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mraltahirli/Desktop/"/>
    </mc:Choice>
  </mc:AlternateContent>
  <xr:revisionPtr revIDLastSave="0" documentId="13_ncr:1_{6932FB4F-DB98-8D4D-AC7D-5D20CFD1F785}" xr6:coauthVersionLast="47" xr6:coauthVersionMax="47" xr10:uidLastSave="{00000000-0000-0000-0000-000000000000}"/>
  <bookViews>
    <workbookView xWindow="0" yWindow="460" windowWidth="28800" windowHeight="16240" activeTab="1" xr2:uid="{00000000-000D-0000-FFFF-FFFF00000000}"/>
  </bookViews>
  <sheets>
    <sheet name="Просчет 2-3-4 20202021" sheetId="2" state="hidden" r:id="rId1"/>
    <sheet name="Sheet2" sheetId="3" r:id="rId2"/>
    <sheet name="Учителя 20192020" sheetId="11" state="hidden" r:id="rId3"/>
    <sheet name="Учителя 20202021" sheetId="12" state="hidden" r:id="rId4"/>
    <sheet name="Müəllimlərin sayı" sheetId="13" state="hidden" r:id="rId5"/>
    <sheet name="Подчинение школ Баку" sheetId="14" state="hidden" r:id="rId6"/>
    <sheet name="metodist check" sheetId="15" state="hidden" r:id="rId7"/>
    <sheet name="admin -check" sheetId="16" state="hidden" r:id="rId8"/>
    <sheet name="Тележки (пилот) " sheetId="17" state="hidden" r:id="rId9"/>
    <sheet name="Старые данные" sheetId="18" state="hidden" r:id="rId10"/>
    <sheet name="Текущий сценарии запуска" sheetId="19" state="hidden" r:id="rId11"/>
    <sheet name="V 2.0 Cценарии запуска" sheetId="20" state="hidden" r:id="rId12"/>
    <sheet name="Кол-во по курсам" sheetId="21" state="hidden" r:id="rId13"/>
    <sheet name="V 2.0 Исходные данные" sheetId="22" state="hidden" r:id="rId14"/>
    <sheet name="V 2.0 Дополнительные данные" sheetId="23" state="hidden" r:id="rId15"/>
    <sheet name="V 1.0 Сценарии запуска" sheetId="24" state="hidden" r:id="rId16"/>
    <sheet name="V 1.0 Исходные данные" sheetId="25" state="hidden" r:id="rId17"/>
    <sheet name="V 1.0 Дополнительные данные" sheetId="26" state="hidden" r:id="rId18"/>
  </sheets>
  <definedNames>
    <definedName name="_xlnm._FilterDatabase" localSheetId="7" hidden="1">'admin -check'!$B$1:$B$324</definedName>
    <definedName name="_xlnm._FilterDatabase" localSheetId="6" hidden="1">'metodist check'!$B$1:$B$324</definedName>
    <definedName name="_xlnm._FilterDatabase" localSheetId="14" hidden="1">'V 2.0 Дополнительные данные'!$A$1:$V$192</definedName>
    <definedName name="_xlnm._FilterDatabase" localSheetId="13" hidden="1">'V 2.0 Исходные данные'!$A$1:$CB$127</definedName>
    <definedName name="_xlnm._FilterDatabase" localSheetId="5" hidden="1">'Подчинение школ Баку'!$A$1:$E$90</definedName>
    <definedName name="_xlnm._FilterDatabase" localSheetId="0" hidden="1">'Просчет 2-3-4 20202021'!$A$1:$CK$125</definedName>
    <definedName name="_xlnm._FilterDatabase" localSheetId="9" hidden="1">'Старые данные'!$A$1:$CO$125</definedName>
    <definedName name="_xlnm._FilterDatabase" localSheetId="8" hidden="1">'Тележки (пилот) '!$A$1:$AL$30</definedName>
    <definedName name="_xlnm._FilterDatabase" localSheetId="3" hidden="1">'Учителя 20202021'!$A$2:$Z$125</definedName>
  </definedNames>
  <calcPr calcId="191029"/>
  <customWorkbookViews>
    <customWorkbookView name="Фильтр 99" guid="{7F7798C0-570B-4D55-A079-712730185017}" maximized="1" windowWidth="0" windowHeight="0" activeSheetId="0"/>
    <customWorkbookView name="Фильтр 98" guid="{B3F3EF4F-9FED-43F0-A686-82687A32E80B}" maximized="1" windowWidth="0" windowHeight="0" activeSheetId="0"/>
    <customWorkbookView name="Фильтр 97" guid="{4543D81C-197F-4B44-A2D3-30357BD57335}" maximized="1" windowWidth="0" windowHeight="0" activeSheetId="0"/>
    <customWorkbookView name="Фильтр 96" guid="{7D588FA8-A5F9-441B-91E3-B5663114CF21}" maximized="1" windowWidth="0" windowHeight="0" activeSheetId="0"/>
    <customWorkbookView name="Фильтр 95" guid="{B282B7D5-70A8-44D5-9AE8-759821638EA6}" maximized="1" windowWidth="0" windowHeight="0" activeSheetId="0"/>
    <customWorkbookView name="Фильтр 94" guid="{96B60DB3-F916-4491-B288-B688A00DBE55}" maximized="1" windowWidth="0" windowHeight="0" activeSheetId="0"/>
    <customWorkbookView name="Фильтр 93" guid="{30989EBC-958D-4BEB-B19D-8428A44E1A75}" maximized="1" windowWidth="0" windowHeight="0" activeSheetId="0"/>
    <customWorkbookView name="Фильтр 92" guid="{774A7401-DD5A-4270-9DF7-EF8C248C6B3E}" maximized="1" windowWidth="0" windowHeight="0" activeSheetId="0"/>
    <customWorkbookView name="Фильтр 91" guid="{C3F82809-2AAB-48EF-8B3E-0405B499FDD3}" maximized="1" windowWidth="0" windowHeight="0" activeSheetId="0"/>
    <customWorkbookView name="Nazrin" guid="{EAD6B1AC-6D79-4641-B907-4F5234F8AFB1}" maximized="1" windowWidth="0" windowHeight="0" activeSheetId="0"/>
    <customWorkbookView name="Фильтр 90" guid="{2FCB0DA1-E072-4DF1-902D-BD64545FDCB8}" maximized="1" windowWidth="0" windowHeight="0" activeSheetId="0"/>
    <customWorkbookView name="1" guid="{1A3E7DE5-EFC7-4225-AF44-978CF45FF926}" maximized="1" windowWidth="0" windowHeight="0" activeSheetId="0"/>
    <customWorkbookView name="Gamar" guid="{556C7CFB-C123-4412-B534-864B131D67DE}" maximized="1" windowWidth="0" windowHeight="0" activeSheetId="0"/>
    <customWorkbookView name="Фильтр 69" guid="{259C0DA4-F4F5-458E-9E6B-30B0CB44F061}" maximized="1" windowWidth="0" windowHeight="0" activeSheetId="0"/>
    <customWorkbookView name="Фильтр 79" guid="{A93F0C0C-DBE8-432A-9E81-609BFAAD83B1}" maximized="1" windowWidth="0" windowHeight="0" activeSheetId="0"/>
    <customWorkbookView name="Фильтр 78" guid="{FF7BAB97-48B9-4A87-8DE6-A1F08053FC98}" maximized="1" windowWidth="0" windowHeight="0" activeSheetId="0"/>
    <customWorkbookView name="Фильтр 77" guid="{15EC2AAA-52A7-4A29-84FD-C01CE4308905}" maximized="1" windowWidth="0" windowHeight="0" activeSheetId="0"/>
    <customWorkbookView name="Фильтр 76" guid="{C5052045-B76B-4B61-878D-55B677CAEA5C}" maximized="1" windowWidth="0" windowHeight="0" activeSheetId="0"/>
    <customWorkbookView name="Фильтр 75" guid="{19BD8099-D7B0-455C-A466-C49FE3523B29}" maximized="1" windowWidth="0" windowHeight="0" activeSheetId="0"/>
    <customWorkbookView name="Фильтр 74" guid="{430A2FDD-210A-473B-BC37-5AD885CB2DEC}" maximized="1" windowWidth="0" windowHeight="0" activeSheetId="0"/>
    <customWorkbookView name="Фильтр 73" guid="{6A1F03AD-C08F-4B84-83D6-1C9892EA3772}" maximized="1" windowWidth="0" windowHeight="0" activeSheetId="0"/>
    <customWorkbookView name="Фильтр 72" guid="{E1531EE6-EDA6-4AF2-BABB-4DC62A8EDF8F}" maximized="1" windowWidth="0" windowHeight="0" activeSheetId="0"/>
    <customWorkbookView name="Фильтр 71" guid="{420249E5-AFC7-4A59-AEC8-52CD2BC87497}" maximized="1" windowWidth="0" windowHeight="0" activeSheetId="0"/>
    <customWorkbookView name="Фильтр 70" guid="{AE33365D-DAF4-4F7A-A4F8-1ACFE3E5C3A3}" maximized="1" windowWidth="0" windowHeight="0" activeSheetId="0"/>
    <customWorkbookView name="Фильтр 89" guid="{9A9C6C42-3F2B-4C37-B973-D6B98B709D4A}" maximized="1" windowWidth="0" windowHeight="0" activeSheetId="0"/>
    <customWorkbookView name="Фильтр 88" guid="{BE237AAB-56BD-4D8C-AB3B-95C3CE7C576F}" maximized="1" windowWidth="0" windowHeight="0" activeSheetId="0"/>
    <customWorkbookView name="Фильтр 87" guid="{4B4F217F-A903-4B97-BD18-3F1A2E694EAC}" maximized="1" windowWidth="0" windowHeight="0" activeSheetId="0"/>
    <customWorkbookView name="Фильтр 86" guid="{FB89B271-AB1C-42E2-B00D-825F7FB32C0D}" maximized="1" windowWidth="0" windowHeight="0" activeSheetId="0"/>
    <customWorkbookView name="Фильтр 85" guid="{C655FCE7-8329-492C-9EE6-DB0C24447056}" maximized="1" windowWidth="0" windowHeight="0" activeSheetId="0"/>
    <customWorkbookView name="Фильтр 84" guid="{2B1288A4-5183-40DC-B988-F036C6E8B8B5}" maximized="1" windowWidth="0" windowHeight="0" activeSheetId="0"/>
    <customWorkbookView name="Фильтр 83" guid="{74286375-10A6-405D-9F31-7C2993F8791E}" maximized="1" windowWidth="0" windowHeight="0" activeSheetId="0"/>
    <customWorkbookView name="Фильтр 82" guid="{A839674B-1DCB-47A8-AE8C-6357D4C7945A}" maximized="1" windowWidth="0" windowHeight="0" activeSheetId="0"/>
    <customWorkbookView name="Фильтр 81" guid="{6905049F-198B-4135-B44A-1FDC88848900}" maximized="1" windowWidth="0" windowHeight="0" activeSheetId="0"/>
    <customWorkbookView name="Фильтр 80" guid="{92C65859-8068-4B3E-AA00-40C326C45FD2}" maximized="1" windowWidth="0" windowHeight="0" activeSheetId="0"/>
    <customWorkbookView name="Фильтр 170" guid="{0854E9D4-99BE-489A-83EF-1B49821D3561}" maximized="1" windowWidth="0" windowHeight="0" activeSheetId="0"/>
    <customWorkbookView name="Фильтр 172" guid="{252BFA7E-D460-4334-9973-F3462DE2CB16}" maximized="1" windowWidth="0" windowHeight="0" activeSheetId="0"/>
    <customWorkbookView name="Фильтр 171" guid="{06F30C9B-D677-4D99-A132-60BEFEDEA765}" maximized="1" windowWidth="0" windowHeight="0" activeSheetId="0"/>
    <customWorkbookView name="Фильтр 174" guid="{85335F9A-32BA-4301-9AE2-A08C61BB9DA0}" maximized="1" windowWidth="0" windowHeight="0" activeSheetId="0"/>
    <customWorkbookView name="Фильтр 173" guid="{40AB3320-A219-40CA-A02B-823F7099FD66}" maximized="1" windowWidth="0" windowHeight="0" activeSheetId="0"/>
    <customWorkbookView name="Фильтр 176" guid="{7E2C7F4F-77F6-4A9B-970A-619F4F82F425}" maximized="1" windowWidth="0" windowHeight="0" activeSheetId="0"/>
    <customWorkbookView name="Фильтр 175" guid="{D642E162-5E83-4F88-A052-5B1902F7F226}" maximized="1" windowWidth="0" windowHeight="0" activeSheetId="0"/>
    <customWorkbookView name="Фильтр 178" guid="{B4AE7019-1797-4986-A469-788A8AD3BEAE}" maximized="1" windowWidth="0" windowHeight="0" activeSheetId="0"/>
    <customWorkbookView name="Фильтр 177" guid="{E7FE6D1D-DCFD-41C7-B831-8C1AEAEACD99}" maximized="1" windowWidth="0" windowHeight="0" activeSheetId="0"/>
    <customWorkbookView name="Фильтр 179" guid="{FB613496-1896-48AC-B38E-5DBD0A34AD3B}" maximized="1" windowWidth="0" windowHeight="0" activeSheetId="0"/>
    <customWorkbookView name="Фильтр 161" guid="{2B9F4E1F-A7E3-4464-8188-A39C4B72D15D}" maximized="1" windowWidth="0" windowHeight="0" activeSheetId="0"/>
    <customWorkbookView name="Фильтр 160" guid="{BAC2827C-10C0-46B6-8211-3DF845280894}" maximized="1" windowWidth="0" windowHeight="0" activeSheetId="0"/>
    <customWorkbookView name="Фильтр 163" guid="{CAF5B606-60CF-4330-8061-839A687C9224}" maximized="1" windowWidth="0" windowHeight="0" activeSheetId="0"/>
    <customWorkbookView name="Фильтр 162" guid="{996473C0-3DCC-44AA-B5C8-F267029CB705}" maximized="1" windowWidth="0" windowHeight="0" activeSheetId="0"/>
    <customWorkbookView name="Фильтр 165" guid="{04D9A170-A503-4E94-B5E0-F0B6146B9C43}" maximized="1" windowWidth="0" windowHeight="0" activeSheetId="0"/>
    <customWorkbookView name="Фильтр 164" guid="{854ABDF7-BF85-4D2C-B398-96953A4C1B9F}" maximized="1" windowWidth="0" windowHeight="0" activeSheetId="0"/>
    <customWorkbookView name="Фильтр 167" guid="{3D09256A-08E9-4C54-BC9B-C1224E8DCE37}" maximized="1" windowWidth="0" windowHeight="0" activeSheetId="0"/>
    <customWorkbookView name="Фильтр 166" guid="{FB8A8102-DFF0-4155-9B79-38A8A71E32AF}" maximized="1" windowWidth="0" windowHeight="0" activeSheetId="0"/>
    <customWorkbookView name="Фильтр 169" guid="{28097845-6013-4722-B775-749A126DA71D}" maximized="1" windowWidth="0" windowHeight="0" activeSheetId="0"/>
    <customWorkbookView name="Фильтр 168" guid="{3C408253-A98C-491D-8A52-12D766D02EA8}" maximized="1" windowWidth="0" windowHeight="0" activeSheetId="0"/>
    <customWorkbookView name="Фильтр 190" guid="{8B1133A0-B5AD-4ED7-9B85-58FA8D56A37C}" maximized="1" windowWidth="0" windowHeight="0" activeSheetId="0"/>
    <customWorkbookView name="Фильтр 192" guid="{D5F70E23-88F8-44C4-8A5C-AF404AC62E04}" maximized="1" windowWidth="0" windowHeight="0" activeSheetId="0"/>
    <customWorkbookView name="Фильтр 191" guid="{DDDADD27-537A-4C11-A4F8-C2A018CBF5A8}" maximized="1" windowWidth="0" windowHeight="0" activeSheetId="0"/>
    <customWorkbookView name="Фильтр 194" guid="{15FAD876-7406-4307-90DA-8177F02FFE1E}" maximized="1" windowWidth="0" windowHeight="0" activeSheetId="0"/>
    <customWorkbookView name="Фильтр 193" guid="{474224EC-AA70-4DD1-A33A-FF0DF16A1FCB}" maximized="1" windowWidth="0" windowHeight="0" activeSheetId="0"/>
    <customWorkbookView name="Фильтр 196" guid="{AD921815-7C3E-4DBA-A5B7-1F76D8FC9345}" maximized="1" windowWidth="0" windowHeight="0" activeSheetId="0"/>
    <customWorkbookView name="Фильтр 195" guid="{3ACFC4BA-2BDE-4747-96EF-ECD621A869F4}" maximized="1" windowWidth="0" windowHeight="0" activeSheetId="0"/>
    <customWorkbookView name="Фильтр 198" guid="{9683BE4C-79B1-4456-8DD8-0C17382C0D2A}" maximized="1" windowWidth="0" windowHeight="0" activeSheetId="0"/>
    <customWorkbookView name="Фильтр 197" guid="{955D0B99-7498-4D4E-A12A-6EE5CCB086B2}" maximized="1" windowWidth="0" windowHeight="0" activeSheetId="0"/>
    <customWorkbookView name="Фильтр 199" guid="{C174DF56-0059-4782-91E8-6F7BCD05412D}" maximized="1" windowWidth="0" windowHeight="0" activeSheetId="0"/>
    <customWorkbookView name="peri" guid="{E8391B31-3D00-4F02-82FC-528592B25F8C}" maximized="1" windowWidth="0" windowHeight="0" activeSheetId="0"/>
    <customWorkbookView name="Rafiga" guid="{DD93D78B-E02D-4C03-8A37-D90F40F786E8}" maximized="1" windowWidth="0" windowHeight="0" activeSheetId="0"/>
    <customWorkbookView name="Bakı" guid="{E0664C72-EE4B-4D35-9918-5A7E5881D523}" maximized="1" windowWidth="0" windowHeight="0" activeSheetId="0"/>
    <customWorkbookView name="Фильтр 181" guid="{AB0C7830-7A4C-4388-A526-4E5ABBA74294}" maximized="1" windowWidth="0" windowHeight="0" activeSheetId="0"/>
    <customWorkbookView name="Фильтр 180" guid="{C47FB7E2-2752-4FA7-8443-02A2AF783C53}" maximized="1" windowWidth="0" windowHeight="0" activeSheetId="0"/>
    <customWorkbookView name="Фильтр 183" guid="{BF962AFA-5C83-4875-AD5F-F6A40A1DA56D}" maximized="1" windowWidth="0" windowHeight="0" activeSheetId="0"/>
    <customWorkbookView name="Фильтр 182" guid="{C458DEE0-4C70-451A-9B0E-F33BD9CBB0B8}" maximized="1" windowWidth="0" windowHeight="0" activeSheetId="0"/>
    <customWorkbookView name="Фильтр 185" guid="{D7AA6BA0-507D-45AD-B3CE-25FEF0BED126}" maximized="1" windowWidth="0" windowHeight="0" activeSheetId="0"/>
    <customWorkbookView name="Фильтр 184" guid="{891389F7-4877-479F-A188-05BDC0C9B0AC}" maximized="1" windowWidth="0" windowHeight="0" activeSheetId="0"/>
    <customWorkbookView name="Фильтр 187" guid="{1088C239-4A21-409C-AE37-70674C877224}" maximized="1" windowWidth="0" windowHeight="0" activeSheetId="0"/>
    <customWorkbookView name="Фильтр 186" guid="{6EB74FAB-297A-4A76-9074-D1D876587D5D}" maximized="1" windowWidth="0" windowHeight="0" activeSheetId="0"/>
    <customWorkbookView name="Фильтр 189" guid="{0315B79B-191D-4CA7-9CF8-EA1F1E138819}" maximized="1" windowWidth="0" windowHeight="0" activeSheetId="0"/>
    <customWorkbookView name="Фильтр 188" guid="{4C3F1F74-A1A0-41B7-9AAB-4E3EC62504C0}" maximized="1" windowWidth="0" windowHeight="0" activeSheetId="0"/>
    <customWorkbookView name="Фильтр 13" guid="{9943389B-C3FE-4DC4-A78E-CBB2D65480E6}" maximized="1" windowWidth="0" windowHeight="0" activeSheetId="0"/>
    <customWorkbookView name="Фильтр 1" guid="{28BA5956-9DD0-462D-AC36-13B81A408441}" maximized="1" windowWidth="0" windowHeight="0" activeSheetId="0"/>
    <customWorkbookView name="Фильтр 130" guid="{BCC1130E-3A7E-47D2-8A11-A0FBD42DEDB4}" maximized="1" windowWidth="0" windowHeight="0" activeSheetId="0"/>
    <customWorkbookView name="Фильтр 2" guid="{6B5C6C7E-4BA2-4E16-9B6C-042C68009090}" maximized="1" windowWidth="0" windowHeight="0" activeSheetId="0"/>
    <customWorkbookView name="Фильтр 12" guid="{249ACF51-8FD6-4C53-BEDC-2A30AE908C50}" maximized="1" windowWidth="0" windowHeight="0" activeSheetId="0"/>
    <customWorkbookView name="Фильтр 132" guid="{4B703A52-B4F1-488A-ABBA-49A388F748D1}" maximized="1" windowWidth="0" windowHeight="0" activeSheetId="0"/>
    <customWorkbookView name="Фильтр 3" guid="{636016F5-919E-42C0-B24A-8414879D2320}" maximized="1" windowWidth="0" windowHeight="0" activeSheetId="0"/>
    <customWorkbookView name="Фильтр 11" guid="{856893F7-88BF-47B4-9013-088F55A89BE9}" maximized="1" windowWidth="0" windowHeight="0" activeSheetId="0"/>
    <customWorkbookView name="Фильтр 131" guid="{23B516B3-592E-4813-9C6D-C9EBF7E2E2AA}" maximized="1" windowWidth="0" windowHeight="0" activeSheetId="0"/>
    <customWorkbookView name="Фильтр 4" guid="{743D96AA-739B-4599-9C44-7D06F3724E26}" maximized="1" windowWidth="0" windowHeight="0" activeSheetId="0"/>
    <customWorkbookView name="Фильтр 10" guid="{A04C6FBC-A112-4421-A808-963CA1EA5BC5}" maximized="1" windowWidth="0" windowHeight="0" activeSheetId="0"/>
    <customWorkbookView name="Фильтр 134" guid="{60B57CEA-5BB3-4E18-9BB4-9CA8C56C0C07}" maximized="1" windowWidth="0" windowHeight="0" activeSheetId="0"/>
    <customWorkbookView name="Фильтр 133" guid="{75FB32AF-D5D7-4845-A739-3DEC47CE91A8}" maximized="1" windowWidth="0" windowHeight="0" activeSheetId="0"/>
    <customWorkbookView name="Фильтр 136" guid="{105A976E-EEAA-4E77-8A24-C4B7DA91C3F3}" maximized="1" windowWidth="0" windowHeight="0" activeSheetId="0"/>
    <customWorkbookView name="Фильтр 135" guid="{0CF82366-4B42-4F41-8738-34456C0F5C88}" maximized="1" windowWidth="0" windowHeight="0" activeSheetId="0"/>
    <customWorkbookView name="Фильтр 138" guid="{72673D84-E7C4-4B0E-B26C-7355BC624D4B}" maximized="1" windowWidth="0" windowHeight="0" activeSheetId="0"/>
    <customWorkbookView name="Фильтр 9" guid="{BAA9E3D6-DEE8-4F56-B9CB-C0A346D309D2}" maximized="1" windowWidth="0" windowHeight="0" activeSheetId="0"/>
    <customWorkbookView name="Фильтр 137" guid="{ABE3F3A2-696F-4129-9DC4-4EA5CDAEF91F}" maximized="1" windowWidth="0" windowHeight="0" activeSheetId="0"/>
    <customWorkbookView name="Фильтр 139" guid="{1D4C653E-4C8D-4171-A418-3A1A854F9252}" maximized="1" windowWidth="0" windowHeight="0" activeSheetId="0"/>
    <customWorkbookView name="Фильтр 5" guid="{94BC5D6C-A0BD-44F1-8FF6-FB48F928D86B}" maximized="1" windowWidth="0" windowHeight="0" activeSheetId="0"/>
    <customWorkbookView name="Фильтр 6" guid="{7EE5253D-B83C-43FF-A4F5-C95691B590E0}" maximized="1" windowWidth="0" windowHeight="0" activeSheetId="0"/>
    <customWorkbookView name="Фильтр 7" guid="{43729B83-5235-4FA6-B003-348F2173A4A2}" maximized="1" windowWidth="0" windowHeight="0" activeSheetId="0"/>
    <customWorkbookView name="Фильтр 8" guid="{DD32EDBE-2CE5-48F3-8DA3-DD0290EBD138}" maximized="1" windowWidth="0" windowHeight="0" activeSheetId="0"/>
    <customWorkbookView name="Gula" guid="{28CF8014-AC29-4FA4-99C9-41F383DC9F11}" maximized="1" windowWidth="0" windowHeight="0" activeSheetId="0"/>
    <customWorkbookView name="Nazrinn" guid="{C37CAA15-A694-4116-9FB2-58E42CA86E45}" maximized="1" windowWidth="0" windowHeight="0" activeSheetId="0"/>
    <customWorkbookView name="Фильтр 19" guid="{D72C6093-CFA5-4DA3-B573-0177BF15C155}" maximized="1" windowWidth="0" windowHeight="0" activeSheetId="0"/>
    <customWorkbookView name="Фильтр 18" guid="{3A23ECB7-3572-4714-9ABD-1671E2463ABE}" maximized="1" windowWidth="0" windowHeight="0" activeSheetId="0"/>
    <customWorkbookView name="Фильтр 17" guid="{C79F8FEC-DA97-444F-9D79-69F02DB097E4}" maximized="1" windowWidth="0" windowHeight="0" activeSheetId="0"/>
    <customWorkbookView name="Фильтр 16" guid="{C8986C52-167D-4AF1-AF8A-DAD8EFBA09D6}" maximized="1" windowWidth="0" windowHeight="0" activeSheetId="0"/>
    <customWorkbookView name="Фильтр 15" guid="{21E8A2A0-C5F8-4168-A415-8BA5191B4AA3}" maximized="1" windowWidth="0" windowHeight="0" activeSheetId="0"/>
    <customWorkbookView name="Фильтр 14" guid="{510632B3-46CA-4885-B620-4E12429CD896}" maximized="1" windowWidth="0" windowHeight="0" activeSheetId="0"/>
    <customWorkbookView name="Фильтр 24" guid="{B4AFF23E-87CD-455F-B864-4128E6F7F6DF}" maximized="1" windowWidth="0" windowHeight="0" activeSheetId="0"/>
    <customWorkbookView name="Фильтр 23" guid="{8894DF26-0973-497B-8D7E-E2A6DD8FFB66}" maximized="1" windowWidth="0" windowHeight="0" activeSheetId="0"/>
    <customWorkbookView name="Фильтр 22" guid="{8CDE5D90-29FA-4400-B253-E50D93025D39}" maximized="1" windowWidth="0" windowHeight="0" activeSheetId="0"/>
    <customWorkbookView name="Фильтр 121" guid="{07365CCE-4B49-4B29-B2BA-4E14108AC347}" maximized="1" windowWidth="0" windowHeight="0" activeSheetId="0"/>
    <customWorkbookView name="Фильтр 21" guid="{604E1B4D-7C5C-48B8-A88B-D260F6654578}" maximized="1" windowWidth="0" windowHeight="0" activeSheetId="0"/>
    <customWorkbookView name="Фильтр 120" guid="{DD559D3E-8906-4F80-A214-E3C79E2CC1EC}" maximized="1" windowWidth="0" windowHeight="0" activeSheetId="0"/>
    <customWorkbookView name="Фильтр 20" guid="{5A8E922F-D318-4388-862C-F4F3CE44FB9C}" maximized="1" windowWidth="0" windowHeight="0" activeSheetId="0"/>
    <customWorkbookView name="Фильтр 123" guid="{0F71EC6C-A9AA-4163-8284-3525DAD69D2F}" maximized="1" windowWidth="0" windowHeight="0" activeSheetId="0"/>
    <customWorkbookView name="Фильтр 122" guid="{EA8BE80F-48C0-4320-B4BF-B45827B6677B}" maximized="1" windowWidth="0" windowHeight="0" activeSheetId="0"/>
    <customWorkbookView name="Фильтр 125" guid="{55365B6D-BC91-4E17-907E-EB9CEC2ED233}" maximized="1" windowWidth="0" windowHeight="0" activeSheetId="0"/>
    <customWorkbookView name="Фильтр 124" guid="{3167045A-CB8C-40F8-8BB4-D279967D6DC4}" maximized="1" windowWidth="0" windowHeight="0" activeSheetId="0"/>
    <customWorkbookView name="Фильтр 127" guid="{E9DDA4DD-7B2D-498F-A6E3-B68A8F7C7672}" maximized="1" windowWidth="0" windowHeight="0" activeSheetId="0"/>
    <customWorkbookView name="Фильтр 126" guid="{4CAA1D9F-560F-4EA8-824E-10934154F93C}" maximized="1" windowWidth="0" windowHeight="0" activeSheetId="0"/>
    <customWorkbookView name="Фильтр 129" guid="{DE9FB014-896B-4B17-B407-F1F9EFE0D358}" maximized="1" windowWidth="0" windowHeight="0" activeSheetId="0"/>
    <customWorkbookView name="Фильтр 128" guid="{CA3FD119-D6ED-4ED5-B683-1733CE132A6B}" maximized="1" windowWidth="0" windowHeight="0" activeSheetId="0"/>
    <customWorkbookView name="Фильтр 150" guid="{A6CDD3DF-1750-4025-AFB6-0C015E0D9412}" maximized="1" windowWidth="0" windowHeight="0" activeSheetId="0"/>
    <customWorkbookView name="Фильтр 152" guid="{9134A7A8-1247-4BCB-A902-4717CBB03252}" maximized="1" windowWidth="0" windowHeight="0" activeSheetId="0"/>
    <customWorkbookView name="Фильтр 151" guid="{C93BD9BE-7E4C-4AE3-838F-F284A0E91620}" maximized="1" windowWidth="0" windowHeight="0" activeSheetId="0"/>
    <customWorkbookView name="Фильтр 154" guid="{DE0F7037-0ED5-4A98-BD87-9D698595C802}" maximized="1" windowWidth="0" windowHeight="0" activeSheetId="0"/>
    <customWorkbookView name="Фильтр 153" guid="{95F601CE-6A17-49C1-990E-15989BC146E1}" maximized="1" windowWidth="0" windowHeight="0" activeSheetId="0"/>
    <customWorkbookView name="Фильтр 156" guid="{73EAF7AE-087A-4EEB-8983-A9C95C9E94F5}" maximized="1" windowWidth="0" windowHeight="0" activeSheetId="0"/>
    <customWorkbookView name="Фильтр 155" guid="{EA7DF369-7CD1-494F-9CB5-D05CF6B64ED7}" maximized="1" windowWidth="0" windowHeight="0" activeSheetId="0"/>
    <customWorkbookView name="Фильтр 158" guid="{C3C2CF79-B930-4483-B10D-B6C3F88C8CC5}" maximized="1" windowWidth="0" windowHeight="0" activeSheetId="0"/>
    <customWorkbookView name="Фильтр 157" guid="{53197F35-6B58-49E5-BB22-452344E0C11A}" maximized="1" windowWidth="0" windowHeight="0" activeSheetId="0"/>
    <customWorkbookView name="Фильтр 159" guid="{957C722F-D602-4353-9A11-9C1C05E3C115}" maximized="1" windowWidth="0" windowHeight="0" activeSheetId="0"/>
    <customWorkbookView name="Фильтр 141" guid="{FFFC2CD3-1942-447F-90EF-D308611F3096}" maximized="1" windowWidth="0" windowHeight="0" activeSheetId="0"/>
    <customWorkbookView name="Фильтр 140" guid="{2632DD58-5DF0-4BAB-A353-E4CA596FC397}" maximized="1" windowWidth="0" windowHeight="0" activeSheetId="0"/>
    <customWorkbookView name="Фильтр 143" guid="{2098B8B2-21B5-4FC9-A8AF-CCF54483B786}" maximized="1" windowWidth="0" windowHeight="0" activeSheetId="0"/>
    <customWorkbookView name="Фильтр 142" guid="{8175A5D1-4802-4006-BA90-C711305FDD8D}" maximized="1" windowWidth="0" windowHeight="0" activeSheetId="0"/>
    <customWorkbookView name="Фильтр 145" guid="{BEA4B59A-C4B7-423E-95C8-B64E23A3935E}" maximized="1" windowWidth="0" windowHeight="0" activeSheetId="0"/>
    <customWorkbookView name="Фильтр 144" guid="{F527F6DB-2BE4-4400-ABF9-9F7FA108515A}" maximized="1" windowWidth="0" windowHeight="0" activeSheetId="0"/>
    <customWorkbookView name="Фильтр 147" guid="{7DAAC32D-297B-4EF2-9F47-6C85AA8A208B}" maximized="1" windowWidth="0" windowHeight="0" activeSheetId="0"/>
    <customWorkbookView name="Фильтр 146" guid="{AD053E0B-40CB-4B63-A5AC-F49EAFAA6028}" maximized="1" windowWidth="0" windowHeight="0" activeSheetId="0"/>
    <customWorkbookView name="Filter 1" guid="{B0ED7B8A-3535-4D72-A1E5-533081475ED3}" maximized="1" windowWidth="0" windowHeight="0" activeSheetId="0"/>
    <customWorkbookView name="Фильтр 149" guid="{BFDB7775-7666-43C4-B02D-24DD17777E45}" maximized="1" windowWidth="0" windowHeight="0" activeSheetId="0"/>
    <customWorkbookView name="Фильтр 148" guid="{0F1CADB3-6ED8-4869-A1E5-08C81AEA1836}" maximized="1" windowWidth="0" windowHeight="0" activeSheetId="0"/>
    <customWorkbookView name="Фильтр 49" guid="{C30F0702-BB1C-4F33-9C97-68C468808534}" maximized="1" windowWidth="0" windowHeight="0" activeSheetId="0"/>
    <customWorkbookView name="Фильтр 48" guid="{533432C9-3E44-4A72-ADC2-A1E4575FBDDC}" maximized="1" windowWidth="0" windowHeight="0" activeSheetId="0"/>
    <customWorkbookView name="Фильтр 47" guid="{0D91A055-28C1-4ABE-A8CB-3EF2C52C4534}" maximized="1" windowWidth="0" windowHeight="0" activeSheetId="0"/>
    <customWorkbookView name="Фильтр 57" guid="{678ABFAE-E920-49E3-AEC8-DE9B0C99EEF2}" maximized="1" windowWidth="0" windowHeight="0" activeSheetId="0"/>
    <customWorkbookView name="Фильтр 56" guid="{2FC42F1E-9D37-4A3D-90F3-28A137040345}" maximized="1" windowWidth="0" windowHeight="0" activeSheetId="0"/>
    <customWorkbookView name="Фильтр 55" guid="{2B895C4D-575E-4092-B112-DD34E2513722}" maximized="1" windowWidth="0" windowHeight="0" activeSheetId="0"/>
    <customWorkbookView name="Фильтр 54" guid="{3480CD29-77B8-490A-9A4C-754A130F10A4}" maximized="1" windowWidth="0" windowHeight="0" activeSheetId="0"/>
    <customWorkbookView name="Фильтр 53" guid="{3B154E5D-182F-45E9-B8EB-8F430BDC2051}" maximized="1" windowWidth="0" windowHeight="0" activeSheetId="0"/>
    <customWorkbookView name="Фильтр 211" guid="{FE93FBE5-3F7C-4FC3-816C-88F06ABE5D1C}" maximized="1" windowWidth="0" windowHeight="0" activeSheetId="0"/>
    <customWorkbookView name="Фильтр 210" guid="{87D228E9-9437-4381-8342-D4870F0D72CD}" maximized="1" windowWidth="0" windowHeight="0" activeSheetId="0"/>
    <customWorkbookView name="Фильтр 52" guid="{E6FC8FE1-EC43-4902-A497-EA967D497939}" maximized="1" windowWidth="0" windowHeight="0" activeSheetId="0"/>
    <customWorkbookView name="Фильтр 213" guid="{647F61C9-8E6B-470A-B7AF-DE41C534AC23}" maximized="1" windowWidth="0" windowHeight="0" activeSheetId="0"/>
    <customWorkbookView name="Фильтр 51" guid="{01E2B017-BDAB-4AB9-B1E1-F11A25A956C7}" maximized="1" windowWidth="0" windowHeight="0" activeSheetId="0"/>
    <customWorkbookView name="Фильтр 212" guid="{E18AA55F-34FC-4CF3-8F47-C2A5C7CB83AE}" maximized="1" windowWidth="0" windowHeight="0" activeSheetId="0"/>
    <customWorkbookView name="Фильтр 50" guid="{74342CF9-6725-41AC-B4EB-B886E6C86713}" maximized="1" windowWidth="0" windowHeight="0" activeSheetId="0"/>
    <customWorkbookView name="Фильтр 215" guid="{9CD624B2-5694-4735-8EBC-51737229BD76}" maximized="1" windowWidth="0" windowHeight="0" activeSheetId="0"/>
    <customWorkbookView name="Фильтр 214" guid="{65C46366-51F6-4261-8AFA-E9EC5F8E8D6B}" maximized="1" windowWidth="0" windowHeight="0" activeSheetId="0"/>
    <customWorkbookView name="Фильтр 217" guid="{42F26F39-24DB-4CBE-A914-6E53EB836174}" maximized="1" windowWidth="0" windowHeight="0" activeSheetId="0"/>
    <customWorkbookView name="Фильтр 216" guid="{29B78E86-B9F7-4FAC-8C77-030F51226C4A}" maximized="1" windowWidth="0" windowHeight="0" activeSheetId="0"/>
    <customWorkbookView name="Костя" guid="{7FB1E500-5887-4A26-A81E-BF5A2C091D95}" maximized="1" windowWidth="0" windowHeight="0" activeSheetId="0"/>
    <customWorkbookView name="Фильтр 59" guid="{C074C5A7-98E2-41A3-B477-4D4A0C1025C2}" maximized="1" windowWidth="0" windowHeight="0" activeSheetId="0"/>
    <customWorkbookView name="Фильтр 58" guid="{38237550-D339-4B46-8B23-AA2CF0AF9A8D}" maximized="1" windowWidth="0" windowHeight="0" activeSheetId="0"/>
    <customWorkbookView name="Фильтр 68" guid="{76D302A8-48ED-4984-B64A-8C6C3FD1FEB8}" maximized="1" windowWidth="0" windowHeight="0" activeSheetId="0"/>
    <customWorkbookView name="Фильтр 67" guid="{64D96442-35A3-44F7-B95C-9CEB098ACEF8}" maximized="1" windowWidth="0" windowHeight="0" activeSheetId="0"/>
    <customWorkbookView name="Фильтр 66" guid="{DD55D743-F42F-4186-9F3A-5E3B34021AA7}" maximized="1" windowWidth="0" windowHeight="0" activeSheetId="0"/>
    <customWorkbookView name="Фильтр 65" guid="{3B8BD545-D9A3-46F0-A8C7-15A7C6FADD1A}" maximized="1" windowWidth="0" windowHeight="0" activeSheetId="0"/>
    <customWorkbookView name="Фильтр 64" guid="{7580F97F-B78C-4D35-AC0B-7C896F206AA7}" maximized="1" windowWidth="0" windowHeight="0" activeSheetId="0"/>
    <customWorkbookView name="Фильтр 200" guid="{BF06D0D6-712F-44ED-BEC8-63189ED95B74}" maximized="1" windowWidth="0" windowHeight="0" activeSheetId="0"/>
    <customWorkbookView name="Фильтр 63" guid="{96879941-3FA9-4069-95BE-045615A6BB3D}" maximized="1" windowWidth="0" windowHeight="0" activeSheetId="0"/>
    <customWorkbookView name="Фильтр 62" guid="{C76B44D4-DC2F-4B78-A01F-B15E545084F3}" maximized="1" windowWidth="0" windowHeight="0" activeSheetId="0"/>
    <customWorkbookView name="Фильтр 202" guid="{188FB295-3523-4898-B960-A62C9FB8E3DC}" maximized="1" windowWidth="0" windowHeight="0" activeSheetId="0"/>
    <customWorkbookView name="Фильтр 201" guid="{942B084D-8735-4EBB-9859-A6597D639174}" maximized="1" windowWidth="0" windowHeight="0" activeSheetId="0"/>
    <customWorkbookView name="Фильтр 61" guid="{1F7E38E0-EF7F-44F0-9840-6CFACC8EF11F}" maximized="1" windowWidth="0" windowHeight="0" activeSheetId="0"/>
    <customWorkbookView name="Фильтр 204" guid="{7835C30F-F40D-4EFB-99E6-EBBCE2F6654A}" maximized="1" windowWidth="0" windowHeight="0" activeSheetId="0"/>
    <customWorkbookView name="Фильтр 60" guid="{470A6E11-8E6A-48D0-AFE8-EFEC3FEA8085}" maximized="1" windowWidth="0" windowHeight="0" activeSheetId="0"/>
    <customWorkbookView name="Фильтр 203" guid="{6EC11A26-A7DF-499B-B517-D9B64A58CCDE}" maximized="1" windowWidth="0" windowHeight="0" activeSheetId="0"/>
    <customWorkbookView name="Фильтр 206" guid="{D57D422C-D9B8-446E-A5E5-76D4038B8C00}" maximized="1" windowWidth="0" windowHeight="0" activeSheetId="0"/>
    <customWorkbookView name="Фильтр 205" guid="{AEA93B7C-32C5-4B43-B9CD-D017E6BB54F2}" maximized="1" windowWidth="0" windowHeight="0" activeSheetId="0"/>
    <customWorkbookView name="Фильтр 208" guid="{2C02FAF1-441B-49DD-AB3A-7E9DF5489E55}" maximized="1" windowWidth="0" windowHeight="0" activeSheetId="0"/>
    <customWorkbookView name="Фильтр 207" guid="{C4F0D55C-6853-45A9-96CB-5DF01BFC4979}" maximized="1" windowWidth="0" windowHeight="0" activeSheetId="0"/>
    <customWorkbookView name="Фильтр 209" guid="{E67266E6-6E74-4330-AFF0-49B23DD1C345}" maximized="1" windowWidth="0" windowHeight="0" activeSheetId="0"/>
    <customWorkbookView name="Фильтр 29" guid="{DB103DC3-2511-4866-8F3F-2806F855DD6B}" maximized="1" windowWidth="0" windowHeight="0" activeSheetId="0"/>
    <customWorkbookView name="Фильтр 28" guid="{416BA621-F208-4663-BB8A-BCEF3524E605}" maximized="1" windowWidth="0" windowHeight="0" activeSheetId="0"/>
    <customWorkbookView name="Фильтр 27" guid="{FB340FF8-0097-4C78-B226-75AE9B3C9E95}" maximized="1" windowWidth="0" windowHeight="0" activeSheetId="0"/>
    <customWorkbookView name="Фильтр 26" guid="{32A5383A-EC7A-468A-98EB-B423AF7A061E}" maximized="1" windowWidth="0" windowHeight="0" activeSheetId="0"/>
    <customWorkbookView name="Фильтр 25" guid="{B2C23335-A81E-4A99-A5CE-17DF0BFBBAB1}" maximized="1" windowWidth="0" windowHeight="0" activeSheetId="0"/>
    <customWorkbookView name="Фильтр 35" guid="{DAA1EDF1-0312-4E79-ADF7-2681F3C20235}" maximized="1" windowWidth="0" windowHeight="0" activeSheetId="0"/>
    <customWorkbookView name="Фильтр 34" guid="{E3A30527-2972-4371-9CC5-A85D994A38F3}" maximized="1" windowWidth="0" windowHeight="0" activeSheetId="0"/>
    <customWorkbookView name="Фильтр 33" guid="{F0283A25-F1D8-42A3-9BB6-96AD22DC1C2D}" maximized="1" windowWidth="0" windowHeight="0" activeSheetId="0"/>
    <customWorkbookView name="Фильтр 110" guid="{4FEBE7CC-01A5-4E09-8C43-F03A1A26A3A9}" maximized="1" windowWidth="0" windowHeight="0" activeSheetId="0"/>
    <customWorkbookView name="Фильтр 32" guid="{E8A4D835-2CB9-4CA2-AB39-7BF4D10D7189}" maximized="1" windowWidth="0" windowHeight="0" activeSheetId="0"/>
    <customWorkbookView name="Фильтр 31" guid="{017003DC-CC7D-4A71-A1E6-5ABD569294D4}" maximized="1" windowWidth="0" windowHeight="0" activeSheetId="0"/>
    <customWorkbookView name="Фильтр 112" guid="{0E767576-3056-491A-96E6-288427C8777F}" maximized="1" windowWidth="0" windowHeight="0" activeSheetId="0"/>
    <customWorkbookView name="Фильтр 30" guid="{BBA13EFE-B0AA-4B6E-96C5-E8BED99ED459}" maximized="1" windowWidth="0" windowHeight="0" activeSheetId="0"/>
    <customWorkbookView name="Фильтр 111" guid="{EE900CC6-AD41-41AF-8197-9F5CA4B3AD8C}" maximized="1" windowWidth="0" windowHeight="0" activeSheetId="0"/>
    <customWorkbookView name="Фильтр 114" guid="{C41B4439-7AFA-4D9F-BA6C-B3CEFB171172}" maximized="1" windowWidth="0" windowHeight="0" activeSheetId="0"/>
    <customWorkbookView name="Фильтр 113" guid="{14FC9227-0A07-4136-A931-DE90F4F1B4EB}" maximized="1" windowWidth="0" windowHeight="0" activeSheetId="0"/>
    <customWorkbookView name="Фильтр 116" guid="{9934CA3C-7FF7-4F48-8486-822157C21DB9}" maximized="1" windowWidth="0" windowHeight="0" activeSheetId="0"/>
    <customWorkbookView name="Фильтр 115" guid="{387912B7-BE43-4C88-8165-1DC6AF896376}" maximized="1" windowWidth="0" windowHeight="0" activeSheetId="0"/>
    <customWorkbookView name="Фильтр 118" guid="{35525578-80F4-4C6D-A9CF-C8A4F0D166C4}" maximized="1" windowWidth="0" windowHeight="0" activeSheetId="0"/>
    <customWorkbookView name="Фильтр 117" guid="{8F6A1CE8-DA94-4503-97D2-E04D977C5E98}" maximized="1" windowWidth="0" windowHeight="0" activeSheetId="0"/>
    <customWorkbookView name="Фильтр 119" guid="{609BF410-DF2C-47C8-A22C-C3BE64DBEC15}" maximized="1" windowWidth="0" windowHeight="0" activeSheetId="0"/>
    <customWorkbookView name="Фильтр 39" guid="{18EA1294-120A-4E41-8A09-6717FD36375C}" maximized="1" windowWidth="0" windowHeight="0" activeSheetId="0"/>
    <customWorkbookView name="Фильтр 38" guid="{09FD9AC5-34B1-4160-B2CE-31EBD1B47246}" maximized="1" windowWidth="0" windowHeight="0" activeSheetId="0"/>
    <customWorkbookView name="Фильтр 37" guid="{B0E8006D-49D5-44E3-8E12-7C2C65942EB4}" maximized="1" windowWidth="0" windowHeight="0" activeSheetId="0"/>
    <customWorkbookView name="Фильтр 36" guid="{2D21B006-76EA-4A27-AEAB-5FC08AA89766}" maximized="1" windowWidth="0" windowHeight="0" activeSheetId="0"/>
    <customWorkbookView name="Фильтр 46" guid="{90483240-FCFC-4E71-B74D-E1C96C1656E0}" maximized="1" windowWidth="0" windowHeight="0" activeSheetId="0"/>
    <customWorkbookView name="Фильтр 45" guid="{09ECB297-BB45-4375-A2DE-90AA68AA3286}" maximized="1" windowWidth="0" windowHeight="0" activeSheetId="0"/>
    <customWorkbookView name="Фильтр 44" guid="{431B97D2-21E8-41CD-B630-BE846412B8CE}" maximized="1" windowWidth="0" windowHeight="0" activeSheetId="0"/>
    <customWorkbookView name="Фильтр 43" guid="{A498A460-156D-43E5-9EA2-26535CCDD88E}" maximized="1" windowWidth="0" windowHeight="0" activeSheetId="0"/>
    <customWorkbookView name="Фильтр 42" guid="{99F58023-B062-42ED-849A-5CC00E963EA0}" maximized="1" windowWidth="0" windowHeight="0" activeSheetId="0"/>
    <customWorkbookView name="Фильтр 101" guid="{9ED32BA1-2FBC-4FA0-8F4D-352858136D40}" maximized="1" windowWidth="0" windowHeight="0" activeSheetId="0"/>
    <customWorkbookView name="Фильтр 41" guid="{DB7F0F33-9814-40A2-83E9-85888F3B8BC5}" maximized="1" windowWidth="0" windowHeight="0" activeSheetId="0"/>
    <customWorkbookView name="Фильтр 100" guid="{191C0C86-1792-45D3-862B-EF1CF809B64A}" maximized="1" windowWidth="0" windowHeight="0" activeSheetId="0"/>
    <customWorkbookView name="Фильтр 103" guid="{43F36CD8-5265-4DC1-AC60-C398D3469587}" maximized="1" windowWidth="0" windowHeight="0" activeSheetId="0"/>
    <customWorkbookView name="Фильтр 40" guid="{854BF0E6-0099-4A8F-8CB1-A0B0F2525895}" maximized="1" windowWidth="0" windowHeight="0" activeSheetId="0"/>
    <customWorkbookView name="Фильтр 102" guid="{BC630D0F-C083-4482-AA15-E15195A66534}" maximized="1" windowWidth="0" windowHeight="0" activeSheetId="0"/>
    <customWorkbookView name="Фильтр 105" guid="{084D1CC2-49C5-4269-8556-C2464B4CA53A}" maximized="1" windowWidth="0" windowHeight="0" activeSheetId="0"/>
    <customWorkbookView name="Фильтр 104" guid="{BDDE196C-27E2-4AC2-9AA9-221E92F1F3F1}" maximized="1" windowWidth="0" windowHeight="0" activeSheetId="0"/>
    <customWorkbookView name="Фильтр 107" guid="{B8C187D9-7526-46A4-A9D8-6843F3456509}" maximized="1" windowWidth="0" windowHeight="0" activeSheetId="0"/>
    <customWorkbookView name="Фильтр 106" guid="{A3455271-E575-44AE-B566-F6F9C128F8C9}" maximized="1" windowWidth="0" windowHeight="0" activeSheetId="0"/>
    <customWorkbookView name="Фильтр 109" guid="{81264F4B-0FE4-475E-812C-6415B47C4FDE}" maximized="1" windowWidth="0" windowHeight="0" activeSheetId="0"/>
    <customWorkbookView name="Фильтр 108" guid="{6D925B8E-90AF-4A63-8DE6-03446DD7EA39}" maximized="1" windowWidth="0" windowHeight="0" activeSheetId="0"/>
  </customWorkbookViews>
  <extLst>
    <ext uri="GoogleSheetsCustomDataVersion1">
      <go:sheetsCustomData xmlns:go="http://customooxmlschemas.google.com/" r:id="rId30" roundtripDataSignature="AMtx7mjhStPZ2FTO8bt2N7Xf1HwQqLlFCw=="/>
    </ext>
  </extLst>
</workbook>
</file>

<file path=xl/calcChain.xml><?xml version="1.0" encoding="utf-8"?>
<calcChain xmlns="http://schemas.openxmlformats.org/spreadsheetml/2006/main">
  <c r="U192" i="26" l="1"/>
  <c r="U191" i="26"/>
  <c r="U190" i="26"/>
  <c r="S190" i="26"/>
  <c r="U189" i="26"/>
  <c r="S189" i="26"/>
  <c r="U188" i="26"/>
  <c r="S188" i="26"/>
  <c r="U187" i="26"/>
  <c r="S187" i="26"/>
  <c r="U186" i="26"/>
  <c r="S186" i="26"/>
  <c r="U185" i="26"/>
  <c r="S185" i="26"/>
  <c r="U184" i="26"/>
  <c r="S184" i="26"/>
  <c r="U183" i="26"/>
  <c r="S183" i="26"/>
  <c r="U182" i="26"/>
  <c r="S182" i="26"/>
  <c r="U181" i="26"/>
  <c r="S181" i="26"/>
  <c r="U180" i="26"/>
  <c r="S180" i="26"/>
  <c r="U179" i="26"/>
  <c r="S179" i="26"/>
  <c r="U178" i="26"/>
  <c r="S178" i="26"/>
  <c r="U177" i="26"/>
  <c r="S177" i="26"/>
  <c r="U176" i="26"/>
  <c r="S176" i="26"/>
  <c r="U175" i="26"/>
  <c r="S175" i="26"/>
  <c r="U174" i="26"/>
  <c r="S174" i="26"/>
  <c r="U173" i="26"/>
  <c r="S173" i="26"/>
  <c r="U172" i="26"/>
  <c r="S172" i="26"/>
  <c r="U171" i="26"/>
  <c r="S171" i="26"/>
  <c r="U170" i="26"/>
  <c r="S170" i="26"/>
  <c r="U169" i="26"/>
  <c r="S169" i="26"/>
  <c r="U168" i="26"/>
  <c r="S168" i="26"/>
  <c r="U167" i="26"/>
  <c r="S167" i="26"/>
  <c r="U166" i="26"/>
  <c r="S166" i="26"/>
  <c r="U165" i="26"/>
  <c r="S165" i="26"/>
  <c r="U164" i="26"/>
  <c r="S164" i="26"/>
  <c r="U163" i="26"/>
  <c r="S163" i="26"/>
  <c r="U162" i="26"/>
  <c r="S162" i="26"/>
  <c r="U161" i="26"/>
  <c r="S161" i="26"/>
  <c r="U160" i="26"/>
  <c r="S160" i="26"/>
  <c r="U159" i="26"/>
  <c r="S159" i="26"/>
  <c r="U158" i="26"/>
  <c r="S158" i="26"/>
  <c r="U157" i="26"/>
  <c r="S157" i="26"/>
  <c r="U156" i="26"/>
  <c r="S156" i="26"/>
  <c r="U155" i="26"/>
  <c r="S155" i="26"/>
  <c r="U154" i="26"/>
  <c r="S154" i="26"/>
  <c r="U153" i="26"/>
  <c r="S153" i="26"/>
  <c r="U152" i="26"/>
  <c r="S152" i="26"/>
  <c r="U151" i="26"/>
  <c r="S151" i="26"/>
  <c r="U150" i="26"/>
  <c r="S150" i="26"/>
  <c r="U149" i="26"/>
  <c r="S149" i="26"/>
  <c r="U148" i="26"/>
  <c r="S148" i="26"/>
  <c r="U147" i="26"/>
  <c r="S147" i="26"/>
  <c r="U146" i="26"/>
  <c r="S146" i="26"/>
  <c r="U145" i="26"/>
  <c r="S145" i="26"/>
  <c r="U144" i="26"/>
  <c r="S144" i="26"/>
  <c r="U143" i="26"/>
  <c r="S143" i="26"/>
  <c r="U142" i="26"/>
  <c r="S142" i="26"/>
  <c r="BA197" i="25"/>
  <c r="AZ197" i="25"/>
  <c r="AY197" i="25"/>
  <c r="AX197" i="25"/>
  <c r="AW197" i="25"/>
  <c r="AV197" i="25"/>
  <c r="AU197" i="25"/>
  <c r="AT197" i="25"/>
  <c r="AS197" i="25"/>
  <c r="AR197" i="25"/>
  <c r="AQ197" i="25"/>
  <c r="AP197" i="25"/>
  <c r="AO197" i="25"/>
  <c r="AN197" i="25"/>
  <c r="AM197" i="25"/>
  <c r="AL197" i="25"/>
  <c r="AK197" i="25"/>
  <c r="AJ197" i="25"/>
  <c r="AI197" i="25"/>
  <c r="AH197" i="25"/>
  <c r="AG197" i="25"/>
  <c r="AF197" i="25"/>
  <c r="AE197" i="25"/>
  <c r="AD197" i="25"/>
  <c r="AC197" i="25"/>
  <c r="AB197" i="25"/>
  <c r="AA197" i="25"/>
  <c r="Z197" i="25"/>
  <c r="Y197" i="25"/>
  <c r="X197" i="25"/>
  <c r="W197" i="25"/>
  <c r="V197" i="25"/>
  <c r="U197" i="25"/>
  <c r="T197" i="25"/>
  <c r="S197" i="25"/>
  <c r="R197" i="25"/>
  <c r="Q197" i="25"/>
  <c r="P197" i="25"/>
  <c r="O197" i="25"/>
  <c r="N197" i="25"/>
  <c r="M197" i="25"/>
  <c r="L197" i="25"/>
  <c r="K197" i="25"/>
  <c r="J197" i="25"/>
  <c r="I197" i="25"/>
  <c r="H197" i="25"/>
  <c r="G197" i="25"/>
  <c r="F197" i="25"/>
  <c r="E197" i="25"/>
  <c r="D197" i="25"/>
  <c r="CB196" i="25"/>
  <c r="CA196" i="25"/>
  <c r="BZ196" i="25"/>
  <c r="BY196" i="25"/>
  <c r="BX196" i="25"/>
  <c r="BW196" i="25"/>
  <c r="BV196" i="25"/>
  <c r="BU196" i="25"/>
  <c r="BT196" i="25"/>
  <c r="BS196" i="25"/>
  <c r="BR196" i="25"/>
  <c r="BQ196" i="25"/>
  <c r="BP196" i="25"/>
  <c r="BO196" i="25"/>
  <c r="BN196" i="25"/>
  <c r="BM196" i="25"/>
  <c r="BL196" i="25"/>
  <c r="BK196" i="25"/>
  <c r="CB195" i="25"/>
  <c r="CA195" i="25"/>
  <c r="BZ195" i="25"/>
  <c r="BY195" i="25"/>
  <c r="BX195" i="25"/>
  <c r="BW195" i="25"/>
  <c r="BV195" i="25"/>
  <c r="BU195" i="25"/>
  <c r="BT195" i="25"/>
  <c r="BS195" i="25"/>
  <c r="BR195" i="25"/>
  <c r="BQ195" i="25"/>
  <c r="BP195" i="25"/>
  <c r="BO195" i="25"/>
  <c r="BN195" i="25"/>
  <c r="BM195" i="25"/>
  <c r="BL195" i="25"/>
  <c r="BK195" i="25"/>
  <c r="CB194" i="25"/>
  <c r="CA194" i="25"/>
  <c r="BZ194" i="25"/>
  <c r="BY194" i="25"/>
  <c r="BX194" i="25"/>
  <c r="BW194" i="25"/>
  <c r="BV194" i="25"/>
  <c r="BU194" i="25"/>
  <c r="BT194" i="25"/>
  <c r="BS194" i="25"/>
  <c r="BR194" i="25"/>
  <c r="BQ194" i="25"/>
  <c r="BP194" i="25"/>
  <c r="BO194" i="25"/>
  <c r="BN194" i="25"/>
  <c r="BM194" i="25"/>
  <c r="BL194" i="25"/>
  <c r="BK194" i="25"/>
  <c r="CB193" i="25"/>
  <c r="CA193" i="25"/>
  <c r="BZ193" i="25"/>
  <c r="BY193" i="25"/>
  <c r="BX193" i="25"/>
  <c r="BW193" i="25"/>
  <c r="BV193" i="25"/>
  <c r="BU193" i="25"/>
  <c r="BT193" i="25"/>
  <c r="BS193" i="25"/>
  <c r="BR193" i="25"/>
  <c r="BQ193" i="25"/>
  <c r="BP193" i="25"/>
  <c r="BO193" i="25"/>
  <c r="BN193" i="25"/>
  <c r="BM193" i="25"/>
  <c r="BL193" i="25"/>
  <c r="BK193" i="25"/>
  <c r="CB192" i="25"/>
  <c r="CA192" i="25"/>
  <c r="BZ192" i="25"/>
  <c r="BY192" i="25"/>
  <c r="BX192" i="25"/>
  <c r="BW192" i="25"/>
  <c r="BV192" i="25"/>
  <c r="BU192" i="25"/>
  <c r="BT192" i="25"/>
  <c r="BS192" i="25"/>
  <c r="BR192" i="25"/>
  <c r="BQ192" i="25"/>
  <c r="BP192" i="25"/>
  <c r="BO192" i="25"/>
  <c r="BN192" i="25"/>
  <c r="BM192" i="25"/>
  <c r="BL192" i="25"/>
  <c r="BK192" i="25"/>
  <c r="CB191" i="25"/>
  <c r="CA191" i="25"/>
  <c r="BZ191" i="25"/>
  <c r="BY191" i="25"/>
  <c r="BX191" i="25"/>
  <c r="BW191" i="25"/>
  <c r="BV191" i="25"/>
  <c r="BU191" i="25"/>
  <c r="BT191" i="25"/>
  <c r="BS191" i="25"/>
  <c r="BR191" i="25"/>
  <c r="BQ191" i="25"/>
  <c r="BP191" i="25"/>
  <c r="BO191" i="25"/>
  <c r="BN191" i="25"/>
  <c r="BM191" i="25"/>
  <c r="BL191" i="25"/>
  <c r="BK191" i="25"/>
  <c r="CB190" i="25"/>
  <c r="CA190" i="25"/>
  <c r="BZ190" i="25"/>
  <c r="BY190" i="25"/>
  <c r="BX190" i="25"/>
  <c r="BW190" i="25"/>
  <c r="BV190" i="25"/>
  <c r="BU190" i="25"/>
  <c r="BT190" i="25"/>
  <c r="BS190" i="25"/>
  <c r="BR190" i="25"/>
  <c r="BQ190" i="25"/>
  <c r="BP190" i="25"/>
  <c r="BO190" i="25"/>
  <c r="BN190" i="25"/>
  <c r="BM190" i="25"/>
  <c r="BL190" i="25"/>
  <c r="BK190" i="25"/>
  <c r="CB189" i="25"/>
  <c r="CA189" i="25"/>
  <c r="BZ189" i="25"/>
  <c r="BY189" i="25"/>
  <c r="BX189" i="25"/>
  <c r="BW189" i="25"/>
  <c r="BV189" i="25"/>
  <c r="BU189" i="25"/>
  <c r="BT189" i="25"/>
  <c r="BS189" i="25"/>
  <c r="BR189" i="25"/>
  <c r="BQ189" i="25"/>
  <c r="BP189" i="25"/>
  <c r="BO189" i="25"/>
  <c r="BN189" i="25"/>
  <c r="BM189" i="25"/>
  <c r="BL189" i="25"/>
  <c r="BK189" i="25"/>
  <c r="CB188" i="25"/>
  <c r="CA188" i="25"/>
  <c r="BZ188" i="25"/>
  <c r="BY188" i="25"/>
  <c r="BX188" i="25"/>
  <c r="BW188" i="25"/>
  <c r="BV188" i="25"/>
  <c r="BU188" i="25"/>
  <c r="BT188" i="25"/>
  <c r="BS188" i="25"/>
  <c r="BR188" i="25"/>
  <c r="BQ188" i="25"/>
  <c r="BP188" i="25"/>
  <c r="BO188" i="25"/>
  <c r="BN188" i="25"/>
  <c r="BM188" i="25"/>
  <c r="BL188" i="25"/>
  <c r="BK188" i="25"/>
  <c r="CB187" i="25"/>
  <c r="CA187" i="25"/>
  <c r="BZ187" i="25"/>
  <c r="BY187" i="25"/>
  <c r="BX187" i="25"/>
  <c r="BW187" i="25"/>
  <c r="BV187" i="25"/>
  <c r="BU187" i="25"/>
  <c r="BT187" i="25"/>
  <c r="BS187" i="25"/>
  <c r="BR187" i="25"/>
  <c r="BQ187" i="25"/>
  <c r="BP187" i="25"/>
  <c r="BO187" i="25"/>
  <c r="BN187" i="25"/>
  <c r="BM187" i="25"/>
  <c r="BL187" i="25"/>
  <c r="BK187" i="25"/>
  <c r="CB186" i="25"/>
  <c r="CA186" i="25"/>
  <c r="BZ186" i="25"/>
  <c r="BY186" i="25"/>
  <c r="BX186" i="25"/>
  <c r="BW186" i="25"/>
  <c r="BV186" i="25"/>
  <c r="BU186" i="25"/>
  <c r="BT186" i="25"/>
  <c r="BS186" i="25"/>
  <c r="BR186" i="25"/>
  <c r="BQ186" i="25"/>
  <c r="BP186" i="25"/>
  <c r="BO186" i="25"/>
  <c r="BN186" i="25"/>
  <c r="BM186" i="25"/>
  <c r="BL186" i="25"/>
  <c r="BK186" i="25"/>
  <c r="CB185" i="25"/>
  <c r="CA185" i="25"/>
  <c r="BZ185" i="25"/>
  <c r="BY185" i="25"/>
  <c r="BX185" i="25"/>
  <c r="BW185" i="25"/>
  <c r="BV185" i="25"/>
  <c r="BU185" i="25"/>
  <c r="BT185" i="25"/>
  <c r="BS185" i="25"/>
  <c r="BR185" i="25"/>
  <c r="BQ185" i="25"/>
  <c r="BP185" i="25"/>
  <c r="BO185" i="25"/>
  <c r="BN185" i="25"/>
  <c r="BM185" i="25"/>
  <c r="BL185" i="25"/>
  <c r="BK185" i="25"/>
  <c r="CB184" i="25"/>
  <c r="CA184" i="25"/>
  <c r="BZ184" i="25"/>
  <c r="BY184" i="25"/>
  <c r="BX184" i="25"/>
  <c r="BW184" i="25"/>
  <c r="BV184" i="25"/>
  <c r="BU184" i="25"/>
  <c r="BT184" i="25"/>
  <c r="BS184" i="25"/>
  <c r="BR184" i="25"/>
  <c r="BQ184" i="25"/>
  <c r="BP184" i="25"/>
  <c r="BO184" i="25"/>
  <c r="BN184" i="25"/>
  <c r="BM184" i="25"/>
  <c r="BL184" i="25"/>
  <c r="BK184" i="25"/>
  <c r="CB183" i="25"/>
  <c r="CA183" i="25"/>
  <c r="BZ183" i="25"/>
  <c r="BY183" i="25"/>
  <c r="BX183" i="25"/>
  <c r="BW183" i="25"/>
  <c r="BV183" i="25"/>
  <c r="BU183" i="25"/>
  <c r="BT183" i="25"/>
  <c r="BS183" i="25"/>
  <c r="BR183" i="25"/>
  <c r="BQ183" i="25"/>
  <c r="BP183" i="25"/>
  <c r="BO183" i="25"/>
  <c r="BN183" i="25"/>
  <c r="BM183" i="25"/>
  <c r="BL183" i="25"/>
  <c r="BK183" i="25"/>
  <c r="CB182" i="25"/>
  <c r="CA182" i="25"/>
  <c r="BZ182" i="25"/>
  <c r="BY182" i="25"/>
  <c r="BX182" i="25"/>
  <c r="BW182" i="25"/>
  <c r="BV182" i="25"/>
  <c r="BU182" i="25"/>
  <c r="BT182" i="25"/>
  <c r="BS182" i="25"/>
  <c r="BR182" i="25"/>
  <c r="BQ182" i="25"/>
  <c r="BP182" i="25"/>
  <c r="BO182" i="25"/>
  <c r="BN182" i="25"/>
  <c r="BM182" i="25"/>
  <c r="BL182" i="25"/>
  <c r="BK182" i="25"/>
  <c r="CB181" i="25"/>
  <c r="CA181" i="25"/>
  <c r="BZ181" i="25"/>
  <c r="BY181" i="25"/>
  <c r="BX181" i="25"/>
  <c r="BW181" i="25"/>
  <c r="BV181" i="25"/>
  <c r="BU181" i="25"/>
  <c r="BT181" i="25"/>
  <c r="BS181" i="25"/>
  <c r="BR181" i="25"/>
  <c r="BQ181" i="25"/>
  <c r="BP181" i="25"/>
  <c r="BO181" i="25"/>
  <c r="BN181" i="25"/>
  <c r="BM181" i="25"/>
  <c r="BL181" i="25"/>
  <c r="BK181" i="25"/>
  <c r="CB180" i="25"/>
  <c r="CA180" i="25"/>
  <c r="BZ180" i="25"/>
  <c r="BY180" i="25"/>
  <c r="BX180" i="25"/>
  <c r="BW180" i="25"/>
  <c r="BV180" i="25"/>
  <c r="BU180" i="25"/>
  <c r="BT180" i="25"/>
  <c r="BS180" i="25"/>
  <c r="BR180" i="25"/>
  <c r="BQ180" i="25"/>
  <c r="BP180" i="25"/>
  <c r="BO180" i="25"/>
  <c r="BN180" i="25"/>
  <c r="BM180" i="25"/>
  <c r="BL180" i="25"/>
  <c r="BK180" i="25"/>
  <c r="CB179" i="25"/>
  <c r="CA179" i="25"/>
  <c r="BZ179" i="25"/>
  <c r="BY179" i="25"/>
  <c r="BX179" i="25"/>
  <c r="BW179" i="25"/>
  <c r="BV179" i="25"/>
  <c r="BU179" i="25"/>
  <c r="BT179" i="25"/>
  <c r="BS179" i="25"/>
  <c r="BR179" i="25"/>
  <c r="BQ179" i="25"/>
  <c r="BP179" i="25"/>
  <c r="BO179" i="25"/>
  <c r="BN179" i="25"/>
  <c r="BM179" i="25"/>
  <c r="BL179" i="25"/>
  <c r="BK179" i="25"/>
  <c r="CB178" i="25"/>
  <c r="CA178" i="25"/>
  <c r="BZ178" i="25"/>
  <c r="BY178" i="25"/>
  <c r="BX178" i="25"/>
  <c r="BW178" i="25"/>
  <c r="BV178" i="25"/>
  <c r="BU178" i="25"/>
  <c r="BT178" i="25"/>
  <c r="BS178" i="25"/>
  <c r="BR178" i="25"/>
  <c r="BQ178" i="25"/>
  <c r="BP178" i="25"/>
  <c r="BO178" i="25"/>
  <c r="BN178" i="25"/>
  <c r="BM178" i="25"/>
  <c r="BL178" i="25"/>
  <c r="BK178" i="25"/>
  <c r="CB177" i="25"/>
  <c r="CA177" i="25"/>
  <c r="BZ177" i="25"/>
  <c r="BY177" i="25"/>
  <c r="BX177" i="25"/>
  <c r="BW177" i="25"/>
  <c r="BV177" i="25"/>
  <c r="BU177" i="25"/>
  <c r="BT177" i="25"/>
  <c r="BS177" i="25"/>
  <c r="BR177" i="25"/>
  <c r="BQ177" i="25"/>
  <c r="BP177" i="25"/>
  <c r="BO177" i="25"/>
  <c r="BN177" i="25"/>
  <c r="BM177" i="25"/>
  <c r="BL177" i="25"/>
  <c r="BK177" i="25"/>
  <c r="CB176" i="25"/>
  <c r="CA176" i="25"/>
  <c r="BZ176" i="25"/>
  <c r="BY176" i="25"/>
  <c r="BX176" i="25"/>
  <c r="BW176" i="25"/>
  <c r="BV176" i="25"/>
  <c r="BU176" i="25"/>
  <c r="BT176" i="25"/>
  <c r="BS176" i="25"/>
  <c r="BR176" i="25"/>
  <c r="BQ176" i="25"/>
  <c r="BP176" i="25"/>
  <c r="BO176" i="25"/>
  <c r="BN176" i="25"/>
  <c r="BM176" i="25"/>
  <c r="BL176" i="25"/>
  <c r="BK176" i="25"/>
  <c r="CB175" i="25"/>
  <c r="CA175" i="25"/>
  <c r="BZ175" i="25"/>
  <c r="BY175" i="25"/>
  <c r="BX175" i="25"/>
  <c r="BW175" i="25"/>
  <c r="BV175" i="25"/>
  <c r="BU175" i="25"/>
  <c r="BT175" i="25"/>
  <c r="BS175" i="25"/>
  <c r="BR175" i="25"/>
  <c r="BQ175" i="25"/>
  <c r="BP175" i="25"/>
  <c r="BO175" i="25"/>
  <c r="BN175" i="25"/>
  <c r="BM175" i="25"/>
  <c r="BL175" i="25"/>
  <c r="BK175" i="25"/>
  <c r="CB174" i="25"/>
  <c r="CA174" i="25"/>
  <c r="BZ174" i="25"/>
  <c r="BY174" i="25"/>
  <c r="BX174" i="25"/>
  <c r="BW174" i="25"/>
  <c r="BV174" i="25"/>
  <c r="BU174" i="25"/>
  <c r="BT174" i="25"/>
  <c r="BS174" i="25"/>
  <c r="BR174" i="25"/>
  <c r="BQ174" i="25"/>
  <c r="BP174" i="25"/>
  <c r="BO174" i="25"/>
  <c r="BN174" i="25"/>
  <c r="BM174" i="25"/>
  <c r="BL174" i="25"/>
  <c r="BK174" i="25"/>
  <c r="CB173" i="25"/>
  <c r="CA173" i="25"/>
  <c r="BZ173" i="25"/>
  <c r="BY173" i="25"/>
  <c r="BX173" i="25"/>
  <c r="BW173" i="25"/>
  <c r="BV173" i="25"/>
  <c r="BU173" i="25"/>
  <c r="BT173" i="25"/>
  <c r="BS173" i="25"/>
  <c r="BR173" i="25"/>
  <c r="BQ173" i="25"/>
  <c r="BP173" i="25"/>
  <c r="BO173" i="25"/>
  <c r="BN173" i="25"/>
  <c r="BM173" i="25"/>
  <c r="BL173" i="25"/>
  <c r="BK173" i="25"/>
  <c r="CB172" i="25"/>
  <c r="CA172" i="25"/>
  <c r="BZ172" i="25"/>
  <c r="BY172" i="25"/>
  <c r="BX172" i="25"/>
  <c r="BW172" i="25"/>
  <c r="BV172" i="25"/>
  <c r="BU172" i="25"/>
  <c r="BT172" i="25"/>
  <c r="BS172" i="25"/>
  <c r="BR172" i="25"/>
  <c r="BQ172" i="25"/>
  <c r="BP172" i="25"/>
  <c r="BO172" i="25"/>
  <c r="BN172" i="25"/>
  <c r="BM172" i="25"/>
  <c r="BL172" i="25"/>
  <c r="BK172" i="25"/>
  <c r="CB171" i="25"/>
  <c r="CA171" i="25"/>
  <c r="BZ171" i="25"/>
  <c r="BY171" i="25"/>
  <c r="BX171" i="25"/>
  <c r="BW171" i="25"/>
  <c r="BV171" i="25"/>
  <c r="BU171" i="25"/>
  <c r="BT171" i="25"/>
  <c r="BS171" i="25"/>
  <c r="BR171" i="25"/>
  <c r="BQ171" i="25"/>
  <c r="BP171" i="25"/>
  <c r="BO171" i="25"/>
  <c r="BN171" i="25"/>
  <c r="BM171" i="25"/>
  <c r="BL171" i="25"/>
  <c r="BK171" i="25"/>
  <c r="CB170" i="25"/>
  <c r="CA170" i="25"/>
  <c r="BZ170" i="25"/>
  <c r="BY170" i="25"/>
  <c r="BX170" i="25"/>
  <c r="BW170" i="25"/>
  <c r="BV170" i="25"/>
  <c r="BU170" i="25"/>
  <c r="BT170" i="25"/>
  <c r="BS170" i="25"/>
  <c r="BR170" i="25"/>
  <c r="BQ170" i="25"/>
  <c r="BP170" i="25"/>
  <c r="BO170" i="25"/>
  <c r="BN170" i="25"/>
  <c r="BM170" i="25"/>
  <c r="BL170" i="25"/>
  <c r="BK170" i="25"/>
  <c r="CB169" i="25"/>
  <c r="CA169" i="25"/>
  <c r="BZ169" i="25"/>
  <c r="BY169" i="25"/>
  <c r="BX169" i="25"/>
  <c r="BW169" i="25"/>
  <c r="BV169" i="25"/>
  <c r="BU169" i="25"/>
  <c r="BT169" i="25"/>
  <c r="BS169" i="25"/>
  <c r="BR169" i="25"/>
  <c r="BQ169" i="25"/>
  <c r="BP169" i="25"/>
  <c r="BO169" i="25"/>
  <c r="BN169" i="25"/>
  <c r="BM169" i="25"/>
  <c r="BL169" i="25"/>
  <c r="BK169" i="25"/>
  <c r="CB168" i="25"/>
  <c r="CA168" i="25"/>
  <c r="BZ168" i="25"/>
  <c r="BY168" i="25"/>
  <c r="BX168" i="25"/>
  <c r="BW168" i="25"/>
  <c r="BV168" i="25"/>
  <c r="BU168" i="25"/>
  <c r="BT168" i="25"/>
  <c r="BS168" i="25"/>
  <c r="BR168" i="25"/>
  <c r="BQ168" i="25"/>
  <c r="BP168" i="25"/>
  <c r="BO168" i="25"/>
  <c r="BN168" i="25"/>
  <c r="BM168" i="25"/>
  <c r="BL168" i="25"/>
  <c r="BK168" i="25"/>
  <c r="CB167" i="25"/>
  <c r="CA167" i="25"/>
  <c r="BZ167" i="25"/>
  <c r="BY167" i="25"/>
  <c r="BX167" i="25"/>
  <c r="BW167" i="25"/>
  <c r="BV167" i="25"/>
  <c r="BU167" i="25"/>
  <c r="BT167" i="25"/>
  <c r="BS167" i="25"/>
  <c r="BR167" i="25"/>
  <c r="BQ167" i="25"/>
  <c r="BP167" i="25"/>
  <c r="BO167" i="25"/>
  <c r="BN167" i="25"/>
  <c r="BM167" i="25"/>
  <c r="BL167" i="25"/>
  <c r="BK167" i="25"/>
  <c r="CB166" i="25"/>
  <c r="CA166" i="25"/>
  <c r="BZ166" i="25"/>
  <c r="BY166" i="25"/>
  <c r="BX166" i="25"/>
  <c r="BW166" i="25"/>
  <c r="BV166" i="25"/>
  <c r="BU166" i="25"/>
  <c r="BT166" i="25"/>
  <c r="BS166" i="25"/>
  <c r="BR166" i="25"/>
  <c r="BQ166" i="25"/>
  <c r="BP166" i="25"/>
  <c r="BO166" i="25"/>
  <c r="BN166" i="25"/>
  <c r="BM166" i="25"/>
  <c r="BL166" i="25"/>
  <c r="BK166" i="25"/>
  <c r="CB165" i="25"/>
  <c r="CA165" i="25"/>
  <c r="BZ165" i="25"/>
  <c r="BY165" i="25"/>
  <c r="BX165" i="25"/>
  <c r="BW165" i="25"/>
  <c r="BV165" i="25"/>
  <c r="BU165" i="25"/>
  <c r="BT165" i="25"/>
  <c r="BS165" i="25"/>
  <c r="BR165" i="25"/>
  <c r="BQ165" i="25"/>
  <c r="BP165" i="25"/>
  <c r="BO165" i="25"/>
  <c r="BN165" i="25"/>
  <c r="BM165" i="25"/>
  <c r="BL165" i="25"/>
  <c r="BK165" i="25"/>
  <c r="CB164" i="25"/>
  <c r="CA164" i="25"/>
  <c r="BZ164" i="25"/>
  <c r="BY164" i="25"/>
  <c r="BX164" i="25"/>
  <c r="BW164" i="25"/>
  <c r="BV164" i="25"/>
  <c r="BU164" i="25"/>
  <c r="BT164" i="25"/>
  <c r="BS164" i="25"/>
  <c r="BR164" i="25"/>
  <c r="BQ164" i="25"/>
  <c r="BP164" i="25"/>
  <c r="BO164" i="25"/>
  <c r="BN164" i="25"/>
  <c r="BM164" i="25"/>
  <c r="BL164" i="25"/>
  <c r="BK164" i="25"/>
  <c r="CB163" i="25"/>
  <c r="CA163" i="25"/>
  <c r="BZ163" i="25"/>
  <c r="BY163" i="25"/>
  <c r="BX163" i="25"/>
  <c r="BW163" i="25"/>
  <c r="BV163" i="25"/>
  <c r="BU163" i="25"/>
  <c r="BT163" i="25"/>
  <c r="BS163" i="25"/>
  <c r="BR163" i="25"/>
  <c r="BQ163" i="25"/>
  <c r="BP163" i="25"/>
  <c r="BO163" i="25"/>
  <c r="BN163" i="25"/>
  <c r="BM163" i="25"/>
  <c r="BL163" i="25"/>
  <c r="BK163" i="25"/>
  <c r="CB162" i="25"/>
  <c r="CA162" i="25"/>
  <c r="BZ162" i="25"/>
  <c r="BY162" i="25"/>
  <c r="BX162" i="25"/>
  <c r="BW162" i="25"/>
  <c r="BV162" i="25"/>
  <c r="BU162" i="25"/>
  <c r="BT162" i="25"/>
  <c r="BS162" i="25"/>
  <c r="BR162" i="25"/>
  <c r="BQ162" i="25"/>
  <c r="BP162" i="25"/>
  <c r="BO162" i="25"/>
  <c r="BN162" i="25"/>
  <c r="BM162" i="25"/>
  <c r="BL162" i="25"/>
  <c r="BK162" i="25"/>
  <c r="CB161" i="25"/>
  <c r="CA161" i="25"/>
  <c r="BZ161" i="25"/>
  <c r="BY161" i="25"/>
  <c r="BX161" i="25"/>
  <c r="BW161" i="25"/>
  <c r="BV161" i="25"/>
  <c r="BU161" i="25"/>
  <c r="BT161" i="25"/>
  <c r="BS161" i="25"/>
  <c r="BR161" i="25"/>
  <c r="BQ161" i="25"/>
  <c r="BP161" i="25"/>
  <c r="BO161" i="25"/>
  <c r="BN161" i="25"/>
  <c r="BM161" i="25"/>
  <c r="BL161" i="25"/>
  <c r="BK161" i="25"/>
  <c r="CB160" i="25"/>
  <c r="CA160" i="25"/>
  <c r="BZ160" i="25"/>
  <c r="BY160" i="25"/>
  <c r="BX160" i="25"/>
  <c r="BW160" i="25"/>
  <c r="BV160" i="25"/>
  <c r="BU160" i="25"/>
  <c r="BT160" i="25"/>
  <c r="BS160" i="25"/>
  <c r="BR160" i="25"/>
  <c r="BQ160" i="25"/>
  <c r="BP160" i="25"/>
  <c r="BO160" i="25"/>
  <c r="BN160" i="25"/>
  <c r="BM160" i="25"/>
  <c r="BL160" i="25"/>
  <c r="BK160" i="25"/>
  <c r="CB159" i="25"/>
  <c r="CA159" i="25"/>
  <c r="BZ159" i="25"/>
  <c r="BY159" i="25"/>
  <c r="BX159" i="25"/>
  <c r="BW159" i="25"/>
  <c r="BV159" i="25"/>
  <c r="BU159" i="25"/>
  <c r="BT159" i="25"/>
  <c r="BS159" i="25"/>
  <c r="BR159" i="25"/>
  <c r="BQ159" i="25"/>
  <c r="BP159" i="25"/>
  <c r="BO159" i="25"/>
  <c r="BN159" i="25"/>
  <c r="BM159" i="25"/>
  <c r="BL159" i="25"/>
  <c r="BK159" i="25"/>
  <c r="CB158" i="25"/>
  <c r="CA158" i="25"/>
  <c r="BZ158" i="25"/>
  <c r="BY158" i="25"/>
  <c r="BX158" i="25"/>
  <c r="BW158" i="25"/>
  <c r="BV158" i="25"/>
  <c r="BU158" i="25"/>
  <c r="BT158" i="25"/>
  <c r="BS158" i="25"/>
  <c r="BR158" i="25"/>
  <c r="BQ158" i="25"/>
  <c r="BP158" i="25"/>
  <c r="BO158" i="25"/>
  <c r="BN158" i="25"/>
  <c r="BM158" i="25"/>
  <c r="BL158" i="25"/>
  <c r="BK158" i="25"/>
  <c r="CB157" i="25"/>
  <c r="CA157" i="25"/>
  <c r="BZ157" i="25"/>
  <c r="BY157" i="25"/>
  <c r="BX157" i="25"/>
  <c r="BW157" i="25"/>
  <c r="BV157" i="25"/>
  <c r="BU157" i="25"/>
  <c r="BT157" i="25"/>
  <c r="BS157" i="25"/>
  <c r="BR157" i="25"/>
  <c r="BQ157" i="25"/>
  <c r="BP157" i="25"/>
  <c r="BO157" i="25"/>
  <c r="BN157" i="25"/>
  <c r="BM157" i="25"/>
  <c r="BL157" i="25"/>
  <c r="BK157" i="25"/>
  <c r="CB156" i="25"/>
  <c r="CA156" i="25"/>
  <c r="BZ156" i="25"/>
  <c r="BY156" i="25"/>
  <c r="BX156" i="25"/>
  <c r="BW156" i="25"/>
  <c r="BV156" i="25"/>
  <c r="BU156" i="25"/>
  <c r="BT156" i="25"/>
  <c r="BS156" i="25"/>
  <c r="BR156" i="25"/>
  <c r="BQ156" i="25"/>
  <c r="BP156" i="25"/>
  <c r="BO156" i="25"/>
  <c r="BN156" i="25"/>
  <c r="BM156" i="25"/>
  <c r="BL156" i="25"/>
  <c r="BK156" i="25"/>
  <c r="CB155" i="25"/>
  <c r="CA155" i="25"/>
  <c r="BZ155" i="25"/>
  <c r="BY155" i="25"/>
  <c r="BX155" i="25"/>
  <c r="BW155" i="25"/>
  <c r="BV155" i="25"/>
  <c r="BU155" i="25"/>
  <c r="BT155" i="25"/>
  <c r="BS155" i="25"/>
  <c r="BR155" i="25"/>
  <c r="BQ155" i="25"/>
  <c r="BP155" i="25"/>
  <c r="BO155" i="25"/>
  <c r="BN155" i="25"/>
  <c r="BM155" i="25"/>
  <c r="BL155" i="25"/>
  <c r="BK155" i="25"/>
  <c r="CB154" i="25"/>
  <c r="CA154" i="25"/>
  <c r="BZ154" i="25"/>
  <c r="BY154" i="25"/>
  <c r="BX154" i="25"/>
  <c r="BW154" i="25"/>
  <c r="BV154" i="25"/>
  <c r="BU154" i="25"/>
  <c r="BT154" i="25"/>
  <c r="BS154" i="25"/>
  <c r="BR154" i="25"/>
  <c r="BQ154" i="25"/>
  <c r="BP154" i="25"/>
  <c r="BO154" i="25"/>
  <c r="BN154" i="25"/>
  <c r="BM154" i="25"/>
  <c r="BL154" i="25"/>
  <c r="BK154" i="25"/>
  <c r="CB153" i="25"/>
  <c r="CA153" i="25"/>
  <c r="BZ153" i="25"/>
  <c r="BY153" i="25"/>
  <c r="BX153" i="25"/>
  <c r="BW153" i="25"/>
  <c r="BV153" i="25"/>
  <c r="BU153" i="25"/>
  <c r="BT153" i="25"/>
  <c r="BS153" i="25"/>
  <c r="BR153" i="25"/>
  <c r="BQ153" i="25"/>
  <c r="BP153" i="25"/>
  <c r="BO153" i="25"/>
  <c r="BN153" i="25"/>
  <c r="BM153" i="25"/>
  <c r="BL153" i="25"/>
  <c r="BK153" i="25"/>
  <c r="CB152" i="25"/>
  <c r="CA152" i="25"/>
  <c r="BZ152" i="25"/>
  <c r="BY152" i="25"/>
  <c r="BX152" i="25"/>
  <c r="BW152" i="25"/>
  <c r="BV152" i="25"/>
  <c r="BU152" i="25"/>
  <c r="BT152" i="25"/>
  <c r="BS152" i="25"/>
  <c r="BR152" i="25"/>
  <c r="BQ152" i="25"/>
  <c r="BP152" i="25"/>
  <c r="BO152" i="25"/>
  <c r="BN152" i="25"/>
  <c r="BM152" i="25"/>
  <c r="BL152" i="25"/>
  <c r="BK152" i="25"/>
  <c r="CB151" i="25"/>
  <c r="CA151" i="25"/>
  <c r="BZ151" i="25"/>
  <c r="BY151" i="25"/>
  <c r="BX151" i="25"/>
  <c r="BW151" i="25"/>
  <c r="BV151" i="25"/>
  <c r="BU151" i="25"/>
  <c r="BT151" i="25"/>
  <c r="BS151" i="25"/>
  <c r="BR151" i="25"/>
  <c r="BQ151" i="25"/>
  <c r="BP151" i="25"/>
  <c r="BO151" i="25"/>
  <c r="BN151" i="25"/>
  <c r="BM151" i="25"/>
  <c r="BL151" i="25"/>
  <c r="BK151" i="25"/>
  <c r="CB150" i="25"/>
  <c r="CA150" i="25"/>
  <c r="BZ150" i="25"/>
  <c r="BY150" i="25"/>
  <c r="BX150" i="25"/>
  <c r="BW150" i="25"/>
  <c r="BV150" i="25"/>
  <c r="BU150" i="25"/>
  <c r="BT150" i="25"/>
  <c r="BS150" i="25"/>
  <c r="BR150" i="25"/>
  <c r="BQ150" i="25"/>
  <c r="BP150" i="25"/>
  <c r="BO150" i="25"/>
  <c r="BN150" i="25"/>
  <c r="BM150" i="25"/>
  <c r="BL150" i="25"/>
  <c r="BK150" i="25"/>
  <c r="CB149" i="25"/>
  <c r="CA149" i="25"/>
  <c r="BZ149" i="25"/>
  <c r="BY149" i="25"/>
  <c r="BX149" i="25"/>
  <c r="BW149" i="25"/>
  <c r="BV149" i="25"/>
  <c r="BU149" i="25"/>
  <c r="BT149" i="25"/>
  <c r="BS149" i="25"/>
  <c r="BR149" i="25"/>
  <c r="BQ149" i="25"/>
  <c r="BP149" i="25"/>
  <c r="BO149" i="25"/>
  <c r="BN149" i="25"/>
  <c r="BM149" i="25"/>
  <c r="BL149" i="25"/>
  <c r="BK149" i="25"/>
  <c r="CB148" i="25"/>
  <c r="CA148" i="25"/>
  <c r="BZ148" i="25"/>
  <c r="BY148" i="25"/>
  <c r="BX148" i="25"/>
  <c r="BW148" i="25"/>
  <c r="BV148" i="25"/>
  <c r="BU148" i="25"/>
  <c r="BT148" i="25"/>
  <c r="BS148" i="25"/>
  <c r="BR148" i="25"/>
  <c r="BQ148" i="25"/>
  <c r="BP148" i="25"/>
  <c r="BO148" i="25"/>
  <c r="BN148" i="25"/>
  <c r="BM148" i="25"/>
  <c r="BL148" i="25"/>
  <c r="BK148" i="25"/>
  <c r="CB147" i="25"/>
  <c r="CA147" i="25"/>
  <c r="BZ147" i="25"/>
  <c r="BY147" i="25"/>
  <c r="BX147" i="25"/>
  <c r="BW147" i="25"/>
  <c r="BV147" i="25"/>
  <c r="BU147" i="25"/>
  <c r="BT147" i="25"/>
  <c r="BS147" i="25"/>
  <c r="BR147" i="25"/>
  <c r="BQ147" i="25"/>
  <c r="BP147" i="25"/>
  <c r="BO147" i="25"/>
  <c r="BN147" i="25"/>
  <c r="BM147" i="25"/>
  <c r="BL147" i="25"/>
  <c r="BK147" i="25"/>
  <c r="CB146" i="25"/>
  <c r="CB197" i="25" s="1"/>
  <c r="P10" i="24" s="1"/>
  <c r="CA146" i="25"/>
  <c r="CA197" i="25" s="1"/>
  <c r="P9" i="24" s="1"/>
  <c r="BZ146" i="25"/>
  <c r="BZ197" i="25" s="1"/>
  <c r="P7" i="24" s="1"/>
  <c r="P8" i="24" s="1"/>
  <c r="BY146" i="25"/>
  <c r="BY197" i="25" s="1"/>
  <c r="O10" i="24" s="1"/>
  <c r="BX146" i="25"/>
  <c r="BX197" i="25" s="1"/>
  <c r="O9" i="24" s="1"/>
  <c r="BW146" i="25"/>
  <c r="BW197" i="25" s="1"/>
  <c r="O7" i="24" s="1"/>
  <c r="O8" i="24" s="1"/>
  <c r="BV146" i="25"/>
  <c r="BV197" i="25" s="1"/>
  <c r="N10" i="24" s="1"/>
  <c r="BU146" i="25"/>
  <c r="BU197" i="25" s="1"/>
  <c r="N9" i="24" s="1"/>
  <c r="BT146" i="25"/>
  <c r="BT197" i="25" s="1"/>
  <c r="N7" i="24" s="1"/>
  <c r="N8" i="24" s="1"/>
  <c r="BS146" i="25"/>
  <c r="BS197" i="25" s="1"/>
  <c r="M10" i="24" s="1"/>
  <c r="BR146" i="25"/>
  <c r="BR197" i="25" s="1"/>
  <c r="M9" i="24" s="1"/>
  <c r="BQ146" i="25"/>
  <c r="BQ197" i="25" s="1"/>
  <c r="BP146" i="25"/>
  <c r="BP197" i="25" s="1"/>
  <c r="L10" i="24" s="1"/>
  <c r="BO146" i="25"/>
  <c r="BO197" i="25" s="1"/>
  <c r="L9" i="24" s="1"/>
  <c r="BN146" i="25"/>
  <c r="BN197" i="25" s="1"/>
  <c r="BM146" i="25"/>
  <c r="BM197" i="25" s="1"/>
  <c r="K10" i="24" s="1"/>
  <c r="BL146" i="25"/>
  <c r="BL197" i="25" s="1"/>
  <c r="K9" i="24" s="1"/>
  <c r="BK146" i="25"/>
  <c r="BK197" i="25" s="1"/>
  <c r="K7" i="24" s="1"/>
  <c r="AU143" i="25"/>
  <c r="AT143" i="25"/>
  <c r="AT144" i="25" s="1"/>
  <c r="AS143" i="25"/>
  <c r="AR143" i="25"/>
  <c r="AR144" i="25" s="1"/>
  <c r="AQ143" i="25"/>
  <c r="AP143" i="25"/>
  <c r="AP144" i="25" s="1"/>
  <c r="AO143" i="25"/>
  <c r="AN143" i="25"/>
  <c r="AN144" i="25" s="1"/>
  <c r="AM143" i="25"/>
  <c r="AL143" i="25"/>
  <c r="AL144" i="25" s="1"/>
  <c r="AK143" i="25"/>
  <c r="AJ143" i="25"/>
  <c r="AJ144" i="25" s="1"/>
  <c r="AI143" i="25"/>
  <c r="AH143" i="25"/>
  <c r="AH144" i="25" s="1"/>
  <c r="AG143" i="25"/>
  <c r="AF143" i="25"/>
  <c r="AF144" i="25" s="1"/>
  <c r="AE143" i="25"/>
  <c r="AD143" i="25"/>
  <c r="AD144" i="25" s="1"/>
  <c r="AC143" i="25"/>
  <c r="AB143" i="25"/>
  <c r="AB144" i="25" s="1"/>
  <c r="AA143" i="25"/>
  <c r="Z143" i="25"/>
  <c r="Z144" i="25" s="1"/>
  <c r="Y143" i="25"/>
  <c r="X143" i="25"/>
  <c r="X144" i="25" s="1"/>
  <c r="W143" i="25"/>
  <c r="V143" i="25"/>
  <c r="V144" i="25" s="1"/>
  <c r="U143" i="25"/>
  <c r="T143" i="25"/>
  <c r="T144" i="25" s="1"/>
  <c r="S143" i="25"/>
  <c r="R143" i="25"/>
  <c r="R144" i="25" s="1"/>
  <c r="Q143" i="25"/>
  <c r="P143" i="25"/>
  <c r="P144" i="25" s="1"/>
  <c r="O143" i="25"/>
  <c r="N143" i="25"/>
  <c r="N144" i="25" s="1"/>
  <c r="M143" i="25"/>
  <c r="L143" i="25"/>
  <c r="L144" i="25" s="1"/>
  <c r="K143" i="25"/>
  <c r="J143" i="25"/>
  <c r="J144" i="25" s="1"/>
  <c r="I143" i="25"/>
  <c r="H143" i="25"/>
  <c r="H144" i="25" s="1"/>
  <c r="G143" i="25"/>
  <c r="F143" i="25"/>
  <c r="F144" i="25" s="1"/>
  <c r="E143" i="25"/>
  <c r="D143" i="25"/>
  <c r="D144" i="25" s="1"/>
  <c r="AU142" i="25"/>
  <c r="AT142" i="25"/>
  <c r="AS142" i="25"/>
  <c r="AR142" i="25"/>
  <c r="AQ142" i="25"/>
  <c r="AP142" i="25"/>
  <c r="AO142" i="25"/>
  <c r="AN142" i="25"/>
  <c r="AM142" i="25"/>
  <c r="AL142" i="25"/>
  <c r="AK142" i="25"/>
  <c r="AJ142" i="25"/>
  <c r="AI142" i="25"/>
  <c r="AH142" i="25"/>
  <c r="AG142" i="25"/>
  <c r="AF142" i="25"/>
  <c r="AE142" i="25"/>
  <c r="AD142" i="25"/>
  <c r="AC142" i="25"/>
  <c r="AB142" i="25"/>
  <c r="AA142" i="25"/>
  <c r="Z142" i="25"/>
  <c r="Y142" i="25"/>
  <c r="X142" i="25"/>
  <c r="W142" i="25"/>
  <c r="V142" i="25"/>
  <c r="U142" i="25"/>
  <c r="T142" i="25"/>
  <c r="S142" i="25"/>
  <c r="R142" i="25"/>
  <c r="Q142" i="25"/>
  <c r="P142" i="25"/>
  <c r="O142" i="25"/>
  <c r="N142" i="25"/>
  <c r="M142" i="25"/>
  <c r="L142" i="25"/>
  <c r="K142" i="25"/>
  <c r="J142" i="25"/>
  <c r="I142" i="25"/>
  <c r="H142" i="25"/>
  <c r="G142" i="25"/>
  <c r="F142" i="25"/>
  <c r="E142" i="25"/>
  <c r="D142" i="25"/>
  <c r="CB141" i="25"/>
  <c r="CA141" i="25"/>
  <c r="BZ141" i="25"/>
  <c r="BY141" i="25"/>
  <c r="BX141" i="25"/>
  <c r="BW141" i="25"/>
  <c r="BV141" i="25"/>
  <c r="BU141" i="25"/>
  <c r="BT141" i="25"/>
  <c r="BS141" i="25"/>
  <c r="BR141" i="25"/>
  <c r="BQ141" i="25"/>
  <c r="BP141" i="25"/>
  <c r="BO141" i="25"/>
  <c r="BN141" i="25"/>
  <c r="BM141" i="25"/>
  <c r="BL141" i="25"/>
  <c r="BK141" i="25"/>
  <c r="CB140" i="25"/>
  <c r="CA140" i="25"/>
  <c r="BZ140" i="25"/>
  <c r="BY140" i="25"/>
  <c r="BX140" i="25"/>
  <c r="BW140" i="25"/>
  <c r="BV140" i="25"/>
  <c r="BU140" i="25"/>
  <c r="BT140" i="25"/>
  <c r="BS140" i="25"/>
  <c r="BR140" i="25"/>
  <c r="BQ140" i="25"/>
  <c r="BP140" i="25"/>
  <c r="BO140" i="25"/>
  <c r="BN140" i="25"/>
  <c r="BM140" i="25"/>
  <c r="BL140" i="25"/>
  <c r="BK140" i="25"/>
  <c r="CB139" i="25"/>
  <c r="CA139" i="25"/>
  <c r="BZ139" i="25"/>
  <c r="BY139" i="25"/>
  <c r="BX139" i="25"/>
  <c r="BW139" i="25"/>
  <c r="BV139" i="25"/>
  <c r="BU139" i="25"/>
  <c r="BT139" i="25"/>
  <c r="BS139" i="25"/>
  <c r="BR139" i="25"/>
  <c r="BQ139" i="25"/>
  <c r="BP139" i="25"/>
  <c r="BO139" i="25"/>
  <c r="BN139" i="25"/>
  <c r="BM139" i="25"/>
  <c r="BL139" i="25"/>
  <c r="BK139" i="25"/>
  <c r="CB138" i="25"/>
  <c r="CA138" i="25"/>
  <c r="BZ138" i="25"/>
  <c r="BY138" i="25"/>
  <c r="BX138" i="25"/>
  <c r="BW138" i="25"/>
  <c r="BV138" i="25"/>
  <c r="BU138" i="25"/>
  <c r="BT138" i="25"/>
  <c r="BS138" i="25"/>
  <c r="BR138" i="25"/>
  <c r="BQ138" i="25"/>
  <c r="BP138" i="25"/>
  <c r="BO138" i="25"/>
  <c r="BN138" i="25"/>
  <c r="BM138" i="25"/>
  <c r="BL138" i="25"/>
  <c r="BK138" i="25"/>
  <c r="CB137" i="25"/>
  <c r="CA137" i="25"/>
  <c r="BZ137" i="25"/>
  <c r="BY137" i="25"/>
  <c r="BX137" i="25"/>
  <c r="BW137" i="25"/>
  <c r="BV137" i="25"/>
  <c r="BU137" i="25"/>
  <c r="BT137" i="25"/>
  <c r="BS137" i="25"/>
  <c r="BR137" i="25"/>
  <c r="BQ137" i="25"/>
  <c r="BP137" i="25"/>
  <c r="BO137" i="25"/>
  <c r="BN137" i="25"/>
  <c r="BM137" i="25"/>
  <c r="BL137" i="25"/>
  <c r="BK137" i="25"/>
  <c r="CB136" i="25"/>
  <c r="CA136" i="25"/>
  <c r="BZ136" i="25"/>
  <c r="BY136" i="25"/>
  <c r="BX136" i="25"/>
  <c r="BW136" i="25"/>
  <c r="BV136" i="25"/>
  <c r="BU136" i="25"/>
  <c r="BT136" i="25"/>
  <c r="BS136" i="25"/>
  <c r="BR136" i="25"/>
  <c r="BQ136" i="25"/>
  <c r="BP136" i="25"/>
  <c r="BO136" i="25"/>
  <c r="BN136" i="25"/>
  <c r="BM136" i="25"/>
  <c r="BL136" i="25"/>
  <c r="BK136" i="25"/>
  <c r="CB135" i="25"/>
  <c r="CA135" i="25"/>
  <c r="BZ135" i="25"/>
  <c r="BY135" i="25"/>
  <c r="BX135" i="25"/>
  <c r="BW135" i="25"/>
  <c r="BV135" i="25"/>
  <c r="BU135" i="25"/>
  <c r="BT135" i="25"/>
  <c r="BS135" i="25"/>
  <c r="BR135" i="25"/>
  <c r="BQ135" i="25"/>
  <c r="BP135" i="25"/>
  <c r="BO135" i="25"/>
  <c r="BN135" i="25"/>
  <c r="BM135" i="25"/>
  <c r="BL135" i="25"/>
  <c r="BK135" i="25"/>
  <c r="CB134" i="25"/>
  <c r="CA134" i="25"/>
  <c r="BZ134" i="25"/>
  <c r="BY134" i="25"/>
  <c r="BX134" i="25"/>
  <c r="BW134" i="25"/>
  <c r="BV134" i="25"/>
  <c r="BU134" i="25"/>
  <c r="BT134" i="25"/>
  <c r="BS134" i="25"/>
  <c r="BR134" i="25"/>
  <c r="BQ134" i="25"/>
  <c r="BP134" i="25"/>
  <c r="BO134" i="25"/>
  <c r="BN134" i="25"/>
  <c r="BM134" i="25"/>
  <c r="BL134" i="25"/>
  <c r="BK134" i="25"/>
  <c r="CB133" i="25"/>
  <c r="CA133" i="25"/>
  <c r="BZ133" i="25"/>
  <c r="BY133" i="25"/>
  <c r="BX133" i="25"/>
  <c r="BW133" i="25"/>
  <c r="BV133" i="25"/>
  <c r="BU133" i="25"/>
  <c r="BT133" i="25"/>
  <c r="BS133" i="25"/>
  <c r="BR133" i="25"/>
  <c r="BQ133" i="25"/>
  <c r="BP133" i="25"/>
  <c r="BO133" i="25"/>
  <c r="BN133" i="25"/>
  <c r="BM133" i="25"/>
  <c r="BL133" i="25"/>
  <c r="BK133" i="25"/>
  <c r="CB132" i="25"/>
  <c r="CA132" i="25"/>
  <c r="BZ132" i="25"/>
  <c r="BY132" i="25"/>
  <c r="BX132" i="25"/>
  <c r="BW132" i="25"/>
  <c r="BV132" i="25"/>
  <c r="BU132" i="25"/>
  <c r="BT132" i="25"/>
  <c r="BS132" i="25"/>
  <c r="BR132" i="25"/>
  <c r="BQ132" i="25"/>
  <c r="BP132" i="25"/>
  <c r="BO132" i="25"/>
  <c r="BN132" i="25"/>
  <c r="BM132" i="25"/>
  <c r="BL132" i="25"/>
  <c r="BK132" i="25"/>
  <c r="CB131" i="25"/>
  <c r="CA131" i="25"/>
  <c r="BZ131" i="25"/>
  <c r="BY131" i="25"/>
  <c r="BX131" i="25"/>
  <c r="BW131" i="25"/>
  <c r="BV131" i="25"/>
  <c r="BU131" i="25"/>
  <c r="BT131" i="25"/>
  <c r="BS131" i="25"/>
  <c r="BR131" i="25"/>
  <c r="BQ131" i="25"/>
  <c r="BP131" i="25"/>
  <c r="BO131" i="25"/>
  <c r="BN131" i="25"/>
  <c r="BM131" i="25"/>
  <c r="BL131" i="25"/>
  <c r="BK131" i="25"/>
  <c r="CB130" i="25"/>
  <c r="CA130" i="25"/>
  <c r="BZ130" i="25"/>
  <c r="BY130" i="25"/>
  <c r="BX130" i="25"/>
  <c r="BW130" i="25"/>
  <c r="BV130" i="25"/>
  <c r="BU130" i="25"/>
  <c r="BT130" i="25"/>
  <c r="BS130" i="25"/>
  <c r="BR130" i="25"/>
  <c r="BQ130" i="25"/>
  <c r="BP130" i="25"/>
  <c r="BO130" i="25"/>
  <c r="BN130" i="25"/>
  <c r="BM130" i="25"/>
  <c r="BL130" i="25"/>
  <c r="BK130" i="25"/>
  <c r="CB129" i="25"/>
  <c r="CA129" i="25"/>
  <c r="BZ129" i="25"/>
  <c r="BY129" i="25"/>
  <c r="BX129" i="25"/>
  <c r="BW129" i="25"/>
  <c r="BV129" i="25"/>
  <c r="BU129" i="25"/>
  <c r="BT129" i="25"/>
  <c r="BS129" i="25"/>
  <c r="BR129" i="25"/>
  <c r="BQ129" i="25"/>
  <c r="BP129" i="25"/>
  <c r="BO129" i="25"/>
  <c r="BN129" i="25"/>
  <c r="BM129" i="25"/>
  <c r="BL129" i="25"/>
  <c r="BK129" i="25"/>
  <c r="CB128" i="25"/>
  <c r="CA128" i="25"/>
  <c r="BZ128" i="25"/>
  <c r="BY128" i="25"/>
  <c r="BX128" i="25"/>
  <c r="BW128" i="25"/>
  <c r="BV128" i="25"/>
  <c r="BU128" i="25"/>
  <c r="BT128" i="25"/>
  <c r="BS128" i="25"/>
  <c r="BR128" i="25"/>
  <c r="BQ128" i="25"/>
  <c r="BP128" i="25"/>
  <c r="BO128" i="25"/>
  <c r="BN128" i="25"/>
  <c r="BM128" i="25"/>
  <c r="BL128" i="25"/>
  <c r="BK128" i="25"/>
  <c r="CB127" i="25"/>
  <c r="CA127" i="25"/>
  <c r="BZ127" i="25"/>
  <c r="BY127" i="25"/>
  <c r="BX127" i="25"/>
  <c r="BW127" i="25"/>
  <c r="BV127" i="25"/>
  <c r="BU127" i="25"/>
  <c r="BT127" i="25"/>
  <c r="BS127" i="25"/>
  <c r="BR127" i="25"/>
  <c r="BQ127" i="25"/>
  <c r="BP127" i="25"/>
  <c r="BO127" i="25"/>
  <c r="BN127" i="25"/>
  <c r="BM127" i="25"/>
  <c r="BL127" i="25"/>
  <c r="BK127" i="25"/>
  <c r="CB126" i="25"/>
  <c r="CA126" i="25"/>
  <c r="BZ126" i="25"/>
  <c r="BY126" i="25"/>
  <c r="BX126" i="25"/>
  <c r="BW126" i="25"/>
  <c r="BV126" i="25"/>
  <c r="BU126" i="25"/>
  <c r="BT126" i="25"/>
  <c r="BS126" i="25"/>
  <c r="BR126" i="25"/>
  <c r="BQ126" i="25"/>
  <c r="BP126" i="25"/>
  <c r="BO126" i="25"/>
  <c r="BN126" i="25"/>
  <c r="BM126" i="25"/>
  <c r="BL126" i="25"/>
  <c r="BK126" i="25"/>
  <c r="CB125" i="25"/>
  <c r="CA125" i="25"/>
  <c r="BZ125" i="25"/>
  <c r="BY125" i="25"/>
  <c r="BX125" i="25"/>
  <c r="BW125" i="25"/>
  <c r="BV125" i="25"/>
  <c r="BU125" i="25"/>
  <c r="BT125" i="25"/>
  <c r="BS125" i="25"/>
  <c r="BR125" i="25"/>
  <c r="BQ125" i="25"/>
  <c r="BP125" i="25"/>
  <c r="BO125" i="25"/>
  <c r="BN125" i="25"/>
  <c r="BM125" i="25"/>
  <c r="BL125" i="25"/>
  <c r="BK125" i="25"/>
  <c r="CB124" i="25"/>
  <c r="CA124" i="25"/>
  <c r="BZ124" i="25"/>
  <c r="BY124" i="25"/>
  <c r="BX124" i="25"/>
  <c r="BW124" i="25"/>
  <c r="BV124" i="25"/>
  <c r="BU124" i="25"/>
  <c r="BT124" i="25"/>
  <c r="BS124" i="25"/>
  <c r="BR124" i="25"/>
  <c r="BQ124" i="25"/>
  <c r="BP124" i="25"/>
  <c r="BO124" i="25"/>
  <c r="BN124" i="25"/>
  <c r="BM124" i="25"/>
  <c r="BL124" i="25"/>
  <c r="BK124" i="25"/>
  <c r="CB123" i="25"/>
  <c r="CA123" i="25"/>
  <c r="BZ123" i="25"/>
  <c r="BY123" i="25"/>
  <c r="BX123" i="25"/>
  <c r="BW123" i="25"/>
  <c r="BV123" i="25"/>
  <c r="BU123" i="25"/>
  <c r="BT123" i="25"/>
  <c r="BS123" i="25"/>
  <c r="BR123" i="25"/>
  <c r="BQ123" i="25"/>
  <c r="BP123" i="25"/>
  <c r="BO123" i="25"/>
  <c r="BN123" i="25"/>
  <c r="BM123" i="25"/>
  <c r="BL123" i="25"/>
  <c r="BK123" i="25"/>
  <c r="CB122" i="25"/>
  <c r="CA122" i="25"/>
  <c r="BZ122" i="25"/>
  <c r="BY122" i="25"/>
  <c r="BX122" i="25"/>
  <c r="BW122" i="25"/>
  <c r="BV122" i="25"/>
  <c r="BU122" i="25"/>
  <c r="BT122" i="25"/>
  <c r="BS122" i="25"/>
  <c r="BR122" i="25"/>
  <c r="BQ122" i="25"/>
  <c r="BP122" i="25"/>
  <c r="BO122" i="25"/>
  <c r="BN122" i="25"/>
  <c r="BM122" i="25"/>
  <c r="BL122" i="25"/>
  <c r="BK122" i="25"/>
  <c r="CB121" i="25"/>
  <c r="CA121" i="25"/>
  <c r="BZ121" i="25"/>
  <c r="BY121" i="25"/>
  <c r="BX121" i="25"/>
  <c r="BW121" i="25"/>
  <c r="BV121" i="25"/>
  <c r="BU121" i="25"/>
  <c r="BT121" i="25"/>
  <c r="BS121" i="25"/>
  <c r="BR121" i="25"/>
  <c r="BQ121" i="25"/>
  <c r="BP121" i="25"/>
  <c r="BO121" i="25"/>
  <c r="BN121" i="25"/>
  <c r="BM121" i="25"/>
  <c r="BL121" i="25"/>
  <c r="BK121" i="25"/>
  <c r="CB120" i="25"/>
  <c r="CA120" i="25"/>
  <c r="BZ120" i="25"/>
  <c r="BY120" i="25"/>
  <c r="BX120" i="25"/>
  <c r="BW120" i="25"/>
  <c r="BV120" i="25"/>
  <c r="BU120" i="25"/>
  <c r="BT120" i="25"/>
  <c r="BS120" i="25"/>
  <c r="BR120" i="25"/>
  <c r="BQ120" i="25"/>
  <c r="BP120" i="25"/>
  <c r="BO120" i="25"/>
  <c r="BN120" i="25"/>
  <c r="BM120" i="25"/>
  <c r="BL120" i="25"/>
  <c r="BK120" i="25"/>
  <c r="CB119" i="25"/>
  <c r="CA119" i="25"/>
  <c r="BZ119" i="25"/>
  <c r="BY119" i="25"/>
  <c r="BX119" i="25"/>
  <c r="BW119" i="25"/>
  <c r="BV119" i="25"/>
  <c r="BU119" i="25"/>
  <c r="BT119" i="25"/>
  <c r="BS119" i="25"/>
  <c r="BR119" i="25"/>
  <c r="BQ119" i="25"/>
  <c r="BP119" i="25"/>
  <c r="BO119" i="25"/>
  <c r="BN119" i="25"/>
  <c r="BM119" i="25"/>
  <c r="BL119" i="25"/>
  <c r="BK119" i="25"/>
  <c r="CB118" i="25"/>
  <c r="CA118" i="25"/>
  <c r="BZ118" i="25"/>
  <c r="BY118" i="25"/>
  <c r="BX118" i="25"/>
  <c r="BW118" i="25"/>
  <c r="BV118" i="25"/>
  <c r="BU118" i="25"/>
  <c r="BT118" i="25"/>
  <c r="BS118" i="25"/>
  <c r="BR118" i="25"/>
  <c r="BQ118" i="25"/>
  <c r="BP118" i="25"/>
  <c r="BO118" i="25"/>
  <c r="BN118" i="25"/>
  <c r="BM118" i="25"/>
  <c r="BL118" i="25"/>
  <c r="BK118" i="25"/>
  <c r="CB117" i="25"/>
  <c r="CA117" i="25"/>
  <c r="BZ117" i="25"/>
  <c r="BY117" i="25"/>
  <c r="BX117" i="25"/>
  <c r="BW117" i="25"/>
  <c r="BV117" i="25"/>
  <c r="BU117" i="25"/>
  <c r="BT117" i="25"/>
  <c r="BS117" i="25"/>
  <c r="BR117" i="25"/>
  <c r="BQ117" i="25"/>
  <c r="BP117" i="25"/>
  <c r="BO117" i="25"/>
  <c r="BN117" i="25"/>
  <c r="BM117" i="25"/>
  <c r="BL117" i="25"/>
  <c r="BK117" i="25"/>
  <c r="CB116" i="25"/>
  <c r="CA116" i="25"/>
  <c r="BZ116" i="25"/>
  <c r="BY116" i="25"/>
  <c r="BX116" i="25"/>
  <c r="BW116" i="25"/>
  <c r="BV116" i="25"/>
  <c r="BU116" i="25"/>
  <c r="BT116" i="25"/>
  <c r="BS116" i="25"/>
  <c r="BR116" i="25"/>
  <c r="BQ116" i="25"/>
  <c r="BP116" i="25"/>
  <c r="BO116" i="25"/>
  <c r="BN116" i="25"/>
  <c r="BM116" i="25"/>
  <c r="BL116" i="25"/>
  <c r="BK116" i="25"/>
  <c r="CB115" i="25"/>
  <c r="CA115" i="25"/>
  <c r="BZ115" i="25"/>
  <c r="BY115" i="25"/>
  <c r="BX115" i="25"/>
  <c r="BW115" i="25"/>
  <c r="BV115" i="25"/>
  <c r="BU115" i="25"/>
  <c r="BT115" i="25"/>
  <c r="BS115" i="25"/>
  <c r="BR115" i="25"/>
  <c r="BQ115" i="25"/>
  <c r="BP115" i="25"/>
  <c r="BO115" i="25"/>
  <c r="BN115" i="25"/>
  <c r="BM115" i="25"/>
  <c r="BL115" i="25"/>
  <c r="BK115" i="25"/>
  <c r="CB114" i="25"/>
  <c r="CA114" i="25"/>
  <c r="BZ114" i="25"/>
  <c r="BY114" i="25"/>
  <c r="BX114" i="25"/>
  <c r="BW114" i="25"/>
  <c r="BV114" i="25"/>
  <c r="BU114" i="25"/>
  <c r="BT114" i="25"/>
  <c r="BS114" i="25"/>
  <c r="BR114" i="25"/>
  <c r="BQ114" i="25"/>
  <c r="BP114" i="25"/>
  <c r="BO114" i="25"/>
  <c r="BN114" i="25"/>
  <c r="BM114" i="25"/>
  <c r="BL114" i="25"/>
  <c r="BK114" i="25"/>
  <c r="CB113" i="25"/>
  <c r="CA113" i="25"/>
  <c r="BZ113" i="25"/>
  <c r="BY113" i="25"/>
  <c r="BX113" i="25"/>
  <c r="BW113" i="25"/>
  <c r="BV113" i="25"/>
  <c r="BU113" i="25"/>
  <c r="BT113" i="25"/>
  <c r="BS113" i="25"/>
  <c r="BR113" i="25"/>
  <c r="BQ113" i="25"/>
  <c r="BP113" i="25"/>
  <c r="BO113" i="25"/>
  <c r="BN113" i="25"/>
  <c r="BM113" i="25"/>
  <c r="BL113" i="25"/>
  <c r="BK113" i="25"/>
  <c r="CB112" i="25"/>
  <c r="CA112" i="25"/>
  <c r="BZ112" i="25"/>
  <c r="BY112" i="25"/>
  <c r="BX112" i="25"/>
  <c r="BW112" i="25"/>
  <c r="BV112" i="25"/>
  <c r="BU112" i="25"/>
  <c r="BT112" i="25"/>
  <c r="BS112" i="25"/>
  <c r="BR112" i="25"/>
  <c r="BQ112" i="25"/>
  <c r="BP112" i="25"/>
  <c r="BO112" i="25"/>
  <c r="BN112" i="25"/>
  <c r="BM112" i="25"/>
  <c r="BL112" i="25"/>
  <c r="BK112" i="25"/>
  <c r="CB111" i="25"/>
  <c r="CA111" i="25"/>
  <c r="BZ111" i="25"/>
  <c r="BY111" i="25"/>
  <c r="BX111" i="25"/>
  <c r="BW111" i="25"/>
  <c r="BV111" i="25"/>
  <c r="BU111" i="25"/>
  <c r="BT111" i="25"/>
  <c r="BS111" i="25"/>
  <c r="BR111" i="25"/>
  <c r="BQ111" i="25"/>
  <c r="BP111" i="25"/>
  <c r="BO111" i="25"/>
  <c r="BN111" i="25"/>
  <c r="BM111" i="25"/>
  <c r="BL111" i="25"/>
  <c r="BK111" i="25"/>
  <c r="CB110" i="25"/>
  <c r="CA110" i="25"/>
  <c r="BZ110" i="25"/>
  <c r="BY110" i="25"/>
  <c r="BX110" i="25"/>
  <c r="BW110" i="25"/>
  <c r="BV110" i="25"/>
  <c r="BU110" i="25"/>
  <c r="BT110" i="25"/>
  <c r="BS110" i="25"/>
  <c r="BR110" i="25"/>
  <c r="BQ110" i="25"/>
  <c r="BP110" i="25"/>
  <c r="BO110" i="25"/>
  <c r="BN110" i="25"/>
  <c r="BM110" i="25"/>
  <c r="BL110" i="25"/>
  <c r="BK110" i="25"/>
  <c r="CB109" i="25"/>
  <c r="CA109" i="25"/>
  <c r="BZ109" i="25"/>
  <c r="BY109" i="25"/>
  <c r="BX109" i="25"/>
  <c r="BW109" i="25"/>
  <c r="BV109" i="25"/>
  <c r="BU109" i="25"/>
  <c r="BT109" i="25"/>
  <c r="BS109" i="25"/>
  <c r="BR109" i="25"/>
  <c r="BQ109" i="25"/>
  <c r="BP109" i="25"/>
  <c r="BO109" i="25"/>
  <c r="BN109" i="25"/>
  <c r="BM109" i="25"/>
  <c r="BL109" i="25"/>
  <c r="BK109" i="25"/>
  <c r="CB108" i="25"/>
  <c r="CA108" i="25"/>
  <c r="BZ108" i="25"/>
  <c r="BY108" i="25"/>
  <c r="BX108" i="25"/>
  <c r="BW108" i="25"/>
  <c r="BV108" i="25"/>
  <c r="BU108" i="25"/>
  <c r="BT108" i="25"/>
  <c r="BS108" i="25"/>
  <c r="BR108" i="25"/>
  <c r="BQ108" i="25"/>
  <c r="BP108" i="25"/>
  <c r="BO108" i="25"/>
  <c r="BN108" i="25"/>
  <c r="BM108" i="25"/>
  <c r="BL108" i="25"/>
  <c r="BK108" i="25"/>
  <c r="CB107" i="25"/>
  <c r="CA107" i="25"/>
  <c r="BZ107" i="25"/>
  <c r="BY107" i="25"/>
  <c r="BX107" i="25"/>
  <c r="BW107" i="25"/>
  <c r="BV107" i="25"/>
  <c r="BU107" i="25"/>
  <c r="BT107" i="25"/>
  <c r="BS107" i="25"/>
  <c r="BR107" i="25"/>
  <c r="BQ107" i="25"/>
  <c r="BP107" i="25"/>
  <c r="BO107" i="25"/>
  <c r="BN107" i="25"/>
  <c r="BM107" i="25"/>
  <c r="BL107" i="25"/>
  <c r="BK107" i="25"/>
  <c r="CB106" i="25"/>
  <c r="CA106" i="25"/>
  <c r="BZ106" i="25"/>
  <c r="BY106" i="25"/>
  <c r="BX106" i="25"/>
  <c r="BW106" i="25"/>
  <c r="BV106" i="25"/>
  <c r="BU106" i="25"/>
  <c r="BT106" i="25"/>
  <c r="BS106" i="25"/>
  <c r="BR106" i="25"/>
  <c r="BQ106" i="25"/>
  <c r="BP106" i="25"/>
  <c r="BO106" i="25"/>
  <c r="BN106" i="25"/>
  <c r="BM106" i="25"/>
  <c r="BL106" i="25"/>
  <c r="BK106" i="25"/>
  <c r="CB105" i="25"/>
  <c r="CA105" i="25"/>
  <c r="BZ105" i="25"/>
  <c r="BY105" i="25"/>
  <c r="BX105" i="25"/>
  <c r="BW105" i="25"/>
  <c r="BV105" i="25"/>
  <c r="BU105" i="25"/>
  <c r="BT105" i="25"/>
  <c r="BS105" i="25"/>
  <c r="BR105" i="25"/>
  <c r="BQ105" i="25"/>
  <c r="BP105" i="25"/>
  <c r="BO105" i="25"/>
  <c r="BN105" i="25"/>
  <c r="BM105" i="25"/>
  <c r="BL105" i="25"/>
  <c r="BK105" i="25"/>
  <c r="CB104" i="25"/>
  <c r="CA104" i="25"/>
  <c r="BZ104" i="25"/>
  <c r="BY104" i="25"/>
  <c r="BX104" i="25"/>
  <c r="BW104" i="25"/>
  <c r="BV104" i="25"/>
  <c r="BU104" i="25"/>
  <c r="BT104" i="25"/>
  <c r="BS104" i="25"/>
  <c r="BR104" i="25"/>
  <c r="BQ104" i="25"/>
  <c r="BP104" i="25"/>
  <c r="BO104" i="25"/>
  <c r="BN104" i="25"/>
  <c r="BM104" i="25"/>
  <c r="BL104" i="25"/>
  <c r="BK104" i="25"/>
  <c r="CB103" i="25"/>
  <c r="CA103" i="25"/>
  <c r="BZ103" i="25"/>
  <c r="BY103" i="25"/>
  <c r="BX103" i="25"/>
  <c r="BW103" i="25"/>
  <c r="BV103" i="25"/>
  <c r="BU103" i="25"/>
  <c r="BT103" i="25"/>
  <c r="BS103" i="25"/>
  <c r="BR103" i="25"/>
  <c r="BQ103" i="25"/>
  <c r="BP103" i="25"/>
  <c r="BO103" i="25"/>
  <c r="BN103" i="25"/>
  <c r="BM103" i="25"/>
  <c r="BL103" i="25"/>
  <c r="BK103" i="25"/>
  <c r="CB102" i="25"/>
  <c r="CA102" i="25"/>
  <c r="BZ102" i="25"/>
  <c r="BY102" i="25"/>
  <c r="BX102" i="25"/>
  <c r="BW102" i="25"/>
  <c r="BV102" i="25"/>
  <c r="BU102" i="25"/>
  <c r="BT102" i="25"/>
  <c r="BS102" i="25"/>
  <c r="BR102" i="25"/>
  <c r="BQ102" i="25"/>
  <c r="BP102" i="25"/>
  <c r="BO102" i="25"/>
  <c r="BN102" i="25"/>
  <c r="BM102" i="25"/>
  <c r="BL102" i="25"/>
  <c r="BK102" i="25"/>
  <c r="CB101" i="25"/>
  <c r="CA101" i="25"/>
  <c r="BZ101" i="25"/>
  <c r="BY101" i="25"/>
  <c r="BX101" i="25"/>
  <c r="BW101" i="25"/>
  <c r="BV101" i="25"/>
  <c r="BU101" i="25"/>
  <c r="BT101" i="25"/>
  <c r="BS101" i="25"/>
  <c r="BR101" i="25"/>
  <c r="BQ101" i="25"/>
  <c r="BP101" i="25"/>
  <c r="BO101" i="25"/>
  <c r="BN101" i="25"/>
  <c r="BM101" i="25"/>
  <c r="BL101" i="25"/>
  <c r="BK101" i="25"/>
  <c r="CB100" i="25"/>
  <c r="CA100" i="25"/>
  <c r="BZ100" i="25"/>
  <c r="BY100" i="25"/>
  <c r="BX100" i="25"/>
  <c r="BW100" i="25"/>
  <c r="BV100" i="25"/>
  <c r="BU100" i="25"/>
  <c r="BT100" i="25"/>
  <c r="BS100" i="25"/>
  <c r="BR100" i="25"/>
  <c r="BQ100" i="25"/>
  <c r="BP100" i="25"/>
  <c r="BO100" i="25"/>
  <c r="BN100" i="25"/>
  <c r="BM100" i="25"/>
  <c r="BL100" i="25"/>
  <c r="BK100" i="25"/>
  <c r="CB99" i="25"/>
  <c r="CA99" i="25"/>
  <c r="BZ99" i="25"/>
  <c r="BY99" i="25"/>
  <c r="BX99" i="25"/>
  <c r="BW99" i="25"/>
  <c r="BV99" i="25"/>
  <c r="BU99" i="25"/>
  <c r="BT99" i="25"/>
  <c r="BS99" i="25"/>
  <c r="BR99" i="25"/>
  <c r="BQ99" i="25"/>
  <c r="BP99" i="25"/>
  <c r="BO99" i="25"/>
  <c r="BN99" i="25"/>
  <c r="BM99" i="25"/>
  <c r="BL99" i="25"/>
  <c r="BK99" i="25"/>
  <c r="CB98" i="25"/>
  <c r="CA98" i="25"/>
  <c r="BZ98" i="25"/>
  <c r="BY98" i="25"/>
  <c r="BX98" i="25"/>
  <c r="BW98" i="25"/>
  <c r="BV98" i="25"/>
  <c r="BU98" i="25"/>
  <c r="BT98" i="25"/>
  <c r="BS98" i="25"/>
  <c r="BR98" i="25"/>
  <c r="BQ98" i="25"/>
  <c r="BP98" i="25"/>
  <c r="BO98" i="25"/>
  <c r="BN98" i="25"/>
  <c r="BM98" i="25"/>
  <c r="BL98" i="25"/>
  <c r="BK98" i="25"/>
  <c r="CB97" i="25"/>
  <c r="CA97" i="25"/>
  <c r="BZ97" i="25"/>
  <c r="BY97" i="25"/>
  <c r="BX97" i="25"/>
  <c r="BW97" i="25"/>
  <c r="BV97" i="25"/>
  <c r="BU97" i="25"/>
  <c r="BT97" i="25"/>
  <c r="BS97" i="25"/>
  <c r="BR97" i="25"/>
  <c r="BQ97" i="25"/>
  <c r="BP97" i="25"/>
  <c r="BO97" i="25"/>
  <c r="BN97" i="25"/>
  <c r="BM97" i="25"/>
  <c r="BL97" i="25"/>
  <c r="BK97" i="25"/>
  <c r="CB96" i="25"/>
  <c r="CA96" i="25"/>
  <c r="BZ96" i="25"/>
  <c r="BY96" i="25"/>
  <c r="BX96" i="25"/>
  <c r="BW96" i="25"/>
  <c r="BV96" i="25"/>
  <c r="BU96" i="25"/>
  <c r="BT96" i="25"/>
  <c r="BS96" i="25"/>
  <c r="BR96" i="25"/>
  <c r="BQ96" i="25"/>
  <c r="BP96" i="25"/>
  <c r="BO96" i="25"/>
  <c r="BN96" i="25"/>
  <c r="BM96" i="25"/>
  <c r="BL96" i="25"/>
  <c r="BK96" i="25"/>
  <c r="CB95" i="25"/>
  <c r="CA95" i="25"/>
  <c r="BZ95" i="25"/>
  <c r="BY95" i="25"/>
  <c r="BX95" i="25"/>
  <c r="BW95" i="25"/>
  <c r="BV95" i="25"/>
  <c r="BU95" i="25"/>
  <c r="BT95" i="25"/>
  <c r="BS95" i="25"/>
  <c r="BR95" i="25"/>
  <c r="BQ95" i="25"/>
  <c r="BP95" i="25"/>
  <c r="BO95" i="25"/>
  <c r="BN95" i="25"/>
  <c r="BM95" i="25"/>
  <c r="BL95" i="25"/>
  <c r="BK95" i="25"/>
  <c r="CB94" i="25"/>
  <c r="CA94" i="25"/>
  <c r="BZ94" i="25"/>
  <c r="BY94" i="25"/>
  <c r="BX94" i="25"/>
  <c r="BW94" i="25"/>
  <c r="BV94" i="25"/>
  <c r="BU94" i="25"/>
  <c r="BT94" i="25"/>
  <c r="BS94" i="25"/>
  <c r="BR94" i="25"/>
  <c r="BQ94" i="25"/>
  <c r="BP94" i="25"/>
  <c r="BO94" i="25"/>
  <c r="BN94" i="25"/>
  <c r="BM94" i="25"/>
  <c r="BL94" i="25"/>
  <c r="BK94" i="25"/>
  <c r="CB93" i="25"/>
  <c r="CA93" i="25"/>
  <c r="BZ93" i="25"/>
  <c r="BY93" i="25"/>
  <c r="BX93" i="25"/>
  <c r="BW93" i="25"/>
  <c r="BV93" i="25"/>
  <c r="BU93" i="25"/>
  <c r="BT93" i="25"/>
  <c r="BS93" i="25"/>
  <c r="BR93" i="25"/>
  <c r="BQ93" i="25"/>
  <c r="BP93" i="25"/>
  <c r="BO93" i="25"/>
  <c r="BN93" i="25"/>
  <c r="BM93" i="25"/>
  <c r="BL93" i="25"/>
  <c r="BK93" i="25"/>
  <c r="CB92" i="25"/>
  <c r="CA92" i="25"/>
  <c r="BZ92" i="25"/>
  <c r="BY92" i="25"/>
  <c r="BX92" i="25"/>
  <c r="BW92" i="25"/>
  <c r="BV92" i="25"/>
  <c r="BU92" i="25"/>
  <c r="BT92" i="25"/>
  <c r="BS92" i="25"/>
  <c r="BR92" i="25"/>
  <c r="BQ92" i="25"/>
  <c r="BP92" i="25"/>
  <c r="BO92" i="25"/>
  <c r="BN92" i="25"/>
  <c r="BM92" i="25"/>
  <c r="BL92" i="25"/>
  <c r="BK92" i="25"/>
  <c r="CB91" i="25"/>
  <c r="CA91" i="25"/>
  <c r="BZ91" i="25"/>
  <c r="BY91" i="25"/>
  <c r="BX91" i="25"/>
  <c r="BW91" i="25"/>
  <c r="BV91" i="25"/>
  <c r="BU91" i="25"/>
  <c r="BT91" i="25"/>
  <c r="BS91" i="25"/>
  <c r="BR91" i="25"/>
  <c r="BQ91" i="25"/>
  <c r="BP91" i="25"/>
  <c r="BO91" i="25"/>
  <c r="BN91" i="25"/>
  <c r="BM91" i="25"/>
  <c r="BL91" i="25"/>
  <c r="BK91" i="25"/>
  <c r="CB90" i="25"/>
  <c r="CA90" i="25"/>
  <c r="BZ90" i="25"/>
  <c r="BY90" i="25"/>
  <c r="BX90" i="25"/>
  <c r="BW90" i="25"/>
  <c r="BV90" i="25"/>
  <c r="BU90" i="25"/>
  <c r="BT90" i="25"/>
  <c r="BS90" i="25"/>
  <c r="BR90" i="25"/>
  <c r="BQ90" i="25"/>
  <c r="BP90" i="25"/>
  <c r="BO90" i="25"/>
  <c r="BN90" i="25"/>
  <c r="BM90" i="25"/>
  <c r="BL90" i="25"/>
  <c r="BK90" i="25"/>
  <c r="CB89" i="25"/>
  <c r="CA89" i="25"/>
  <c r="BZ89" i="25"/>
  <c r="BY89" i="25"/>
  <c r="BX89" i="25"/>
  <c r="BW89" i="25"/>
  <c r="BV89" i="25"/>
  <c r="BU89" i="25"/>
  <c r="BT89" i="25"/>
  <c r="BS89" i="25"/>
  <c r="BR89" i="25"/>
  <c r="BQ89" i="25"/>
  <c r="BP89" i="25"/>
  <c r="BO89" i="25"/>
  <c r="BN89" i="25"/>
  <c r="BM89" i="25"/>
  <c r="BL89" i="25"/>
  <c r="BK89" i="25"/>
  <c r="CB88" i="25"/>
  <c r="CA88" i="25"/>
  <c r="BZ88" i="25"/>
  <c r="BY88" i="25"/>
  <c r="BX88" i="25"/>
  <c r="BW88" i="25"/>
  <c r="BV88" i="25"/>
  <c r="BU88" i="25"/>
  <c r="BT88" i="25"/>
  <c r="BS88" i="25"/>
  <c r="BR88" i="25"/>
  <c r="BQ88" i="25"/>
  <c r="BP88" i="25"/>
  <c r="BO88" i="25"/>
  <c r="BN88" i="25"/>
  <c r="BM88" i="25"/>
  <c r="BL88" i="25"/>
  <c r="BK88" i="25"/>
  <c r="CB87" i="25"/>
  <c r="CA87" i="25"/>
  <c r="BZ87" i="25"/>
  <c r="BY87" i="25"/>
  <c r="BX87" i="25"/>
  <c r="BW87" i="25"/>
  <c r="BV87" i="25"/>
  <c r="BU87" i="25"/>
  <c r="BT87" i="25"/>
  <c r="BS87" i="25"/>
  <c r="BR87" i="25"/>
  <c r="BQ87" i="25"/>
  <c r="BP87" i="25"/>
  <c r="BO87" i="25"/>
  <c r="BN87" i="25"/>
  <c r="BM87" i="25"/>
  <c r="BL87" i="25"/>
  <c r="BK87" i="25"/>
  <c r="CB86" i="25"/>
  <c r="CA86" i="25"/>
  <c r="BZ86" i="25"/>
  <c r="BY86" i="25"/>
  <c r="BX86" i="25"/>
  <c r="BW86" i="25"/>
  <c r="BV86" i="25"/>
  <c r="BU86" i="25"/>
  <c r="BT86" i="25"/>
  <c r="BS86" i="25"/>
  <c r="BR86" i="25"/>
  <c r="BQ86" i="25"/>
  <c r="BP86" i="25"/>
  <c r="BO86" i="25"/>
  <c r="BN86" i="25"/>
  <c r="BM86" i="25"/>
  <c r="BL86" i="25"/>
  <c r="BK86" i="25"/>
  <c r="CB85" i="25"/>
  <c r="CA85" i="25"/>
  <c r="BZ85" i="25"/>
  <c r="BY85" i="25"/>
  <c r="BX85" i="25"/>
  <c r="BW85" i="25"/>
  <c r="BV85" i="25"/>
  <c r="BU85" i="25"/>
  <c r="BT85" i="25"/>
  <c r="BS85" i="25"/>
  <c r="BR85" i="25"/>
  <c r="BQ85" i="25"/>
  <c r="BP85" i="25"/>
  <c r="BO85" i="25"/>
  <c r="BN85" i="25"/>
  <c r="BM85" i="25"/>
  <c r="BL85" i="25"/>
  <c r="BK85" i="25"/>
  <c r="CB84" i="25"/>
  <c r="CA84" i="25"/>
  <c r="BZ84" i="25"/>
  <c r="BY84" i="25"/>
  <c r="BX84" i="25"/>
  <c r="BW84" i="25"/>
  <c r="BV84" i="25"/>
  <c r="BU84" i="25"/>
  <c r="BT84" i="25"/>
  <c r="BS84" i="25"/>
  <c r="BR84" i="25"/>
  <c r="BQ84" i="25"/>
  <c r="BP84" i="25"/>
  <c r="BO84" i="25"/>
  <c r="BN84" i="25"/>
  <c r="BM84" i="25"/>
  <c r="BL84" i="25"/>
  <c r="BK84" i="25"/>
  <c r="CB83" i="25"/>
  <c r="CA83" i="25"/>
  <c r="BZ83" i="25"/>
  <c r="BY83" i="25"/>
  <c r="BX83" i="25"/>
  <c r="BW83" i="25"/>
  <c r="BV83" i="25"/>
  <c r="BU83" i="25"/>
  <c r="BT83" i="25"/>
  <c r="BS83" i="25"/>
  <c r="BR83" i="25"/>
  <c r="BQ83" i="25"/>
  <c r="BP83" i="25"/>
  <c r="BO83" i="25"/>
  <c r="BN83" i="25"/>
  <c r="BM83" i="25"/>
  <c r="BL83" i="25"/>
  <c r="BK83" i="25"/>
  <c r="CB82" i="25"/>
  <c r="CA82" i="25"/>
  <c r="BZ82" i="25"/>
  <c r="BY82" i="25"/>
  <c r="BX82" i="25"/>
  <c r="BW82" i="25"/>
  <c r="BV82" i="25"/>
  <c r="BU82" i="25"/>
  <c r="BT82" i="25"/>
  <c r="BS82" i="25"/>
  <c r="BR82" i="25"/>
  <c r="BQ82" i="25"/>
  <c r="BP82" i="25"/>
  <c r="BO82" i="25"/>
  <c r="BN82" i="25"/>
  <c r="BM82" i="25"/>
  <c r="BL82" i="25"/>
  <c r="BK82" i="25"/>
  <c r="CB81" i="25"/>
  <c r="CA81" i="25"/>
  <c r="BZ81" i="25"/>
  <c r="BY81" i="25"/>
  <c r="BX81" i="25"/>
  <c r="BW81" i="25"/>
  <c r="BV81" i="25"/>
  <c r="BU81" i="25"/>
  <c r="BT81" i="25"/>
  <c r="BS81" i="25"/>
  <c r="BR81" i="25"/>
  <c r="BQ81" i="25"/>
  <c r="BP81" i="25"/>
  <c r="BO81" i="25"/>
  <c r="BN81" i="25"/>
  <c r="BM81" i="25"/>
  <c r="BL81" i="25"/>
  <c r="BK81" i="25"/>
  <c r="CB80" i="25"/>
  <c r="CA80" i="25"/>
  <c r="BZ80" i="25"/>
  <c r="BY80" i="25"/>
  <c r="BX80" i="25"/>
  <c r="BW80" i="25"/>
  <c r="BV80" i="25"/>
  <c r="BU80" i="25"/>
  <c r="BT80" i="25"/>
  <c r="BS80" i="25"/>
  <c r="BR80" i="25"/>
  <c r="BQ80" i="25"/>
  <c r="BP80" i="25"/>
  <c r="BO80" i="25"/>
  <c r="BN80" i="25"/>
  <c r="BM80" i="25"/>
  <c r="BL80" i="25"/>
  <c r="BK80" i="25"/>
  <c r="CB79" i="25"/>
  <c r="CA79" i="25"/>
  <c r="BZ79" i="25"/>
  <c r="BY79" i="25"/>
  <c r="BX79" i="25"/>
  <c r="BW79" i="25"/>
  <c r="BV79" i="25"/>
  <c r="BU79" i="25"/>
  <c r="BT79" i="25"/>
  <c r="BS79" i="25"/>
  <c r="BR79" i="25"/>
  <c r="BQ79" i="25"/>
  <c r="BP79" i="25"/>
  <c r="BO79" i="25"/>
  <c r="BN79" i="25"/>
  <c r="BM79" i="25"/>
  <c r="BL79" i="25"/>
  <c r="BK79" i="25"/>
  <c r="CB78" i="25"/>
  <c r="CA78" i="25"/>
  <c r="BZ78" i="25"/>
  <c r="BY78" i="25"/>
  <c r="BX78" i="25"/>
  <c r="BW78" i="25"/>
  <c r="BV78" i="25"/>
  <c r="BU78" i="25"/>
  <c r="BT78" i="25"/>
  <c r="BS78" i="25"/>
  <c r="BR78" i="25"/>
  <c r="BQ78" i="25"/>
  <c r="BP78" i="25"/>
  <c r="BO78" i="25"/>
  <c r="BN78" i="25"/>
  <c r="BM78" i="25"/>
  <c r="BL78" i="25"/>
  <c r="BK78" i="25"/>
  <c r="CB77" i="25"/>
  <c r="CA77" i="25"/>
  <c r="BZ77" i="25"/>
  <c r="BY77" i="25"/>
  <c r="BX77" i="25"/>
  <c r="BW77" i="25"/>
  <c r="BV77" i="25"/>
  <c r="BU77" i="25"/>
  <c r="BT77" i="25"/>
  <c r="BS77" i="25"/>
  <c r="BR77" i="25"/>
  <c r="BQ77" i="25"/>
  <c r="BP77" i="25"/>
  <c r="BO77" i="25"/>
  <c r="BN77" i="25"/>
  <c r="BM77" i="25"/>
  <c r="BL77" i="25"/>
  <c r="BK77" i="25"/>
  <c r="CB76" i="25"/>
  <c r="CA76" i="25"/>
  <c r="BZ76" i="25"/>
  <c r="BY76" i="25"/>
  <c r="BX76" i="25"/>
  <c r="BW76" i="25"/>
  <c r="BV76" i="25"/>
  <c r="BU76" i="25"/>
  <c r="BT76" i="25"/>
  <c r="BS76" i="25"/>
  <c r="BR76" i="25"/>
  <c r="BQ76" i="25"/>
  <c r="BP76" i="25"/>
  <c r="BO76" i="25"/>
  <c r="BN76" i="25"/>
  <c r="BM76" i="25"/>
  <c r="BL76" i="25"/>
  <c r="BK76" i="25"/>
  <c r="CB75" i="25"/>
  <c r="CB142" i="25" s="1"/>
  <c r="J10" i="24" s="1"/>
  <c r="CA75" i="25"/>
  <c r="CA142" i="25" s="1"/>
  <c r="J9" i="24" s="1"/>
  <c r="BZ75" i="25"/>
  <c r="BZ142" i="25" s="1"/>
  <c r="J7" i="24" s="1"/>
  <c r="J8" i="24" s="1"/>
  <c r="BY75" i="25"/>
  <c r="BY142" i="25" s="1"/>
  <c r="I10" i="24" s="1"/>
  <c r="BX75" i="25"/>
  <c r="BX142" i="25" s="1"/>
  <c r="I9" i="24" s="1"/>
  <c r="BW75" i="25"/>
  <c r="BW142" i="25" s="1"/>
  <c r="BV75" i="25"/>
  <c r="BV142" i="25" s="1"/>
  <c r="H10" i="24" s="1"/>
  <c r="BU75" i="25"/>
  <c r="BU142" i="25" s="1"/>
  <c r="H9" i="24" s="1"/>
  <c r="BT75" i="25"/>
  <c r="BT142" i="25" s="1"/>
  <c r="BS75" i="25"/>
  <c r="BS142" i="25" s="1"/>
  <c r="G10" i="24" s="1"/>
  <c r="BR75" i="25"/>
  <c r="BR142" i="25" s="1"/>
  <c r="G9" i="24" s="1"/>
  <c r="BQ75" i="25"/>
  <c r="BQ142" i="25" s="1"/>
  <c r="G7" i="24" s="1"/>
  <c r="BP75" i="25"/>
  <c r="BP142" i="25" s="1"/>
  <c r="F10" i="24" s="1"/>
  <c r="BO75" i="25"/>
  <c r="BO142" i="25" s="1"/>
  <c r="F9" i="24" s="1"/>
  <c r="BN75" i="25"/>
  <c r="BN142" i="25" s="1"/>
  <c r="F7" i="24" s="1"/>
  <c r="BM75" i="25"/>
  <c r="BM142" i="25" s="1"/>
  <c r="E10" i="24" s="1"/>
  <c r="BL75" i="25"/>
  <c r="BL142" i="25" s="1"/>
  <c r="E9" i="24" s="1"/>
  <c r="BK75" i="25"/>
  <c r="BK142" i="25" s="1"/>
  <c r="E7" i="24" s="1"/>
  <c r="BJ74" i="25"/>
  <c r="BI74" i="25"/>
  <c r="BH74" i="25"/>
  <c r="BG74" i="25"/>
  <c r="BF74" i="25"/>
  <c r="BE74" i="25"/>
  <c r="BD74" i="25"/>
  <c r="BC74" i="25"/>
  <c r="BB74" i="25"/>
  <c r="BJ73" i="25"/>
  <c r="BI73" i="25"/>
  <c r="BH73" i="25"/>
  <c r="BG73" i="25"/>
  <c r="BF73" i="25"/>
  <c r="BE73" i="25"/>
  <c r="BD73" i="25"/>
  <c r="BC73" i="25"/>
  <c r="BB73" i="25"/>
  <c r="BJ72" i="25"/>
  <c r="BI72" i="25"/>
  <c r="BH72" i="25"/>
  <c r="BG72" i="25"/>
  <c r="BF72" i="25"/>
  <c r="BE72" i="25"/>
  <c r="BD72" i="25"/>
  <c r="BC72" i="25"/>
  <c r="BB72" i="25"/>
  <c r="BJ71" i="25"/>
  <c r="BI71" i="25"/>
  <c r="BH71" i="25"/>
  <c r="BG71" i="25"/>
  <c r="BF71" i="25"/>
  <c r="BE71" i="25"/>
  <c r="BD71" i="25"/>
  <c r="BC71" i="25"/>
  <c r="BB71" i="25"/>
  <c r="BJ70" i="25"/>
  <c r="BI70" i="25"/>
  <c r="BH70" i="25"/>
  <c r="BG70" i="25"/>
  <c r="BF70" i="25"/>
  <c r="BE70" i="25"/>
  <c r="BD70" i="25"/>
  <c r="BC70" i="25"/>
  <c r="BB70" i="25"/>
  <c r="BJ69" i="25"/>
  <c r="BI69" i="25"/>
  <c r="BH69" i="25"/>
  <c r="BG69" i="25"/>
  <c r="BF69" i="25"/>
  <c r="BE69" i="25"/>
  <c r="BD69" i="25"/>
  <c r="BC69" i="25"/>
  <c r="BB69" i="25"/>
  <c r="BJ68" i="25"/>
  <c r="BI68" i="25"/>
  <c r="BH68" i="25"/>
  <c r="BG68" i="25"/>
  <c r="BF68" i="25"/>
  <c r="BE68" i="25"/>
  <c r="BD68" i="25"/>
  <c r="BC68" i="25"/>
  <c r="BB68" i="25"/>
  <c r="BJ67" i="25"/>
  <c r="BI67" i="25"/>
  <c r="BH67" i="25"/>
  <c r="BG67" i="25"/>
  <c r="BF67" i="25"/>
  <c r="BE67" i="25"/>
  <c r="BD67" i="25"/>
  <c r="BC67" i="25"/>
  <c r="BB67" i="25"/>
  <c r="BJ66" i="25"/>
  <c r="BI66" i="25"/>
  <c r="BH66" i="25"/>
  <c r="BG66" i="25"/>
  <c r="BF66" i="25"/>
  <c r="BE66" i="25"/>
  <c r="BD66" i="25"/>
  <c r="BC66" i="25"/>
  <c r="BB66" i="25"/>
  <c r="BJ65" i="25"/>
  <c r="BI65" i="25"/>
  <c r="BH65" i="25"/>
  <c r="BG65" i="25"/>
  <c r="BF65" i="25"/>
  <c r="BE65" i="25"/>
  <c r="BD65" i="25"/>
  <c r="BC65" i="25"/>
  <c r="BB65" i="25"/>
  <c r="BJ64" i="25"/>
  <c r="BI64" i="25"/>
  <c r="BH64" i="25"/>
  <c r="BG64" i="25"/>
  <c r="BF64" i="25"/>
  <c r="BE64" i="25"/>
  <c r="BD64" i="25"/>
  <c r="BC64" i="25"/>
  <c r="BB64" i="25"/>
  <c r="BJ63" i="25"/>
  <c r="BI63" i="25"/>
  <c r="BH63" i="25"/>
  <c r="BG63" i="25"/>
  <c r="BF63" i="25"/>
  <c r="BE63" i="25"/>
  <c r="BD63" i="25"/>
  <c r="BC63" i="25"/>
  <c r="BB63" i="25"/>
  <c r="BJ62" i="25"/>
  <c r="BI62" i="25"/>
  <c r="BH62" i="25"/>
  <c r="BG62" i="25"/>
  <c r="BF62" i="25"/>
  <c r="BE62" i="25"/>
  <c r="BD62" i="25"/>
  <c r="BC62" i="25"/>
  <c r="BB62" i="25"/>
  <c r="BJ61" i="25"/>
  <c r="BI61" i="25"/>
  <c r="BH61" i="25"/>
  <c r="BG61" i="25"/>
  <c r="BF61" i="25"/>
  <c r="BE61" i="25"/>
  <c r="BD61" i="25"/>
  <c r="BC61" i="25"/>
  <c r="BB61" i="25"/>
  <c r="BJ60" i="25"/>
  <c r="BI60" i="25"/>
  <c r="BH60" i="25"/>
  <c r="BG60" i="25"/>
  <c r="BF60" i="25"/>
  <c r="BE60" i="25"/>
  <c r="BD60" i="25"/>
  <c r="BC60" i="25"/>
  <c r="BB60" i="25"/>
  <c r="BJ59" i="25"/>
  <c r="BI59" i="25"/>
  <c r="BH59" i="25"/>
  <c r="BG59" i="25"/>
  <c r="BF59" i="25"/>
  <c r="BE59" i="25"/>
  <c r="BD59" i="25"/>
  <c r="BC59" i="25"/>
  <c r="BB59" i="25"/>
  <c r="BJ58" i="25"/>
  <c r="BI58" i="25"/>
  <c r="BH58" i="25"/>
  <c r="BG58" i="25"/>
  <c r="BF58" i="25"/>
  <c r="BE58" i="25"/>
  <c r="BD58" i="25"/>
  <c r="BC58" i="25"/>
  <c r="BB58" i="25"/>
  <c r="BJ57" i="25"/>
  <c r="BI57" i="25"/>
  <c r="BH57" i="25"/>
  <c r="BG57" i="25"/>
  <c r="BF57" i="25"/>
  <c r="BE57" i="25"/>
  <c r="BD57" i="25"/>
  <c r="BC57" i="25"/>
  <c r="BB57" i="25"/>
  <c r="BJ56" i="25"/>
  <c r="BI56" i="25"/>
  <c r="BH56" i="25"/>
  <c r="BG56" i="25"/>
  <c r="BF56" i="25"/>
  <c r="BE56" i="25"/>
  <c r="BD56" i="25"/>
  <c r="BC56" i="25"/>
  <c r="BB56" i="25"/>
  <c r="BJ55" i="25"/>
  <c r="BI55" i="25"/>
  <c r="BH55" i="25"/>
  <c r="BG55" i="25"/>
  <c r="BF55" i="25"/>
  <c r="BE55" i="25"/>
  <c r="BD55" i="25"/>
  <c r="BC55" i="25"/>
  <c r="BB55" i="25"/>
  <c r="BJ54" i="25"/>
  <c r="BI54" i="25"/>
  <c r="BH54" i="25"/>
  <c r="BG54" i="25"/>
  <c r="BF54" i="25"/>
  <c r="BE54" i="25"/>
  <c r="BD54" i="25"/>
  <c r="BC54" i="25"/>
  <c r="BB54" i="25"/>
  <c r="BJ53" i="25"/>
  <c r="BI53" i="25"/>
  <c r="BH53" i="25"/>
  <c r="BG53" i="25"/>
  <c r="BF53" i="25"/>
  <c r="BE53" i="25"/>
  <c r="BD53" i="25"/>
  <c r="BC53" i="25"/>
  <c r="BB53" i="25"/>
  <c r="BJ52" i="25"/>
  <c r="BI52" i="25"/>
  <c r="BH52" i="25"/>
  <c r="BG52" i="25"/>
  <c r="BF52" i="25"/>
  <c r="BE52" i="25"/>
  <c r="BD52" i="25"/>
  <c r="BC52" i="25"/>
  <c r="BB52" i="25"/>
  <c r="BJ51" i="25"/>
  <c r="BI51" i="25"/>
  <c r="BH51" i="25"/>
  <c r="BG51" i="25"/>
  <c r="BF51" i="25"/>
  <c r="BE51" i="25"/>
  <c r="BD51" i="25"/>
  <c r="BC51" i="25"/>
  <c r="BB51" i="25"/>
  <c r="BJ50" i="25"/>
  <c r="BI50" i="25"/>
  <c r="BH50" i="25"/>
  <c r="BG50" i="25"/>
  <c r="BF50" i="25"/>
  <c r="BE50" i="25"/>
  <c r="BD50" i="25"/>
  <c r="BC50" i="25"/>
  <c r="BB50" i="25"/>
  <c r="BJ49" i="25"/>
  <c r="BI49" i="25"/>
  <c r="BH49" i="25"/>
  <c r="BG49" i="25"/>
  <c r="BF49" i="25"/>
  <c r="BE49" i="25"/>
  <c r="BD49" i="25"/>
  <c r="BC49" i="25"/>
  <c r="BB49" i="25"/>
  <c r="BJ48" i="25"/>
  <c r="BI48" i="25"/>
  <c r="BH48" i="25"/>
  <c r="BG48" i="25"/>
  <c r="BF48" i="25"/>
  <c r="BE48" i="25"/>
  <c r="BD48" i="25"/>
  <c r="BC48" i="25"/>
  <c r="BB48" i="25"/>
  <c r="BJ47" i="25"/>
  <c r="BI47" i="25"/>
  <c r="BH47" i="25"/>
  <c r="BG47" i="25"/>
  <c r="BF47" i="25"/>
  <c r="BE47" i="25"/>
  <c r="BD47" i="25"/>
  <c r="BC47" i="25"/>
  <c r="BB47" i="25"/>
  <c r="BJ46" i="25"/>
  <c r="BI46" i="25"/>
  <c r="BH46" i="25"/>
  <c r="BG46" i="25"/>
  <c r="BF46" i="25"/>
  <c r="BE46" i="25"/>
  <c r="BD46" i="25"/>
  <c r="BC46" i="25"/>
  <c r="BB46" i="25"/>
  <c r="BJ45" i="25"/>
  <c r="BI45" i="25"/>
  <c r="BH45" i="25"/>
  <c r="BG45" i="25"/>
  <c r="BF45" i="25"/>
  <c r="BE45" i="25"/>
  <c r="BD45" i="25"/>
  <c r="BC45" i="25"/>
  <c r="BB45" i="25"/>
  <c r="BJ44" i="25"/>
  <c r="BI44" i="25"/>
  <c r="BH44" i="25"/>
  <c r="BG44" i="25"/>
  <c r="BF44" i="25"/>
  <c r="BE44" i="25"/>
  <c r="BD44" i="25"/>
  <c r="BC44" i="25"/>
  <c r="BB44" i="25"/>
  <c r="BJ43" i="25"/>
  <c r="BI43" i="25"/>
  <c r="BH43" i="25"/>
  <c r="BG43" i="25"/>
  <c r="BF43" i="25"/>
  <c r="BE43" i="25"/>
  <c r="BD43" i="25"/>
  <c r="BC43" i="25"/>
  <c r="BB43" i="25"/>
  <c r="BJ42" i="25"/>
  <c r="BI42" i="25"/>
  <c r="BH42" i="25"/>
  <c r="BG42" i="25"/>
  <c r="BF42" i="25"/>
  <c r="BE42" i="25"/>
  <c r="BD42" i="25"/>
  <c r="BC42" i="25"/>
  <c r="BB42" i="25"/>
  <c r="BJ41" i="25"/>
  <c r="BI41" i="25"/>
  <c r="BH41" i="25"/>
  <c r="BG41" i="25"/>
  <c r="BF41" i="25"/>
  <c r="BE41" i="25"/>
  <c r="BD41" i="25"/>
  <c r="BC41" i="25"/>
  <c r="BB41" i="25"/>
  <c r="BJ40" i="25"/>
  <c r="BI40" i="25"/>
  <c r="BH40" i="25"/>
  <c r="BG40" i="25"/>
  <c r="BF40" i="25"/>
  <c r="BE40" i="25"/>
  <c r="BD40" i="25"/>
  <c r="BC40" i="25"/>
  <c r="BB40" i="25"/>
  <c r="BJ39" i="25"/>
  <c r="BI39" i="25"/>
  <c r="BH39" i="25"/>
  <c r="BG39" i="25"/>
  <c r="BF39" i="25"/>
  <c r="BE39" i="25"/>
  <c r="BD39" i="25"/>
  <c r="BC39" i="25"/>
  <c r="BB39" i="25"/>
  <c r="BJ38" i="25"/>
  <c r="BI38" i="25"/>
  <c r="BH38" i="25"/>
  <c r="BG38" i="25"/>
  <c r="BF38" i="25"/>
  <c r="BE38" i="25"/>
  <c r="BD38" i="25"/>
  <c r="BC38" i="25"/>
  <c r="BB38" i="25"/>
  <c r="BJ37" i="25"/>
  <c r="BI37" i="25"/>
  <c r="BH37" i="25"/>
  <c r="BG37" i="25"/>
  <c r="BF37" i="25"/>
  <c r="BE37" i="25"/>
  <c r="BD37" i="25"/>
  <c r="BC37" i="25"/>
  <c r="BB37" i="25"/>
  <c r="BJ36" i="25"/>
  <c r="BI36" i="25"/>
  <c r="BH36" i="25"/>
  <c r="BG36" i="25"/>
  <c r="BF36" i="25"/>
  <c r="BE36" i="25"/>
  <c r="BD36" i="25"/>
  <c r="BC36" i="25"/>
  <c r="BB36" i="25"/>
  <c r="BJ35" i="25"/>
  <c r="BI35" i="25"/>
  <c r="BH35" i="25"/>
  <c r="BG35" i="25"/>
  <c r="BF35" i="25"/>
  <c r="BE35" i="25"/>
  <c r="BD35" i="25"/>
  <c r="BC35" i="25"/>
  <c r="BB35" i="25"/>
  <c r="BJ34" i="25"/>
  <c r="BI34" i="25"/>
  <c r="BH34" i="25"/>
  <c r="BG34" i="25"/>
  <c r="BF34" i="25"/>
  <c r="BE34" i="25"/>
  <c r="BD34" i="25"/>
  <c r="BC34" i="25"/>
  <c r="BB34" i="25"/>
  <c r="BJ33" i="25"/>
  <c r="BI33" i="25"/>
  <c r="BH33" i="25"/>
  <c r="BG33" i="25"/>
  <c r="BF33" i="25"/>
  <c r="BE33" i="25"/>
  <c r="BD33" i="25"/>
  <c r="BC33" i="25"/>
  <c r="BB33" i="25"/>
  <c r="BJ32" i="25"/>
  <c r="BI32" i="25"/>
  <c r="BH32" i="25"/>
  <c r="BG32" i="25"/>
  <c r="BF32" i="25"/>
  <c r="BE32" i="25"/>
  <c r="BD32" i="25"/>
  <c r="BC32" i="25"/>
  <c r="BB32" i="25"/>
  <c r="BJ31" i="25"/>
  <c r="BI31" i="25"/>
  <c r="BH31" i="25"/>
  <c r="BG31" i="25"/>
  <c r="BF31" i="25"/>
  <c r="BE31" i="25"/>
  <c r="BD31" i="25"/>
  <c r="BC31" i="25"/>
  <c r="BB31" i="25"/>
  <c r="BJ30" i="25"/>
  <c r="BI30" i="25"/>
  <c r="BH30" i="25"/>
  <c r="BG30" i="25"/>
  <c r="BF30" i="25"/>
  <c r="BE30" i="25"/>
  <c r="BD30" i="25"/>
  <c r="BC30" i="25"/>
  <c r="BB30" i="25"/>
  <c r="BJ29" i="25"/>
  <c r="BI29" i="25"/>
  <c r="BH29" i="25"/>
  <c r="BG29" i="25"/>
  <c r="BF29" i="25"/>
  <c r="BE29" i="25"/>
  <c r="BD29" i="25"/>
  <c r="BC29" i="25"/>
  <c r="BB29" i="25"/>
  <c r="BJ28" i="25"/>
  <c r="BI28" i="25"/>
  <c r="BH28" i="25"/>
  <c r="BG28" i="25"/>
  <c r="BF28" i="25"/>
  <c r="BE28" i="25"/>
  <c r="BD28" i="25"/>
  <c r="BC28" i="25"/>
  <c r="BB28" i="25"/>
  <c r="BJ27" i="25"/>
  <c r="BI27" i="25"/>
  <c r="BH27" i="25"/>
  <c r="BG27" i="25"/>
  <c r="BF27" i="25"/>
  <c r="BE27" i="25"/>
  <c r="BD27" i="25"/>
  <c r="BC27" i="25"/>
  <c r="BB27" i="25"/>
  <c r="BJ26" i="25"/>
  <c r="BI26" i="25"/>
  <c r="BH26" i="25"/>
  <c r="BG26" i="25"/>
  <c r="BF26" i="25"/>
  <c r="BE26" i="25"/>
  <c r="BD26" i="25"/>
  <c r="BC26" i="25"/>
  <c r="BB26" i="25"/>
  <c r="BJ25" i="25"/>
  <c r="BI25" i="25"/>
  <c r="BH25" i="25"/>
  <c r="BG25" i="25"/>
  <c r="BF25" i="25"/>
  <c r="BE25" i="25"/>
  <c r="BD25" i="25"/>
  <c r="BC25" i="25"/>
  <c r="BB25" i="25"/>
  <c r="BJ24" i="25"/>
  <c r="BI24" i="25"/>
  <c r="BH24" i="25"/>
  <c r="BG24" i="25"/>
  <c r="BF24" i="25"/>
  <c r="BE24" i="25"/>
  <c r="BD24" i="25"/>
  <c r="BC24" i="25"/>
  <c r="BB24" i="25"/>
  <c r="BJ23" i="25"/>
  <c r="BI23" i="25"/>
  <c r="BH23" i="25"/>
  <c r="BG23" i="25"/>
  <c r="BF23" i="25"/>
  <c r="BE23" i="25"/>
  <c r="BD23" i="25"/>
  <c r="BC23" i="25"/>
  <c r="BB23" i="25"/>
  <c r="BJ22" i="25"/>
  <c r="BI22" i="25"/>
  <c r="BH22" i="25"/>
  <c r="BG22" i="25"/>
  <c r="BF22" i="25"/>
  <c r="BE22" i="25"/>
  <c r="BD22" i="25"/>
  <c r="BC22" i="25"/>
  <c r="BB22" i="25"/>
  <c r="BJ21" i="25"/>
  <c r="BI21" i="25"/>
  <c r="BH21" i="25"/>
  <c r="BG21" i="25"/>
  <c r="BF21" i="25"/>
  <c r="BE21" i="25"/>
  <c r="BD21" i="25"/>
  <c r="BC21" i="25"/>
  <c r="BB21" i="25"/>
  <c r="BJ20" i="25"/>
  <c r="BI20" i="25"/>
  <c r="BH20" i="25"/>
  <c r="BG20" i="25"/>
  <c r="BF20" i="25"/>
  <c r="BE20" i="25"/>
  <c r="BD20" i="25"/>
  <c r="BC20" i="25"/>
  <c r="BB20" i="25"/>
  <c r="BJ19" i="25"/>
  <c r="BI19" i="25"/>
  <c r="BH19" i="25"/>
  <c r="BG19" i="25"/>
  <c r="BF19" i="25"/>
  <c r="BE19" i="25"/>
  <c r="BD19" i="25"/>
  <c r="BC19" i="25"/>
  <c r="BB19" i="25"/>
  <c r="BJ18" i="25"/>
  <c r="BI18" i="25"/>
  <c r="BH18" i="25"/>
  <c r="BG18" i="25"/>
  <c r="BF18" i="25"/>
  <c r="BE18" i="25"/>
  <c r="BD18" i="25"/>
  <c r="BC18" i="25"/>
  <c r="BB18" i="25"/>
  <c r="BJ17" i="25"/>
  <c r="BI17" i="25"/>
  <c r="BH17" i="25"/>
  <c r="BG17" i="25"/>
  <c r="BF17" i="25"/>
  <c r="BE17" i="25"/>
  <c r="BD17" i="25"/>
  <c r="BC17" i="25"/>
  <c r="BB17" i="25"/>
  <c r="BJ16" i="25"/>
  <c r="BI16" i="25"/>
  <c r="BH16" i="25"/>
  <c r="BG16" i="25"/>
  <c r="BF16" i="25"/>
  <c r="BE16" i="25"/>
  <c r="BD16" i="25"/>
  <c r="BC16" i="25"/>
  <c r="BB16" i="25"/>
  <c r="BJ15" i="25"/>
  <c r="BI15" i="25"/>
  <c r="BH15" i="25"/>
  <c r="BG15" i="25"/>
  <c r="BF15" i="25"/>
  <c r="BE15" i="25"/>
  <c r="BD15" i="25"/>
  <c r="BC15" i="25"/>
  <c r="BB15" i="25"/>
  <c r="BJ14" i="25"/>
  <c r="BI14" i="25"/>
  <c r="BH14" i="25"/>
  <c r="BG14" i="25"/>
  <c r="BF14" i="25"/>
  <c r="BE14" i="25"/>
  <c r="BD14" i="25"/>
  <c r="BC14" i="25"/>
  <c r="BB14" i="25"/>
  <c r="BJ13" i="25"/>
  <c r="BI13" i="25"/>
  <c r="BH13" i="25"/>
  <c r="BG13" i="25"/>
  <c r="BF13" i="25"/>
  <c r="BE13" i="25"/>
  <c r="BD13" i="25"/>
  <c r="BC13" i="25"/>
  <c r="BB13" i="25"/>
  <c r="BJ12" i="25"/>
  <c r="BI12" i="25"/>
  <c r="BH12" i="25"/>
  <c r="BG12" i="25"/>
  <c r="BF12" i="25"/>
  <c r="BE12" i="25"/>
  <c r="BD12" i="25"/>
  <c r="BC12" i="25"/>
  <c r="BB12" i="25"/>
  <c r="BJ11" i="25"/>
  <c r="BI11" i="25"/>
  <c r="BH11" i="25"/>
  <c r="BG11" i="25"/>
  <c r="BF11" i="25"/>
  <c r="BE11" i="25"/>
  <c r="BD11" i="25"/>
  <c r="BC11" i="25"/>
  <c r="BB11" i="25"/>
  <c r="BJ10" i="25"/>
  <c r="BI10" i="25"/>
  <c r="BH10" i="25"/>
  <c r="BG10" i="25"/>
  <c r="BF10" i="25"/>
  <c r="BE10" i="25"/>
  <c r="BD10" i="25"/>
  <c r="BC10" i="25"/>
  <c r="BB10" i="25"/>
  <c r="BJ9" i="25"/>
  <c r="BI9" i="25"/>
  <c r="BH9" i="25"/>
  <c r="BG9" i="25"/>
  <c r="BF9" i="25"/>
  <c r="BE9" i="25"/>
  <c r="BD9" i="25"/>
  <c r="BC9" i="25"/>
  <c r="BB9" i="25"/>
  <c r="BJ8" i="25"/>
  <c r="BI8" i="25"/>
  <c r="BH8" i="25"/>
  <c r="BG8" i="25"/>
  <c r="BF8" i="25"/>
  <c r="BE8" i="25"/>
  <c r="BD8" i="25"/>
  <c r="BC8" i="25"/>
  <c r="BB8" i="25"/>
  <c r="BJ7" i="25"/>
  <c r="BI7" i="25"/>
  <c r="BH7" i="25"/>
  <c r="BG7" i="25"/>
  <c r="BF7" i="25"/>
  <c r="BE7" i="25"/>
  <c r="BD7" i="25"/>
  <c r="BC7" i="25"/>
  <c r="BB7" i="25"/>
  <c r="BJ6" i="25"/>
  <c r="BI6" i="25"/>
  <c r="BH6" i="25"/>
  <c r="BG6" i="25"/>
  <c r="BF6" i="25"/>
  <c r="BE6" i="25"/>
  <c r="BD6" i="25"/>
  <c r="BC6" i="25"/>
  <c r="BB6" i="25"/>
  <c r="BJ5" i="25"/>
  <c r="BI5" i="25"/>
  <c r="BH5" i="25"/>
  <c r="BG5" i="25"/>
  <c r="BF5" i="25"/>
  <c r="BE5" i="25"/>
  <c r="BD5" i="25"/>
  <c r="BC5" i="25"/>
  <c r="BB5" i="25"/>
  <c r="BJ4" i="25"/>
  <c r="BI4" i="25"/>
  <c r="BH4" i="25"/>
  <c r="BG4" i="25"/>
  <c r="BF4" i="25"/>
  <c r="BE4" i="25"/>
  <c r="BD4" i="25"/>
  <c r="BC4" i="25"/>
  <c r="BB4" i="25"/>
  <c r="BJ3" i="25"/>
  <c r="BI3" i="25"/>
  <c r="BH3" i="25"/>
  <c r="BG3" i="25"/>
  <c r="BF3" i="25"/>
  <c r="BE3" i="25"/>
  <c r="BD3" i="25"/>
  <c r="BC3" i="25"/>
  <c r="BB3" i="25"/>
  <c r="BJ2" i="25"/>
  <c r="BJ142" i="25" s="1"/>
  <c r="D10" i="24" s="1"/>
  <c r="BI2" i="25"/>
  <c r="BI142" i="25" s="1"/>
  <c r="D9" i="24" s="1"/>
  <c r="BH2" i="25"/>
  <c r="BH142" i="25" s="1"/>
  <c r="D7" i="24" s="1"/>
  <c r="BG2" i="25"/>
  <c r="BG142" i="25" s="1"/>
  <c r="C10" i="24" s="1"/>
  <c r="BF2" i="25"/>
  <c r="BF142" i="25" s="1"/>
  <c r="C9" i="24" s="1"/>
  <c r="BE2" i="25"/>
  <c r="BE142" i="25" s="1"/>
  <c r="C7" i="24" s="1"/>
  <c r="BD2" i="25"/>
  <c r="BD142" i="25" s="1"/>
  <c r="B10" i="24" s="1"/>
  <c r="BC2" i="25"/>
  <c r="BC142" i="25" s="1"/>
  <c r="B9" i="24" s="1"/>
  <c r="BB2" i="25"/>
  <c r="BB142" i="25" s="1"/>
  <c r="B7" i="24" s="1"/>
  <c r="M47" i="24"/>
  <c r="L47" i="24"/>
  <c r="K47" i="24"/>
  <c r="J47" i="24"/>
  <c r="I47" i="24"/>
  <c r="H47" i="24"/>
  <c r="G47" i="24"/>
  <c r="F47" i="24"/>
  <c r="E47" i="24"/>
  <c r="D47" i="24"/>
  <c r="C47" i="24"/>
  <c r="B47" i="24"/>
  <c r="M46" i="24"/>
  <c r="L46" i="24"/>
  <c r="K46" i="24"/>
  <c r="J46" i="24"/>
  <c r="I46" i="24"/>
  <c r="H46" i="24"/>
  <c r="G46" i="24"/>
  <c r="F46" i="24"/>
  <c r="E46" i="24"/>
  <c r="D46" i="24"/>
  <c r="C46" i="24"/>
  <c r="B46" i="24"/>
  <c r="M36" i="24"/>
  <c r="L36" i="24"/>
  <c r="K36" i="24"/>
  <c r="J36" i="24"/>
  <c r="I36" i="24"/>
  <c r="H36" i="24"/>
  <c r="G36" i="24"/>
  <c r="F36" i="24"/>
  <c r="E36" i="24"/>
  <c r="D36" i="24"/>
  <c r="C36" i="24"/>
  <c r="B36" i="24"/>
  <c r="M35" i="24"/>
  <c r="L35" i="24"/>
  <c r="K35" i="24"/>
  <c r="J35" i="24"/>
  <c r="I35" i="24"/>
  <c r="H35" i="24"/>
  <c r="G35" i="24"/>
  <c r="F35" i="24"/>
  <c r="E35" i="24"/>
  <c r="D35" i="24"/>
  <c r="C35" i="24"/>
  <c r="B35" i="24"/>
  <c r="S34" i="24"/>
  <c r="T33" i="24"/>
  <c r="U33" i="24" s="1"/>
  <c r="T32" i="24"/>
  <c r="U32" i="24" s="1"/>
  <c r="V32" i="24" s="1"/>
  <c r="W32" i="24" s="1"/>
  <c r="S31" i="24"/>
  <c r="T30" i="24"/>
  <c r="T31" i="24" s="1"/>
  <c r="U29" i="24"/>
  <c r="V29" i="24" s="1"/>
  <c r="W29" i="24" s="1"/>
  <c r="T29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S20" i="24"/>
  <c r="S21" i="24" s="1"/>
  <c r="N20" i="24"/>
  <c r="M20" i="24"/>
  <c r="I20" i="24"/>
  <c r="H20" i="24"/>
  <c r="G20" i="24"/>
  <c r="J20" i="24" s="1"/>
  <c r="V19" i="24"/>
  <c r="W19" i="24" s="1"/>
  <c r="U19" i="24"/>
  <c r="T19" i="24"/>
  <c r="O19" i="24"/>
  <c r="N19" i="24"/>
  <c r="P19" i="24" s="1"/>
  <c r="M19" i="24"/>
  <c r="I19" i="24"/>
  <c r="I21" i="24" s="1"/>
  <c r="H19" i="24"/>
  <c r="H21" i="24" s="1"/>
  <c r="G19" i="24"/>
  <c r="G21" i="24" s="1"/>
  <c r="S18" i="24"/>
  <c r="N18" i="24"/>
  <c r="O18" i="24" s="1"/>
  <c r="M18" i="24"/>
  <c r="J18" i="24"/>
  <c r="G18" i="24"/>
  <c r="T17" i="24"/>
  <c r="U17" i="24" s="1"/>
  <c r="O17" i="24"/>
  <c r="N17" i="24"/>
  <c r="M17" i="24"/>
  <c r="P17" i="24" s="1"/>
  <c r="J17" i="24"/>
  <c r="G17" i="24"/>
  <c r="V16" i="24"/>
  <c r="W16" i="24" s="1"/>
  <c r="U16" i="24"/>
  <c r="T16" i="24"/>
  <c r="P16" i="24"/>
  <c r="O16" i="24"/>
  <c r="N16" i="24"/>
  <c r="M16" i="24"/>
  <c r="I16" i="24"/>
  <c r="H16" i="24"/>
  <c r="G16" i="24"/>
  <c r="J16" i="24" s="1"/>
  <c r="T15" i="24"/>
  <c r="U15" i="24" s="1"/>
  <c r="V15" i="24" s="1"/>
  <c r="W15" i="24" s="1"/>
  <c r="O15" i="24"/>
  <c r="N15" i="24"/>
  <c r="M15" i="24"/>
  <c r="P15" i="24" s="1"/>
  <c r="I15" i="24"/>
  <c r="J15" i="24" s="1"/>
  <c r="H15" i="24"/>
  <c r="G15" i="24"/>
  <c r="O14" i="24"/>
  <c r="N14" i="24"/>
  <c r="M14" i="24"/>
  <c r="I14" i="24"/>
  <c r="H14" i="24"/>
  <c r="G14" i="24"/>
  <c r="D14" i="24"/>
  <c r="C14" i="24"/>
  <c r="B14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H50" i="24" s="1"/>
  <c r="C6" i="24"/>
  <c r="L39" i="24" s="1"/>
  <c r="B6" i="24"/>
  <c r="D28" i="24" s="1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D49" i="24" s="1"/>
  <c r="C5" i="24"/>
  <c r="H38" i="24" s="1"/>
  <c r="B5" i="24"/>
  <c r="L27" i="24" s="1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L48" i="24" s="1"/>
  <c r="C4" i="24"/>
  <c r="D37" i="24" s="1"/>
  <c r="B4" i="24"/>
  <c r="L26" i="24" s="1"/>
  <c r="U192" i="23"/>
  <c r="S192" i="23"/>
  <c r="U191" i="23"/>
  <c r="S191" i="23"/>
  <c r="U190" i="23"/>
  <c r="S190" i="23"/>
  <c r="U189" i="23"/>
  <c r="S189" i="23"/>
  <c r="U188" i="23"/>
  <c r="S188" i="23"/>
  <c r="U187" i="23"/>
  <c r="S187" i="23"/>
  <c r="U186" i="23"/>
  <c r="S186" i="23"/>
  <c r="U185" i="23"/>
  <c r="S185" i="23"/>
  <c r="U184" i="23"/>
  <c r="S184" i="23"/>
  <c r="U183" i="23"/>
  <c r="S183" i="23"/>
  <c r="U182" i="23"/>
  <c r="S182" i="23"/>
  <c r="U174" i="23"/>
  <c r="U173" i="23"/>
  <c r="S173" i="23"/>
  <c r="U172" i="23"/>
  <c r="S172" i="23"/>
  <c r="U164" i="23"/>
  <c r="U163" i="23"/>
  <c r="S163" i="23"/>
  <c r="U162" i="23"/>
  <c r="S162" i="23"/>
  <c r="U161" i="23"/>
  <c r="S161" i="23"/>
  <c r="U160" i="23"/>
  <c r="S160" i="23"/>
  <c r="U159" i="23"/>
  <c r="S159" i="23"/>
  <c r="U158" i="23"/>
  <c r="S158" i="23"/>
  <c r="U157" i="23"/>
  <c r="S157" i="23"/>
  <c r="U156" i="23"/>
  <c r="S156" i="23"/>
  <c r="U155" i="23"/>
  <c r="S155" i="23"/>
  <c r="U154" i="23"/>
  <c r="S154" i="23"/>
  <c r="U153" i="23"/>
  <c r="S153" i="23"/>
  <c r="U152" i="23"/>
  <c r="S152" i="23"/>
  <c r="U151" i="23"/>
  <c r="S151" i="23"/>
  <c r="U150" i="23"/>
  <c r="S150" i="23"/>
  <c r="U149" i="23"/>
  <c r="S149" i="23"/>
  <c r="U148" i="23"/>
  <c r="S148" i="23"/>
  <c r="U147" i="23"/>
  <c r="S147" i="23"/>
  <c r="U146" i="23"/>
  <c r="S146" i="23"/>
  <c r="U145" i="23"/>
  <c r="S145" i="23"/>
  <c r="U144" i="23"/>
  <c r="S144" i="23"/>
  <c r="U143" i="23"/>
  <c r="S143" i="23"/>
  <c r="U142" i="23"/>
  <c r="S142" i="23"/>
  <c r="U141" i="23"/>
  <c r="S141" i="23"/>
  <c r="U140" i="23"/>
  <c r="S140" i="23"/>
  <c r="U139" i="23"/>
  <c r="S139" i="23"/>
  <c r="U138" i="23"/>
  <c r="S138" i="23"/>
  <c r="U137" i="23"/>
  <c r="S137" i="23"/>
  <c r="U136" i="23"/>
  <c r="S136" i="23"/>
  <c r="U135" i="23"/>
  <c r="S135" i="23"/>
  <c r="U134" i="23"/>
  <c r="S134" i="23"/>
  <c r="U133" i="23"/>
  <c r="S133" i="23"/>
  <c r="U132" i="23"/>
  <c r="S132" i="23"/>
  <c r="U131" i="23"/>
  <c r="S131" i="23"/>
  <c r="U130" i="23"/>
  <c r="S130" i="23"/>
  <c r="U129" i="23"/>
  <c r="S129" i="23"/>
  <c r="U128" i="23"/>
  <c r="S128" i="23"/>
  <c r="BA199" i="22"/>
  <c r="AZ199" i="22"/>
  <c r="AY199" i="22"/>
  <c r="AX199" i="22"/>
  <c r="AW199" i="22"/>
  <c r="AV199" i="22"/>
  <c r="AU199" i="22"/>
  <c r="AT199" i="22"/>
  <c r="AS199" i="22"/>
  <c r="AR199" i="22"/>
  <c r="AQ199" i="22"/>
  <c r="AP199" i="22"/>
  <c r="AO199" i="22"/>
  <c r="AN199" i="22"/>
  <c r="AM199" i="22"/>
  <c r="AL199" i="22"/>
  <c r="AK199" i="22"/>
  <c r="AJ199" i="22"/>
  <c r="AI199" i="22"/>
  <c r="AH199" i="22"/>
  <c r="AG199" i="22"/>
  <c r="AF199" i="22"/>
  <c r="AE199" i="22"/>
  <c r="AD199" i="22"/>
  <c r="AC199" i="22"/>
  <c r="AB199" i="22"/>
  <c r="AA199" i="22"/>
  <c r="Z199" i="22"/>
  <c r="Y199" i="22"/>
  <c r="X199" i="22"/>
  <c r="W199" i="22"/>
  <c r="V199" i="22"/>
  <c r="U199" i="22"/>
  <c r="T199" i="22"/>
  <c r="S199" i="22"/>
  <c r="R199" i="22"/>
  <c r="Q199" i="22"/>
  <c r="P199" i="22"/>
  <c r="O199" i="22"/>
  <c r="N199" i="22"/>
  <c r="M199" i="22"/>
  <c r="L199" i="22"/>
  <c r="K199" i="22"/>
  <c r="J199" i="22"/>
  <c r="I199" i="22"/>
  <c r="H199" i="22"/>
  <c r="G199" i="22"/>
  <c r="F199" i="22"/>
  <c r="E199" i="22"/>
  <c r="D199" i="22"/>
  <c r="CB198" i="22"/>
  <c r="CA198" i="22"/>
  <c r="BZ198" i="22"/>
  <c r="BY198" i="22"/>
  <c r="BX198" i="22"/>
  <c r="BW198" i="22"/>
  <c r="BV198" i="22"/>
  <c r="BU198" i="22"/>
  <c r="BT198" i="22"/>
  <c r="BS198" i="22"/>
  <c r="BR198" i="22"/>
  <c r="BQ198" i="22"/>
  <c r="BP198" i="22"/>
  <c r="BO198" i="22"/>
  <c r="BN198" i="22"/>
  <c r="BM198" i="22"/>
  <c r="BL198" i="22"/>
  <c r="BK198" i="22"/>
  <c r="CB197" i="22"/>
  <c r="CA197" i="22"/>
  <c r="BZ197" i="22"/>
  <c r="BY197" i="22"/>
  <c r="BX197" i="22"/>
  <c r="BW197" i="22"/>
  <c r="BV197" i="22"/>
  <c r="BU197" i="22"/>
  <c r="BT197" i="22"/>
  <c r="BS197" i="22"/>
  <c r="BR197" i="22"/>
  <c r="BQ197" i="22"/>
  <c r="BP197" i="22"/>
  <c r="BO197" i="22"/>
  <c r="BN197" i="22"/>
  <c r="BM197" i="22"/>
  <c r="BL197" i="22"/>
  <c r="BK197" i="22"/>
  <c r="CB196" i="22"/>
  <c r="CA196" i="22"/>
  <c r="BZ196" i="22"/>
  <c r="BY196" i="22"/>
  <c r="BX196" i="22"/>
  <c r="BW196" i="22"/>
  <c r="BV196" i="22"/>
  <c r="BU196" i="22"/>
  <c r="BT196" i="22"/>
  <c r="BS196" i="22"/>
  <c r="BR196" i="22"/>
  <c r="BQ196" i="22"/>
  <c r="BP196" i="22"/>
  <c r="BO196" i="22"/>
  <c r="BN196" i="22"/>
  <c r="BM196" i="22"/>
  <c r="BL196" i="22"/>
  <c r="BK196" i="22"/>
  <c r="CB195" i="22"/>
  <c r="CA195" i="22"/>
  <c r="BZ195" i="22"/>
  <c r="BY195" i="22"/>
  <c r="BX195" i="22"/>
  <c r="BW195" i="22"/>
  <c r="BV195" i="22"/>
  <c r="BU195" i="22"/>
  <c r="BT195" i="22"/>
  <c r="BS195" i="22"/>
  <c r="BR195" i="22"/>
  <c r="BQ195" i="22"/>
  <c r="BP195" i="22"/>
  <c r="BO195" i="22"/>
  <c r="BN195" i="22"/>
  <c r="BM195" i="22"/>
  <c r="BL195" i="22"/>
  <c r="BK195" i="22"/>
  <c r="CB194" i="22"/>
  <c r="CA194" i="22"/>
  <c r="BZ194" i="22"/>
  <c r="BY194" i="22"/>
  <c r="BX194" i="22"/>
  <c r="BW194" i="22"/>
  <c r="BV194" i="22"/>
  <c r="BU194" i="22"/>
  <c r="BT194" i="22"/>
  <c r="BS194" i="22"/>
  <c r="BR194" i="22"/>
  <c r="BQ194" i="22"/>
  <c r="BP194" i="22"/>
  <c r="BO194" i="22"/>
  <c r="BN194" i="22"/>
  <c r="BM194" i="22"/>
  <c r="BL194" i="22"/>
  <c r="BK194" i="22"/>
  <c r="CB193" i="22"/>
  <c r="CA193" i="22"/>
  <c r="BZ193" i="22"/>
  <c r="BY193" i="22"/>
  <c r="BX193" i="22"/>
  <c r="BW193" i="22"/>
  <c r="BV193" i="22"/>
  <c r="BU193" i="22"/>
  <c r="BT193" i="22"/>
  <c r="BS193" i="22"/>
  <c r="BR193" i="22"/>
  <c r="BQ193" i="22"/>
  <c r="BP193" i="22"/>
  <c r="BO193" i="22"/>
  <c r="BN193" i="22"/>
  <c r="BM193" i="22"/>
  <c r="BL193" i="22"/>
  <c r="BK193" i="22"/>
  <c r="CB192" i="22"/>
  <c r="CA192" i="22"/>
  <c r="BZ192" i="22"/>
  <c r="BY192" i="22"/>
  <c r="BX192" i="22"/>
  <c r="BW192" i="22"/>
  <c r="BV192" i="22"/>
  <c r="BU192" i="22"/>
  <c r="BT192" i="22"/>
  <c r="BS192" i="22"/>
  <c r="BR192" i="22"/>
  <c r="BQ192" i="22"/>
  <c r="BP192" i="22"/>
  <c r="BO192" i="22"/>
  <c r="BN192" i="22"/>
  <c r="BM192" i="22"/>
  <c r="BL192" i="22"/>
  <c r="BK192" i="22"/>
  <c r="CB191" i="22"/>
  <c r="CA191" i="22"/>
  <c r="BZ191" i="22"/>
  <c r="BY191" i="22"/>
  <c r="BX191" i="22"/>
  <c r="BW191" i="22"/>
  <c r="BV191" i="22"/>
  <c r="BU191" i="22"/>
  <c r="BT191" i="22"/>
  <c r="BS191" i="22"/>
  <c r="BR191" i="22"/>
  <c r="BQ191" i="22"/>
  <c r="BP191" i="22"/>
  <c r="BO191" i="22"/>
  <c r="BN191" i="22"/>
  <c r="BM191" i="22"/>
  <c r="BL191" i="22"/>
  <c r="BK191" i="22"/>
  <c r="CB190" i="22"/>
  <c r="CA190" i="22"/>
  <c r="BZ190" i="22"/>
  <c r="BY190" i="22"/>
  <c r="BX190" i="22"/>
  <c r="BW190" i="22"/>
  <c r="BV190" i="22"/>
  <c r="BU190" i="22"/>
  <c r="BT190" i="22"/>
  <c r="BS190" i="22"/>
  <c r="BR190" i="22"/>
  <c r="BQ190" i="22"/>
  <c r="BP190" i="22"/>
  <c r="BO190" i="22"/>
  <c r="BN190" i="22"/>
  <c r="BM190" i="22"/>
  <c r="BL190" i="22"/>
  <c r="BK190" i="22"/>
  <c r="CB189" i="22"/>
  <c r="CA189" i="22"/>
  <c r="BZ189" i="22"/>
  <c r="BY189" i="22"/>
  <c r="BX189" i="22"/>
  <c r="BW189" i="22"/>
  <c r="BV189" i="22"/>
  <c r="BU189" i="22"/>
  <c r="BT189" i="22"/>
  <c r="BS189" i="22"/>
  <c r="BR189" i="22"/>
  <c r="BQ189" i="22"/>
  <c r="BP189" i="22"/>
  <c r="BO189" i="22"/>
  <c r="BN189" i="22"/>
  <c r="BM189" i="22"/>
  <c r="BL189" i="22"/>
  <c r="BK189" i="22"/>
  <c r="CB188" i="22"/>
  <c r="CA188" i="22"/>
  <c r="BZ188" i="22"/>
  <c r="BY188" i="22"/>
  <c r="BX188" i="22"/>
  <c r="BW188" i="22"/>
  <c r="BV188" i="22"/>
  <c r="BU188" i="22"/>
  <c r="BT188" i="22"/>
  <c r="BS188" i="22"/>
  <c r="BR188" i="22"/>
  <c r="BQ188" i="22"/>
  <c r="BP188" i="22"/>
  <c r="BO188" i="22"/>
  <c r="BN188" i="22"/>
  <c r="BM188" i="22"/>
  <c r="BL188" i="22"/>
  <c r="BK188" i="22"/>
  <c r="CB187" i="22"/>
  <c r="CA187" i="22"/>
  <c r="BZ187" i="22"/>
  <c r="BY187" i="22"/>
  <c r="BX187" i="22"/>
  <c r="BW187" i="22"/>
  <c r="BV187" i="22"/>
  <c r="BU187" i="22"/>
  <c r="BT187" i="22"/>
  <c r="BS187" i="22"/>
  <c r="BR187" i="22"/>
  <c r="BQ187" i="22"/>
  <c r="BP187" i="22"/>
  <c r="BO187" i="22"/>
  <c r="BN187" i="22"/>
  <c r="BM187" i="22"/>
  <c r="BL187" i="22"/>
  <c r="BK187" i="22"/>
  <c r="CB186" i="22"/>
  <c r="CA186" i="22"/>
  <c r="BZ186" i="22"/>
  <c r="BY186" i="22"/>
  <c r="BX186" i="22"/>
  <c r="BW186" i="22"/>
  <c r="BV186" i="22"/>
  <c r="BU186" i="22"/>
  <c r="BT186" i="22"/>
  <c r="BS186" i="22"/>
  <c r="BR186" i="22"/>
  <c r="BQ186" i="22"/>
  <c r="BP186" i="22"/>
  <c r="BO186" i="22"/>
  <c r="BN186" i="22"/>
  <c r="BM186" i="22"/>
  <c r="BL186" i="22"/>
  <c r="BK186" i="22"/>
  <c r="CB185" i="22"/>
  <c r="CA185" i="22"/>
  <c r="BZ185" i="22"/>
  <c r="BY185" i="22"/>
  <c r="BX185" i="22"/>
  <c r="BW185" i="22"/>
  <c r="BV185" i="22"/>
  <c r="BU185" i="22"/>
  <c r="BT185" i="22"/>
  <c r="BS185" i="22"/>
  <c r="BR185" i="22"/>
  <c r="BQ185" i="22"/>
  <c r="BP185" i="22"/>
  <c r="BO185" i="22"/>
  <c r="BN185" i="22"/>
  <c r="BM185" i="22"/>
  <c r="BL185" i="22"/>
  <c r="BK185" i="22"/>
  <c r="CB184" i="22"/>
  <c r="CA184" i="22"/>
  <c r="BZ184" i="22"/>
  <c r="BY184" i="22"/>
  <c r="BX184" i="22"/>
  <c r="BW184" i="22"/>
  <c r="BV184" i="22"/>
  <c r="BU184" i="22"/>
  <c r="BT184" i="22"/>
  <c r="BS184" i="22"/>
  <c r="BR184" i="22"/>
  <c r="BQ184" i="22"/>
  <c r="BP184" i="22"/>
  <c r="BO184" i="22"/>
  <c r="BN184" i="22"/>
  <c r="BM184" i="22"/>
  <c r="BL184" i="22"/>
  <c r="BK184" i="22"/>
  <c r="CB183" i="22"/>
  <c r="CA183" i="22"/>
  <c r="BZ183" i="22"/>
  <c r="BY183" i="22"/>
  <c r="BX183" i="22"/>
  <c r="BW183" i="22"/>
  <c r="BV183" i="22"/>
  <c r="BU183" i="22"/>
  <c r="BT183" i="22"/>
  <c r="BS183" i="22"/>
  <c r="BR183" i="22"/>
  <c r="BQ183" i="22"/>
  <c r="BP183" i="22"/>
  <c r="BO183" i="22"/>
  <c r="BN183" i="22"/>
  <c r="BM183" i="22"/>
  <c r="BL183" i="22"/>
  <c r="BK183" i="22"/>
  <c r="CB182" i="22"/>
  <c r="CA182" i="22"/>
  <c r="BZ182" i="22"/>
  <c r="BY182" i="22"/>
  <c r="BX182" i="22"/>
  <c r="BW182" i="22"/>
  <c r="BV182" i="22"/>
  <c r="BU182" i="22"/>
  <c r="BT182" i="22"/>
  <c r="BS182" i="22"/>
  <c r="BR182" i="22"/>
  <c r="BQ182" i="22"/>
  <c r="BP182" i="22"/>
  <c r="BO182" i="22"/>
  <c r="BN182" i="22"/>
  <c r="BM182" i="22"/>
  <c r="BL182" i="22"/>
  <c r="BK182" i="22"/>
  <c r="CB181" i="22"/>
  <c r="CA181" i="22"/>
  <c r="BZ181" i="22"/>
  <c r="BY181" i="22"/>
  <c r="BX181" i="22"/>
  <c r="BW181" i="22"/>
  <c r="BV181" i="22"/>
  <c r="BU181" i="22"/>
  <c r="BT181" i="22"/>
  <c r="BS181" i="22"/>
  <c r="BR181" i="22"/>
  <c r="BQ181" i="22"/>
  <c r="BP181" i="22"/>
  <c r="BO181" i="22"/>
  <c r="BN181" i="22"/>
  <c r="BM181" i="22"/>
  <c r="BL181" i="22"/>
  <c r="BK181" i="22"/>
  <c r="CB180" i="22"/>
  <c r="CA180" i="22"/>
  <c r="BZ180" i="22"/>
  <c r="BY180" i="22"/>
  <c r="BX180" i="22"/>
  <c r="BW180" i="22"/>
  <c r="BV180" i="22"/>
  <c r="BU180" i="22"/>
  <c r="BT180" i="22"/>
  <c r="BS180" i="22"/>
  <c r="BR180" i="22"/>
  <c r="BQ180" i="22"/>
  <c r="BP180" i="22"/>
  <c r="BO180" i="22"/>
  <c r="BN180" i="22"/>
  <c r="BM180" i="22"/>
  <c r="BL180" i="22"/>
  <c r="BK180" i="22"/>
  <c r="CB179" i="22"/>
  <c r="CA179" i="22"/>
  <c r="BZ179" i="22"/>
  <c r="BY179" i="22"/>
  <c r="BX179" i="22"/>
  <c r="BW179" i="22"/>
  <c r="BV179" i="22"/>
  <c r="BU179" i="22"/>
  <c r="BT179" i="22"/>
  <c r="BS179" i="22"/>
  <c r="BR179" i="22"/>
  <c r="BQ179" i="22"/>
  <c r="BP179" i="22"/>
  <c r="BO179" i="22"/>
  <c r="BN179" i="22"/>
  <c r="BM179" i="22"/>
  <c r="BL179" i="22"/>
  <c r="BK179" i="22"/>
  <c r="CB178" i="22"/>
  <c r="CA178" i="22"/>
  <c r="BZ178" i="22"/>
  <c r="BY178" i="22"/>
  <c r="BX178" i="22"/>
  <c r="BW178" i="22"/>
  <c r="BV178" i="22"/>
  <c r="BU178" i="22"/>
  <c r="BT178" i="22"/>
  <c r="BS178" i="22"/>
  <c r="BR178" i="22"/>
  <c r="BQ178" i="22"/>
  <c r="BP178" i="22"/>
  <c r="BO178" i="22"/>
  <c r="BN178" i="22"/>
  <c r="BM178" i="22"/>
  <c r="BL178" i="22"/>
  <c r="BK178" i="22"/>
  <c r="CB177" i="22"/>
  <c r="CA177" i="22"/>
  <c r="BZ177" i="22"/>
  <c r="BY177" i="22"/>
  <c r="BX177" i="22"/>
  <c r="BW177" i="22"/>
  <c r="BV177" i="22"/>
  <c r="BU177" i="22"/>
  <c r="BT177" i="22"/>
  <c r="BS177" i="22"/>
  <c r="BR177" i="22"/>
  <c r="BQ177" i="22"/>
  <c r="BP177" i="22"/>
  <c r="BO177" i="22"/>
  <c r="BN177" i="22"/>
  <c r="BM177" i="22"/>
  <c r="BL177" i="22"/>
  <c r="BK177" i="22"/>
  <c r="CB176" i="22"/>
  <c r="CA176" i="22"/>
  <c r="BZ176" i="22"/>
  <c r="BY176" i="22"/>
  <c r="BX176" i="22"/>
  <c r="BW176" i="22"/>
  <c r="BV176" i="22"/>
  <c r="BU176" i="22"/>
  <c r="BT176" i="22"/>
  <c r="BS176" i="22"/>
  <c r="BR176" i="22"/>
  <c r="BQ176" i="22"/>
  <c r="BP176" i="22"/>
  <c r="BO176" i="22"/>
  <c r="BN176" i="22"/>
  <c r="BM176" i="22"/>
  <c r="BL176" i="22"/>
  <c r="BK176" i="22"/>
  <c r="CB175" i="22"/>
  <c r="CA175" i="22"/>
  <c r="BZ175" i="22"/>
  <c r="BY175" i="22"/>
  <c r="BX175" i="22"/>
  <c r="BW175" i="22"/>
  <c r="BV175" i="22"/>
  <c r="BU175" i="22"/>
  <c r="BT175" i="22"/>
  <c r="BS175" i="22"/>
  <c r="BR175" i="22"/>
  <c r="BQ175" i="22"/>
  <c r="BP175" i="22"/>
  <c r="BO175" i="22"/>
  <c r="BN175" i="22"/>
  <c r="BM175" i="22"/>
  <c r="BL175" i="22"/>
  <c r="BK175" i="22"/>
  <c r="CB174" i="22"/>
  <c r="CA174" i="22"/>
  <c r="BZ174" i="22"/>
  <c r="BY174" i="22"/>
  <c r="BX174" i="22"/>
  <c r="BW174" i="22"/>
  <c r="BV174" i="22"/>
  <c r="BU174" i="22"/>
  <c r="BT174" i="22"/>
  <c r="BS174" i="22"/>
  <c r="BR174" i="22"/>
  <c r="BQ174" i="22"/>
  <c r="BP174" i="22"/>
  <c r="BO174" i="22"/>
  <c r="BN174" i="22"/>
  <c r="BM174" i="22"/>
  <c r="BL174" i="22"/>
  <c r="BK174" i="22"/>
  <c r="CB173" i="22"/>
  <c r="CA173" i="22"/>
  <c r="BZ173" i="22"/>
  <c r="BY173" i="22"/>
  <c r="BX173" i="22"/>
  <c r="BW173" i="22"/>
  <c r="BV173" i="22"/>
  <c r="BU173" i="22"/>
  <c r="BT173" i="22"/>
  <c r="BS173" i="22"/>
  <c r="BR173" i="22"/>
  <c r="BQ173" i="22"/>
  <c r="BP173" i="22"/>
  <c r="BO173" i="22"/>
  <c r="BN173" i="22"/>
  <c r="BM173" i="22"/>
  <c r="BL173" i="22"/>
  <c r="BK173" i="22"/>
  <c r="CB172" i="22"/>
  <c r="CA172" i="22"/>
  <c r="BZ172" i="22"/>
  <c r="BY172" i="22"/>
  <c r="BX172" i="22"/>
  <c r="BW172" i="22"/>
  <c r="BV172" i="22"/>
  <c r="BU172" i="22"/>
  <c r="BT172" i="22"/>
  <c r="BS172" i="22"/>
  <c r="BR172" i="22"/>
  <c r="BQ172" i="22"/>
  <c r="BP172" i="22"/>
  <c r="BO172" i="22"/>
  <c r="BN172" i="22"/>
  <c r="BM172" i="22"/>
  <c r="BL172" i="22"/>
  <c r="BK172" i="22"/>
  <c r="CB171" i="22"/>
  <c r="CA171" i="22"/>
  <c r="BZ171" i="22"/>
  <c r="BY171" i="22"/>
  <c r="BX171" i="22"/>
  <c r="BW171" i="22"/>
  <c r="BV171" i="22"/>
  <c r="BU171" i="22"/>
  <c r="BT171" i="22"/>
  <c r="BS171" i="22"/>
  <c r="BR171" i="22"/>
  <c r="BQ171" i="22"/>
  <c r="BP171" i="22"/>
  <c r="BO171" i="22"/>
  <c r="BN171" i="22"/>
  <c r="BM171" i="22"/>
  <c r="BL171" i="22"/>
  <c r="BK171" i="22"/>
  <c r="CB170" i="22"/>
  <c r="CA170" i="22"/>
  <c r="BZ170" i="22"/>
  <c r="BY170" i="22"/>
  <c r="BX170" i="22"/>
  <c r="BW170" i="22"/>
  <c r="BV170" i="22"/>
  <c r="BU170" i="22"/>
  <c r="BT170" i="22"/>
  <c r="BS170" i="22"/>
  <c r="BR170" i="22"/>
  <c r="BQ170" i="22"/>
  <c r="BP170" i="22"/>
  <c r="BO170" i="22"/>
  <c r="BN170" i="22"/>
  <c r="BM170" i="22"/>
  <c r="BL170" i="22"/>
  <c r="BK170" i="22"/>
  <c r="CB169" i="22"/>
  <c r="CA169" i="22"/>
  <c r="BZ169" i="22"/>
  <c r="BY169" i="22"/>
  <c r="BX169" i="22"/>
  <c r="BW169" i="22"/>
  <c r="BV169" i="22"/>
  <c r="BU169" i="22"/>
  <c r="BT169" i="22"/>
  <c r="BS169" i="22"/>
  <c r="BR169" i="22"/>
  <c r="BQ169" i="22"/>
  <c r="BP169" i="22"/>
  <c r="BO169" i="22"/>
  <c r="BN169" i="22"/>
  <c r="BM169" i="22"/>
  <c r="BL169" i="22"/>
  <c r="BK169" i="22"/>
  <c r="CB168" i="22"/>
  <c r="CA168" i="22"/>
  <c r="BZ168" i="22"/>
  <c r="BY168" i="22"/>
  <c r="BX168" i="22"/>
  <c r="BW168" i="22"/>
  <c r="BV168" i="22"/>
  <c r="BU168" i="22"/>
  <c r="BT168" i="22"/>
  <c r="BS168" i="22"/>
  <c r="BR168" i="22"/>
  <c r="BQ168" i="22"/>
  <c r="BP168" i="22"/>
  <c r="BO168" i="22"/>
  <c r="BN168" i="22"/>
  <c r="BM168" i="22"/>
  <c r="BL168" i="22"/>
  <c r="BK168" i="22"/>
  <c r="CB167" i="22"/>
  <c r="CA167" i="22"/>
  <c r="BZ167" i="22"/>
  <c r="BY167" i="22"/>
  <c r="BX167" i="22"/>
  <c r="BW167" i="22"/>
  <c r="BV167" i="22"/>
  <c r="BU167" i="22"/>
  <c r="BT167" i="22"/>
  <c r="BS167" i="22"/>
  <c r="BR167" i="22"/>
  <c r="BQ167" i="22"/>
  <c r="BP167" i="22"/>
  <c r="BO167" i="22"/>
  <c r="BN167" i="22"/>
  <c r="BM167" i="22"/>
  <c r="BL167" i="22"/>
  <c r="BK167" i="22"/>
  <c r="CB166" i="22"/>
  <c r="CA166" i="22"/>
  <c r="BZ166" i="22"/>
  <c r="BY166" i="22"/>
  <c r="BX166" i="22"/>
  <c r="BW166" i="22"/>
  <c r="BV166" i="22"/>
  <c r="BU166" i="22"/>
  <c r="BT166" i="22"/>
  <c r="BS166" i="22"/>
  <c r="BR166" i="22"/>
  <c r="BQ166" i="22"/>
  <c r="BP166" i="22"/>
  <c r="BO166" i="22"/>
  <c r="BN166" i="22"/>
  <c r="BM166" i="22"/>
  <c r="BL166" i="22"/>
  <c r="BK166" i="22"/>
  <c r="CB165" i="22"/>
  <c r="CA165" i="22"/>
  <c r="BZ165" i="22"/>
  <c r="BY165" i="22"/>
  <c r="BX165" i="22"/>
  <c r="BW165" i="22"/>
  <c r="BV165" i="22"/>
  <c r="BU165" i="22"/>
  <c r="BT165" i="22"/>
  <c r="BS165" i="22"/>
  <c r="BR165" i="22"/>
  <c r="BQ165" i="22"/>
  <c r="BP165" i="22"/>
  <c r="BO165" i="22"/>
  <c r="BN165" i="22"/>
  <c r="BM165" i="22"/>
  <c r="BL165" i="22"/>
  <c r="BK165" i="22"/>
  <c r="CB164" i="22"/>
  <c r="CA164" i="22"/>
  <c r="BZ164" i="22"/>
  <c r="BY164" i="22"/>
  <c r="BX164" i="22"/>
  <c r="BW164" i="22"/>
  <c r="BV164" i="22"/>
  <c r="BU164" i="22"/>
  <c r="BT164" i="22"/>
  <c r="BS164" i="22"/>
  <c r="BR164" i="22"/>
  <c r="BQ164" i="22"/>
  <c r="BP164" i="22"/>
  <c r="BO164" i="22"/>
  <c r="BN164" i="22"/>
  <c r="BM164" i="22"/>
  <c r="BL164" i="22"/>
  <c r="BK164" i="22"/>
  <c r="CB163" i="22"/>
  <c r="CA163" i="22"/>
  <c r="BZ163" i="22"/>
  <c r="BY163" i="22"/>
  <c r="BX163" i="22"/>
  <c r="BW163" i="22"/>
  <c r="BV163" i="22"/>
  <c r="BU163" i="22"/>
  <c r="BT163" i="22"/>
  <c r="BS163" i="22"/>
  <c r="BR163" i="22"/>
  <c r="BQ163" i="22"/>
  <c r="BP163" i="22"/>
  <c r="BO163" i="22"/>
  <c r="BN163" i="22"/>
  <c r="BM163" i="22"/>
  <c r="BL163" i="22"/>
  <c r="BK163" i="22"/>
  <c r="CB162" i="22"/>
  <c r="CA162" i="22"/>
  <c r="BZ162" i="22"/>
  <c r="BY162" i="22"/>
  <c r="BX162" i="22"/>
  <c r="BW162" i="22"/>
  <c r="BV162" i="22"/>
  <c r="BU162" i="22"/>
  <c r="BT162" i="22"/>
  <c r="BS162" i="22"/>
  <c r="BR162" i="22"/>
  <c r="BQ162" i="22"/>
  <c r="BP162" i="22"/>
  <c r="BO162" i="22"/>
  <c r="BN162" i="22"/>
  <c r="BM162" i="22"/>
  <c r="BL162" i="22"/>
  <c r="BK162" i="22"/>
  <c r="CB161" i="22"/>
  <c r="CA161" i="22"/>
  <c r="BZ161" i="22"/>
  <c r="BY161" i="22"/>
  <c r="BX161" i="22"/>
  <c r="BW161" i="22"/>
  <c r="BV161" i="22"/>
  <c r="BU161" i="22"/>
  <c r="BT161" i="22"/>
  <c r="BS161" i="22"/>
  <c r="BR161" i="22"/>
  <c r="BQ161" i="22"/>
  <c r="BP161" i="22"/>
  <c r="BO161" i="22"/>
  <c r="BN161" i="22"/>
  <c r="BM161" i="22"/>
  <c r="BL161" i="22"/>
  <c r="BK161" i="22"/>
  <c r="CB160" i="22"/>
  <c r="CA160" i="22"/>
  <c r="BZ160" i="22"/>
  <c r="BY160" i="22"/>
  <c r="BX160" i="22"/>
  <c r="BW160" i="22"/>
  <c r="BV160" i="22"/>
  <c r="BU160" i="22"/>
  <c r="BT160" i="22"/>
  <c r="BS160" i="22"/>
  <c r="BR160" i="22"/>
  <c r="BQ160" i="22"/>
  <c r="BP160" i="22"/>
  <c r="BO160" i="22"/>
  <c r="BN160" i="22"/>
  <c r="BM160" i="22"/>
  <c r="BL160" i="22"/>
  <c r="BK160" i="22"/>
  <c r="CB159" i="22"/>
  <c r="CA159" i="22"/>
  <c r="BZ159" i="22"/>
  <c r="BY159" i="22"/>
  <c r="BX159" i="22"/>
  <c r="BW159" i="22"/>
  <c r="BV159" i="22"/>
  <c r="BU159" i="22"/>
  <c r="BT159" i="22"/>
  <c r="BS159" i="22"/>
  <c r="BR159" i="22"/>
  <c r="BQ159" i="22"/>
  <c r="BP159" i="22"/>
  <c r="BO159" i="22"/>
  <c r="BN159" i="22"/>
  <c r="BM159" i="22"/>
  <c r="BL159" i="22"/>
  <c r="BK159" i="22"/>
  <c r="CB158" i="22"/>
  <c r="CA158" i="22"/>
  <c r="BZ158" i="22"/>
  <c r="BY158" i="22"/>
  <c r="BX158" i="22"/>
  <c r="BW158" i="22"/>
  <c r="BV158" i="22"/>
  <c r="BU158" i="22"/>
  <c r="BT158" i="22"/>
  <c r="BS158" i="22"/>
  <c r="BR158" i="22"/>
  <c r="BQ158" i="22"/>
  <c r="BP158" i="22"/>
  <c r="BO158" i="22"/>
  <c r="BN158" i="22"/>
  <c r="BM158" i="22"/>
  <c r="BL158" i="22"/>
  <c r="BK158" i="22"/>
  <c r="CB157" i="22"/>
  <c r="CA157" i="22"/>
  <c r="BZ157" i="22"/>
  <c r="BY157" i="22"/>
  <c r="BX157" i="22"/>
  <c r="BW157" i="22"/>
  <c r="BV157" i="22"/>
  <c r="BU157" i="22"/>
  <c r="BT157" i="22"/>
  <c r="BS157" i="22"/>
  <c r="BR157" i="22"/>
  <c r="BQ157" i="22"/>
  <c r="BP157" i="22"/>
  <c r="BO157" i="22"/>
  <c r="BN157" i="22"/>
  <c r="BM157" i="22"/>
  <c r="BL157" i="22"/>
  <c r="BK157" i="22"/>
  <c r="CB156" i="22"/>
  <c r="CA156" i="22"/>
  <c r="BZ156" i="22"/>
  <c r="BY156" i="22"/>
  <c r="BX156" i="22"/>
  <c r="BW156" i="22"/>
  <c r="BV156" i="22"/>
  <c r="BU156" i="22"/>
  <c r="BT156" i="22"/>
  <c r="BS156" i="22"/>
  <c r="BR156" i="22"/>
  <c r="BQ156" i="22"/>
  <c r="BP156" i="22"/>
  <c r="BO156" i="22"/>
  <c r="BN156" i="22"/>
  <c r="BM156" i="22"/>
  <c r="BL156" i="22"/>
  <c r="BK156" i="22"/>
  <c r="CB155" i="22"/>
  <c r="CA155" i="22"/>
  <c r="BZ155" i="22"/>
  <c r="BY155" i="22"/>
  <c r="BX155" i="22"/>
  <c r="BW155" i="22"/>
  <c r="BV155" i="22"/>
  <c r="BU155" i="22"/>
  <c r="BT155" i="22"/>
  <c r="BS155" i="22"/>
  <c r="BR155" i="22"/>
  <c r="BQ155" i="22"/>
  <c r="BP155" i="22"/>
  <c r="BO155" i="22"/>
  <c r="BN155" i="22"/>
  <c r="BM155" i="22"/>
  <c r="BL155" i="22"/>
  <c r="BK155" i="22"/>
  <c r="CB154" i="22"/>
  <c r="CA154" i="22"/>
  <c r="BZ154" i="22"/>
  <c r="BY154" i="22"/>
  <c r="BX154" i="22"/>
  <c r="BW154" i="22"/>
  <c r="BV154" i="22"/>
  <c r="BU154" i="22"/>
  <c r="BT154" i="22"/>
  <c r="BS154" i="22"/>
  <c r="BR154" i="22"/>
  <c r="BQ154" i="22"/>
  <c r="BP154" i="22"/>
  <c r="BO154" i="22"/>
  <c r="BN154" i="22"/>
  <c r="BM154" i="22"/>
  <c r="BL154" i="22"/>
  <c r="BK154" i="22"/>
  <c r="CB153" i="22"/>
  <c r="CA153" i="22"/>
  <c r="BZ153" i="22"/>
  <c r="BY153" i="22"/>
  <c r="BX153" i="22"/>
  <c r="BW153" i="22"/>
  <c r="BV153" i="22"/>
  <c r="BU153" i="22"/>
  <c r="BT153" i="22"/>
  <c r="BS153" i="22"/>
  <c r="BR153" i="22"/>
  <c r="BQ153" i="22"/>
  <c r="BP153" i="22"/>
  <c r="BO153" i="22"/>
  <c r="BN153" i="22"/>
  <c r="BM153" i="22"/>
  <c r="BL153" i="22"/>
  <c r="BK153" i="22"/>
  <c r="CB152" i="22"/>
  <c r="CA152" i="22"/>
  <c r="BZ152" i="22"/>
  <c r="BY152" i="22"/>
  <c r="BX152" i="22"/>
  <c r="BW152" i="22"/>
  <c r="BV152" i="22"/>
  <c r="BU152" i="22"/>
  <c r="BT152" i="22"/>
  <c r="BS152" i="22"/>
  <c r="BR152" i="22"/>
  <c r="BQ152" i="22"/>
  <c r="BP152" i="22"/>
  <c r="BO152" i="22"/>
  <c r="BN152" i="22"/>
  <c r="BM152" i="22"/>
  <c r="BL152" i="22"/>
  <c r="BK152" i="22"/>
  <c r="CB151" i="22"/>
  <c r="CA151" i="22"/>
  <c r="BZ151" i="22"/>
  <c r="BY151" i="22"/>
  <c r="BX151" i="22"/>
  <c r="BW151" i="22"/>
  <c r="BV151" i="22"/>
  <c r="BU151" i="22"/>
  <c r="BT151" i="22"/>
  <c r="BS151" i="22"/>
  <c r="BR151" i="22"/>
  <c r="BQ151" i="22"/>
  <c r="BP151" i="22"/>
  <c r="BO151" i="22"/>
  <c r="BN151" i="22"/>
  <c r="BM151" i="22"/>
  <c r="BL151" i="22"/>
  <c r="BK151" i="22"/>
  <c r="CB150" i="22"/>
  <c r="CA150" i="22"/>
  <c r="BZ150" i="22"/>
  <c r="BY150" i="22"/>
  <c r="BX150" i="22"/>
  <c r="BW150" i="22"/>
  <c r="BV150" i="22"/>
  <c r="BU150" i="22"/>
  <c r="BT150" i="22"/>
  <c r="BS150" i="22"/>
  <c r="BR150" i="22"/>
  <c r="BQ150" i="22"/>
  <c r="BP150" i="22"/>
  <c r="BO150" i="22"/>
  <c r="BN150" i="22"/>
  <c r="BM150" i="22"/>
  <c r="BL150" i="22"/>
  <c r="BK150" i="22"/>
  <c r="CB149" i="22"/>
  <c r="CA149" i="22"/>
  <c r="BZ149" i="22"/>
  <c r="BY149" i="22"/>
  <c r="BX149" i="22"/>
  <c r="BW149" i="22"/>
  <c r="BV149" i="22"/>
  <c r="BU149" i="22"/>
  <c r="BT149" i="22"/>
  <c r="BS149" i="22"/>
  <c r="BR149" i="22"/>
  <c r="BQ149" i="22"/>
  <c r="BP149" i="22"/>
  <c r="BO149" i="22"/>
  <c r="BN149" i="22"/>
  <c r="BM149" i="22"/>
  <c r="BL149" i="22"/>
  <c r="BK149" i="22"/>
  <c r="CB148" i="22"/>
  <c r="CB199" i="22" s="1"/>
  <c r="V10" i="20" s="1"/>
  <c r="CA148" i="22"/>
  <c r="CA199" i="22" s="1"/>
  <c r="BZ148" i="22"/>
  <c r="BZ199" i="22" s="1"/>
  <c r="BY148" i="22"/>
  <c r="BY199" i="22" s="1"/>
  <c r="U10" i="20" s="1"/>
  <c r="BX148" i="22"/>
  <c r="BX199" i="22" s="1"/>
  <c r="BW148" i="22"/>
  <c r="BW199" i="22" s="1"/>
  <c r="BV148" i="22"/>
  <c r="BV199" i="22" s="1"/>
  <c r="BU148" i="22"/>
  <c r="BU199" i="22" s="1"/>
  <c r="T9" i="20" s="1"/>
  <c r="BT148" i="22"/>
  <c r="BT199" i="22" s="1"/>
  <c r="BS148" i="22"/>
  <c r="BS199" i="22" s="1"/>
  <c r="S10" i="20" s="1"/>
  <c r="BR148" i="22"/>
  <c r="BR199" i="22" s="1"/>
  <c r="S9" i="20" s="1"/>
  <c r="BQ148" i="22"/>
  <c r="BQ199" i="22" s="1"/>
  <c r="BP148" i="22"/>
  <c r="BP199" i="22" s="1"/>
  <c r="R10" i="20" s="1"/>
  <c r="BO148" i="22"/>
  <c r="BO199" i="22" s="1"/>
  <c r="BN148" i="22"/>
  <c r="BN199" i="22" s="1"/>
  <c r="BM148" i="22"/>
  <c r="BM199" i="22" s="1"/>
  <c r="BL148" i="22"/>
  <c r="BL199" i="22" s="1"/>
  <c r="BK148" i="22"/>
  <c r="BK199" i="22" s="1"/>
  <c r="BJ146" i="22"/>
  <c r="BI146" i="22"/>
  <c r="BH146" i="22"/>
  <c r="BG146" i="22"/>
  <c r="BF146" i="22"/>
  <c r="BE146" i="22"/>
  <c r="BD146" i="22"/>
  <c r="BC146" i="22"/>
  <c r="BB146" i="22"/>
  <c r="BA146" i="22"/>
  <c r="AZ146" i="22"/>
  <c r="AY146" i="22"/>
  <c r="AX146" i="22"/>
  <c r="AW146" i="22"/>
  <c r="AV146" i="22"/>
  <c r="AU146" i="22"/>
  <c r="AT146" i="22"/>
  <c r="AS146" i="22"/>
  <c r="AR146" i="22"/>
  <c r="AQ146" i="22"/>
  <c r="AP146" i="22"/>
  <c r="AO146" i="22"/>
  <c r="AN146" i="22"/>
  <c r="AM146" i="22"/>
  <c r="AL146" i="22"/>
  <c r="AK146" i="22"/>
  <c r="AJ146" i="22"/>
  <c r="AI146" i="22"/>
  <c r="AH146" i="22"/>
  <c r="AG146" i="22"/>
  <c r="AF146" i="22"/>
  <c r="AE146" i="22"/>
  <c r="AD146" i="22"/>
  <c r="AC146" i="22"/>
  <c r="AB146" i="22"/>
  <c r="AA146" i="22"/>
  <c r="Z146" i="22"/>
  <c r="Y146" i="22"/>
  <c r="X146" i="22"/>
  <c r="W146" i="22"/>
  <c r="V146" i="22"/>
  <c r="U146" i="22"/>
  <c r="T146" i="22"/>
  <c r="S146" i="22"/>
  <c r="R146" i="22"/>
  <c r="Q146" i="22"/>
  <c r="P146" i="22"/>
  <c r="O146" i="22"/>
  <c r="N146" i="22"/>
  <c r="M146" i="22"/>
  <c r="L146" i="22"/>
  <c r="K146" i="22"/>
  <c r="J146" i="22"/>
  <c r="I146" i="22"/>
  <c r="H146" i="22"/>
  <c r="G146" i="22"/>
  <c r="F146" i="22"/>
  <c r="E146" i="22"/>
  <c r="D146" i="22"/>
  <c r="CB145" i="22"/>
  <c r="CA145" i="22"/>
  <c r="BZ145" i="22"/>
  <c r="BY145" i="22"/>
  <c r="BX145" i="22"/>
  <c r="BW145" i="22"/>
  <c r="BV145" i="22"/>
  <c r="BU145" i="22"/>
  <c r="BT145" i="22"/>
  <c r="BS145" i="22"/>
  <c r="BR145" i="22"/>
  <c r="BQ145" i="22"/>
  <c r="BP145" i="22"/>
  <c r="BO145" i="22"/>
  <c r="BN145" i="22"/>
  <c r="BM145" i="22"/>
  <c r="BL145" i="22"/>
  <c r="BK145" i="22"/>
  <c r="CB144" i="22"/>
  <c r="CA144" i="22"/>
  <c r="BZ144" i="22"/>
  <c r="BY144" i="22"/>
  <c r="BX144" i="22"/>
  <c r="BW144" i="22"/>
  <c r="BV144" i="22"/>
  <c r="BU144" i="22"/>
  <c r="BT144" i="22"/>
  <c r="BS144" i="22"/>
  <c r="BR144" i="22"/>
  <c r="BQ144" i="22"/>
  <c r="BP144" i="22"/>
  <c r="BO144" i="22"/>
  <c r="BN144" i="22"/>
  <c r="BM144" i="22"/>
  <c r="BL144" i="22"/>
  <c r="BK144" i="22"/>
  <c r="CB143" i="22"/>
  <c r="CA143" i="22"/>
  <c r="BZ143" i="22"/>
  <c r="BY143" i="22"/>
  <c r="BX143" i="22"/>
  <c r="BW143" i="22"/>
  <c r="BV143" i="22"/>
  <c r="BU143" i="22"/>
  <c r="BT143" i="22"/>
  <c r="BS143" i="22"/>
  <c r="BR143" i="22"/>
  <c r="BQ143" i="22"/>
  <c r="BP143" i="22"/>
  <c r="BO143" i="22"/>
  <c r="BN143" i="22"/>
  <c r="BM143" i="22"/>
  <c r="BL143" i="22"/>
  <c r="BK143" i="22"/>
  <c r="CB142" i="22"/>
  <c r="CA142" i="22"/>
  <c r="BZ142" i="22"/>
  <c r="BY142" i="22"/>
  <c r="BX142" i="22"/>
  <c r="BW142" i="22"/>
  <c r="BV142" i="22"/>
  <c r="BU142" i="22"/>
  <c r="BT142" i="22"/>
  <c r="BS142" i="22"/>
  <c r="BR142" i="22"/>
  <c r="BQ142" i="22"/>
  <c r="BP142" i="22"/>
  <c r="BO142" i="22"/>
  <c r="BN142" i="22"/>
  <c r="BM142" i="22"/>
  <c r="BL142" i="22"/>
  <c r="BK142" i="22"/>
  <c r="CB141" i="22"/>
  <c r="CA141" i="22"/>
  <c r="BZ141" i="22"/>
  <c r="BY141" i="22"/>
  <c r="BX141" i="22"/>
  <c r="BW141" i="22"/>
  <c r="BV141" i="22"/>
  <c r="BU141" i="22"/>
  <c r="BT141" i="22"/>
  <c r="BS141" i="22"/>
  <c r="BR141" i="22"/>
  <c r="BQ141" i="22"/>
  <c r="BP141" i="22"/>
  <c r="BO141" i="22"/>
  <c r="BN141" i="22"/>
  <c r="BM141" i="22"/>
  <c r="BL141" i="22"/>
  <c r="BK141" i="22"/>
  <c r="CB140" i="22"/>
  <c r="CA140" i="22"/>
  <c r="BZ140" i="22"/>
  <c r="BY140" i="22"/>
  <c r="BX140" i="22"/>
  <c r="BW140" i="22"/>
  <c r="BV140" i="22"/>
  <c r="BU140" i="22"/>
  <c r="BT140" i="22"/>
  <c r="BS140" i="22"/>
  <c r="BR140" i="22"/>
  <c r="BQ140" i="22"/>
  <c r="BP140" i="22"/>
  <c r="BO140" i="22"/>
  <c r="BN140" i="22"/>
  <c r="BM140" i="22"/>
  <c r="BL140" i="22"/>
  <c r="BK140" i="22"/>
  <c r="CB139" i="22"/>
  <c r="CA139" i="22"/>
  <c r="BZ139" i="22"/>
  <c r="BY139" i="22"/>
  <c r="BX139" i="22"/>
  <c r="BW139" i="22"/>
  <c r="BV139" i="22"/>
  <c r="BU139" i="22"/>
  <c r="BT139" i="22"/>
  <c r="BS139" i="22"/>
  <c r="BR139" i="22"/>
  <c r="BQ139" i="22"/>
  <c r="BP139" i="22"/>
  <c r="BO139" i="22"/>
  <c r="BN139" i="22"/>
  <c r="BM139" i="22"/>
  <c r="BL139" i="22"/>
  <c r="BK139" i="22"/>
  <c r="CB138" i="22"/>
  <c r="CA138" i="22"/>
  <c r="BZ138" i="22"/>
  <c r="BY138" i="22"/>
  <c r="BX138" i="22"/>
  <c r="BW138" i="22"/>
  <c r="BV138" i="22"/>
  <c r="BU138" i="22"/>
  <c r="BT138" i="22"/>
  <c r="BS138" i="22"/>
  <c r="BR138" i="22"/>
  <c r="BQ138" i="22"/>
  <c r="BP138" i="22"/>
  <c r="BO138" i="22"/>
  <c r="BN138" i="22"/>
  <c r="BM138" i="22"/>
  <c r="BL138" i="22"/>
  <c r="BK138" i="22"/>
  <c r="CB137" i="22"/>
  <c r="CA137" i="22"/>
  <c r="BZ137" i="22"/>
  <c r="BY137" i="22"/>
  <c r="BX137" i="22"/>
  <c r="BW137" i="22"/>
  <c r="BV137" i="22"/>
  <c r="BU137" i="22"/>
  <c r="BT137" i="22"/>
  <c r="BS137" i="22"/>
  <c r="BR137" i="22"/>
  <c r="BQ137" i="22"/>
  <c r="BP137" i="22"/>
  <c r="BO137" i="22"/>
  <c r="BN137" i="22"/>
  <c r="BM137" i="22"/>
  <c r="BL137" i="22"/>
  <c r="BK137" i="22"/>
  <c r="CB136" i="22"/>
  <c r="CA136" i="22"/>
  <c r="BZ136" i="22"/>
  <c r="BY136" i="22"/>
  <c r="BX136" i="22"/>
  <c r="BW136" i="22"/>
  <c r="BV136" i="22"/>
  <c r="BU136" i="22"/>
  <c r="BT136" i="22"/>
  <c r="BS136" i="22"/>
  <c r="BR136" i="22"/>
  <c r="BQ136" i="22"/>
  <c r="BP136" i="22"/>
  <c r="BO136" i="22"/>
  <c r="BN136" i="22"/>
  <c r="BM136" i="22"/>
  <c r="BL136" i="22"/>
  <c r="BK136" i="22"/>
  <c r="CB135" i="22"/>
  <c r="CA135" i="22"/>
  <c r="BZ135" i="22"/>
  <c r="BY135" i="22"/>
  <c r="BX135" i="22"/>
  <c r="BW135" i="22"/>
  <c r="BV135" i="22"/>
  <c r="BU135" i="22"/>
  <c r="BT135" i="22"/>
  <c r="BS135" i="22"/>
  <c r="BR135" i="22"/>
  <c r="BQ135" i="22"/>
  <c r="BP135" i="22"/>
  <c r="BO135" i="22"/>
  <c r="BN135" i="22"/>
  <c r="BM135" i="22"/>
  <c r="BL135" i="22"/>
  <c r="BK135" i="22"/>
  <c r="CB134" i="22"/>
  <c r="CA134" i="22"/>
  <c r="BZ134" i="22"/>
  <c r="BY134" i="22"/>
  <c r="BX134" i="22"/>
  <c r="BW134" i="22"/>
  <c r="BV134" i="22"/>
  <c r="BU134" i="22"/>
  <c r="BT134" i="22"/>
  <c r="BS134" i="22"/>
  <c r="BR134" i="22"/>
  <c r="BQ134" i="22"/>
  <c r="BP134" i="22"/>
  <c r="BO134" i="22"/>
  <c r="BN134" i="22"/>
  <c r="BM134" i="22"/>
  <c r="BL134" i="22"/>
  <c r="BK134" i="22"/>
  <c r="CB133" i="22"/>
  <c r="CA133" i="22"/>
  <c r="BZ133" i="22"/>
  <c r="BY133" i="22"/>
  <c r="BX133" i="22"/>
  <c r="BW133" i="22"/>
  <c r="BV133" i="22"/>
  <c r="BU133" i="22"/>
  <c r="BT133" i="22"/>
  <c r="BS133" i="22"/>
  <c r="BR133" i="22"/>
  <c r="BQ133" i="22"/>
  <c r="BP133" i="22"/>
  <c r="BO133" i="22"/>
  <c r="BN133" i="22"/>
  <c r="BM133" i="22"/>
  <c r="BL133" i="22"/>
  <c r="BK133" i="22"/>
  <c r="CB132" i="22"/>
  <c r="CA132" i="22"/>
  <c r="BZ132" i="22"/>
  <c r="BY132" i="22"/>
  <c r="BX132" i="22"/>
  <c r="BW132" i="22"/>
  <c r="BV132" i="22"/>
  <c r="BU132" i="22"/>
  <c r="BT132" i="22"/>
  <c r="BS132" i="22"/>
  <c r="BR132" i="22"/>
  <c r="BQ132" i="22"/>
  <c r="BP132" i="22"/>
  <c r="BO132" i="22"/>
  <c r="BN132" i="22"/>
  <c r="BM132" i="22"/>
  <c r="BL132" i="22"/>
  <c r="BK132" i="22"/>
  <c r="CB131" i="22"/>
  <c r="CA131" i="22"/>
  <c r="BZ131" i="22"/>
  <c r="BY131" i="22"/>
  <c r="BX131" i="22"/>
  <c r="BW131" i="22"/>
  <c r="BV131" i="22"/>
  <c r="BU131" i="22"/>
  <c r="BT131" i="22"/>
  <c r="BS131" i="22"/>
  <c r="BR131" i="22"/>
  <c r="BQ131" i="22"/>
  <c r="BP131" i="22"/>
  <c r="BO131" i="22"/>
  <c r="BN131" i="22"/>
  <c r="BM131" i="22"/>
  <c r="BL131" i="22"/>
  <c r="BK131" i="22"/>
  <c r="CB130" i="22"/>
  <c r="CA130" i="22"/>
  <c r="BZ130" i="22"/>
  <c r="BY130" i="22"/>
  <c r="BX130" i="22"/>
  <c r="BW130" i="22"/>
  <c r="BV130" i="22"/>
  <c r="BU130" i="22"/>
  <c r="BT130" i="22"/>
  <c r="BS130" i="22"/>
  <c r="BR130" i="22"/>
  <c r="BQ130" i="22"/>
  <c r="BP130" i="22"/>
  <c r="BO130" i="22"/>
  <c r="BN130" i="22"/>
  <c r="BM130" i="22"/>
  <c r="BL130" i="22"/>
  <c r="BK130" i="22"/>
  <c r="CB129" i="22"/>
  <c r="CB146" i="22" s="1"/>
  <c r="P10" i="20" s="1"/>
  <c r="CA129" i="22"/>
  <c r="CA146" i="22" s="1"/>
  <c r="P9" i="20" s="1"/>
  <c r="BZ129" i="22"/>
  <c r="BZ146" i="22" s="1"/>
  <c r="BY129" i="22"/>
  <c r="BY146" i="22" s="1"/>
  <c r="O10" i="20" s="1"/>
  <c r="BX129" i="22"/>
  <c r="BX146" i="22" s="1"/>
  <c r="O9" i="20" s="1"/>
  <c r="BW129" i="22"/>
  <c r="BW146" i="22" s="1"/>
  <c r="BV129" i="22"/>
  <c r="BV146" i="22" s="1"/>
  <c r="N10" i="20" s="1"/>
  <c r="BU129" i="22"/>
  <c r="BU146" i="22" s="1"/>
  <c r="BT129" i="22"/>
  <c r="BT146" i="22" s="1"/>
  <c r="BS129" i="22"/>
  <c r="BS146" i="22" s="1"/>
  <c r="M10" i="20" s="1"/>
  <c r="BR129" i="22"/>
  <c r="BR146" i="22" s="1"/>
  <c r="BQ129" i="22"/>
  <c r="BQ146" i="22" s="1"/>
  <c r="BP129" i="22"/>
  <c r="BP146" i="22" s="1"/>
  <c r="BO129" i="22"/>
  <c r="BO146" i="22" s="1"/>
  <c r="L9" i="20" s="1"/>
  <c r="BN129" i="22"/>
  <c r="BN146" i="22" s="1"/>
  <c r="BM129" i="22"/>
  <c r="BM146" i="22" s="1"/>
  <c r="K10" i="20" s="1"/>
  <c r="BL129" i="22"/>
  <c r="BL146" i="22" s="1"/>
  <c r="K9" i="20" s="1"/>
  <c r="BK129" i="22"/>
  <c r="BK146" i="22" s="1"/>
  <c r="AU126" i="22"/>
  <c r="AT126" i="22"/>
  <c r="AS126" i="22"/>
  <c r="AR126" i="22"/>
  <c r="AR127" i="22" s="1"/>
  <c r="AQ126" i="22"/>
  <c r="AP126" i="22"/>
  <c r="AO126" i="22"/>
  <c r="AN126" i="22"/>
  <c r="AN127" i="22" s="1"/>
  <c r="AM126" i="22"/>
  <c r="AL126" i="22"/>
  <c r="AK126" i="22"/>
  <c r="AJ126" i="22"/>
  <c r="AJ127" i="22" s="1"/>
  <c r="AI126" i="22"/>
  <c r="AH126" i="22"/>
  <c r="AG126" i="22"/>
  <c r="AF126" i="22"/>
  <c r="AF127" i="22" s="1"/>
  <c r="AE126" i="22"/>
  <c r="AD126" i="22"/>
  <c r="AC126" i="22"/>
  <c r="AB126" i="22"/>
  <c r="AB127" i="22" s="1"/>
  <c r="AA126" i="22"/>
  <c r="Z126" i="22"/>
  <c r="Y126" i="22"/>
  <c r="X126" i="22"/>
  <c r="X127" i="22" s="1"/>
  <c r="W126" i="22"/>
  <c r="V126" i="22"/>
  <c r="U126" i="22"/>
  <c r="T126" i="22"/>
  <c r="T127" i="22" s="1"/>
  <c r="S126" i="22"/>
  <c r="R126" i="22"/>
  <c r="Q126" i="22"/>
  <c r="P126" i="22"/>
  <c r="P127" i="22" s="1"/>
  <c r="O126" i="22"/>
  <c r="N126" i="22"/>
  <c r="N127" i="22" s="1"/>
  <c r="M126" i="22"/>
  <c r="L126" i="22"/>
  <c r="L127" i="22" s="1"/>
  <c r="K126" i="22"/>
  <c r="J126" i="22"/>
  <c r="I126" i="22"/>
  <c r="H126" i="22"/>
  <c r="H127" i="22" s="1"/>
  <c r="G126" i="22"/>
  <c r="F126" i="22"/>
  <c r="E126" i="22"/>
  <c r="D126" i="22"/>
  <c r="D127" i="22" s="1"/>
  <c r="AU125" i="22"/>
  <c r="AT125" i="22"/>
  <c r="AT127" i="22" s="1"/>
  <c r="AS125" i="22"/>
  <c r="AR125" i="22"/>
  <c r="AQ125" i="22"/>
  <c r="AP125" i="22"/>
  <c r="AP127" i="22" s="1"/>
  <c r="AO125" i="22"/>
  <c r="AN125" i="22"/>
  <c r="AM125" i="22"/>
  <c r="AL125" i="22"/>
  <c r="AL127" i="22" s="1"/>
  <c r="AK125" i="22"/>
  <c r="AJ125" i="22"/>
  <c r="AI125" i="22"/>
  <c r="AH125" i="22"/>
  <c r="AH127" i="22" s="1"/>
  <c r="AG125" i="22"/>
  <c r="AF125" i="22"/>
  <c r="AE125" i="22"/>
  <c r="AD125" i="22"/>
  <c r="AD127" i="22" s="1"/>
  <c r="AC125" i="22"/>
  <c r="AB125" i="22"/>
  <c r="AA125" i="22"/>
  <c r="Z125" i="22"/>
  <c r="Z127" i="22" s="1"/>
  <c r="Y125" i="22"/>
  <c r="X125" i="22"/>
  <c r="W125" i="22"/>
  <c r="V125" i="22"/>
  <c r="V127" i="22" s="1"/>
  <c r="U125" i="22"/>
  <c r="T125" i="22"/>
  <c r="S125" i="22"/>
  <c r="R125" i="22"/>
  <c r="R127" i="22" s="1"/>
  <c r="Q125" i="22"/>
  <c r="P125" i="22"/>
  <c r="O125" i="22"/>
  <c r="N125" i="22"/>
  <c r="M125" i="22"/>
  <c r="L125" i="22"/>
  <c r="K125" i="22"/>
  <c r="J125" i="22"/>
  <c r="J127" i="22" s="1"/>
  <c r="I125" i="22"/>
  <c r="H125" i="22"/>
  <c r="G125" i="22"/>
  <c r="F125" i="22"/>
  <c r="F127" i="22" s="1"/>
  <c r="E125" i="22"/>
  <c r="D125" i="22"/>
  <c r="CB124" i="22"/>
  <c r="CA124" i="22"/>
  <c r="BZ124" i="22"/>
  <c r="BY124" i="22"/>
  <c r="BX124" i="22"/>
  <c r="BW124" i="22"/>
  <c r="BV124" i="22"/>
  <c r="BU124" i="22"/>
  <c r="BT124" i="22"/>
  <c r="BS124" i="22"/>
  <c r="BR124" i="22"/>
  <c r="BQ124" i="22"/>
  <c r="BP124" i="22"/>
  <c r="BO124" i="22"/>
  <c r="BN124" i="22"/>
  <c r="BM124" i="22"/>
  <c r="BL124" i="22"/>
  <c r="BK124" i="22"/>
  <c r="CB123" i="22"/>
  <c r="CA123" i="22"/>
  <c r="BZ123" i="22"/>
  <c r="BY123" i="22"/>
  <c r="BX123" i="22"/>
  <c r="BW123" i="22"/>
  <c r="BV123" i="22"/>
  <c r="BU123" i="22"/>
  <c r="BT123" i="22"/>
  <c r="BS123" i="22"/>
  <c r="BR123" i="22"/>
  <c r="BQ123" i="22"/>
  <c r="BP123" i="22"/>
  <c r="BO123" i="22"/>
  <c r="BN123" i="22"/>
  <c r="BM123" i="22"/>
  <c r="BL123" i="22"/>
  <c r="BK123" i="22"/>
  <c r="CB122" i="22"/>
  <c r="CA122" i="22"/>
  <c r="BZ122" i="22"/>
  <c r="BY122" i="22"/>
  <c r="BX122" i="22"/>
  <c r="BW122" i="22"/>
  <c r="BV122" i="22"/>
  <c r="BU122" i="22"/>
  <c r="BT122" i="22"/>
  <c r="BS122" i="22"/>
  <c r="BR122" i="22"/>
  <c r="BQ122" i="22"/>
  <c r="BP122" i="22"/>
  <c r="BO122" i="22"/>
  <c r="BN122" i="22"/>
  <c r="BM122" i="22"/>
  <c r="BL122" i="22"/>
  <c r="BK122" i="22"/>
  <c r="CB121" i="22"/>
  <c r="CA121" i="22"/>
  <c r="BZ121" i="22"/>
  <c r="BY121" i="22"/>
  <c r="BX121" i="22"/>
  <c r="BW121" i="22"/>
  <c r="BV121" i="22"/>
  <c r="BU121" i="22"/>
  <c r="BT121" i="22"/>
  <c r="BS121" i="22"/>
  <c r="BR121" i="22"/>
  <c r="BQ121" i="22"/>
  <c r="BP121" i="22"/>
  <c r="BO121" i="22"/>
  <c r="BN121" i="22"/>
  <c r="BM121" i="22"/>
  <c r="BL121" i="22"/>
  <c r="BK121" i="22"/>
  <c r="CB120" i="22"/>
  <c r="CA120" i="22"/>
  <c r="BZ120" i="22"/>
  <c r="BY120" i="22"/>
  <c r="BX120" i="22"/>
  <c r="BW120" i="22"/>
  <c r="BV120" i="22"/>
  <c r="BU120" i="22"/>
  <c r="BT120" i="22"/>
  <c r="BS120" i="22"/>
  <c r="BR120" i="22"/>
  <c r="BQ120" i="22"/>
  <c r="BP120" i="22"/>
  <c r="BO120" i="22"/>
  <c r="BN120" i="22"/>
  <c r="BM120" i="22"/>
  <c r="BL120" i="22"/>
  <c r="BK120" i="22"/>
  <c r="CB119" i="22"/>
  <c r="CA119" i="22"/>
  <c r="BZ119" i="22"/>
  <c r="BY119" i="22"/>
  <c r="BX119" i="22"/>
  <c r="BW119" i="22"/>
  <c r="BV119" i="22"/>
  <c r="BU119" i="22"/>
  <c r="BT119" i="22"/>
  <c r="BS119" i="22"/>
  <c r="BR119" i="22"/>
  <c r="BQ119" i="22"/>
  <c r="BP119" i="22"/>
  <c r="BO119" i="22"/>
  <c r="BN119" i="22"/>
  <c r="BM119" i="22"/>
  <c r="BL119" i="22"/>
  <c r="BK119" i="22"/>
  <c r="CB118" i="22"/>
  <c r="CA118" i="22"/>
  <c r="BZ118" i="22"/>
  <c r="BY118" i="22"/>
  <c r="BX118" i="22"/>
  <c r="BW118" i="22"/>
  <c r="BV118" i="22"/>
  <c r="BU118" i="22"/>
  <c r="BT118" i="22"/>
  <c r="BS118" i="22"/>
  <c r="BR118" i="22"/>
  <c r="BQ118" i="22"/>
  <c r="BP118" i="22"/>
  <c r="BO118" i="22"/>
  <c r="BN118" i="22"/>
  <c r="BM118" i="22"/>
  <c r="BL118" i="22"/>
  <c r="BK118" i="22"/>
  <c r="CB117" i="22"/>
  <c r="CA117" i="22"/>
  <c r="BZ117" i="22"/>
  <c r="BY117" i="22"/>
  <c r="BX117" i="22"/>
  <c r="BW117" i="22"/>
  <c r="BV117" i="22"/>
  <c r="BU117" i="22"/>
  <c r="BT117" i="22"/>
  <c r="BS117" i="22"/>
  <c r="BR117" i="22"/>
  <c r="BQ117" i="22"/>
  <c r="BP117" i="22"/>
  <c r="BO117" i="22"/>
  <c r="BN117" i="22"/>
  <c r="BM117" i="22"/>
  <c r="BL117" i="22"/>
  <c r="BK117" i="22"/>
  <c r="CB116" i="22"/>
  <c r="CA116" i="22"/>
  <c r="BZ116" i="22"/>
  <c r="BY116" i="22"/>
  <c r="BX116" i="22"/>
  <c r="BW116" i="22"/>
  <c r="BV116" i="22"/>
  <c r="BU116" i="22"/>
  <c r="BT116" i="22"/>
  <c r="BS116" i="22"/>
  <c r="BR116" i="22"/>
  <c r="BQ116" i="22"/>
  <c r="BP116" i="22"/>
  <c r="BO116" i="22"/>
  <c r="BN116" i="22"/>
  <c r="BM116" i="22"/>
  <c r="BL116" i="22"/>
  <c r="BK116" i="22"/>
  <c r="CB115" i="22"/>
  <c r="CA115" i="22"/>
  <c r="BZ115" i="22"/>
  <c r="BY115" i="22"/>
  <c r="BX115" i="22"/>
  <c r="BW115" i="22"/>
  <c r="BV115" i="22"/>
  <c r="BU115" i="22"/>
  <c r="BT115" i="22"/>
  <c r="BS115" i="22"/>
  <c r="BR115" i="22"/>
  <c r="BQ115" i="22"/>
  <c r="BP115" i="22"/>
  <c r="BO115" i="22"/>
  <c r="BN115" i="22"/>
  <c r="BM115" i="22"/>
  <c r="BL115" i="22"/>
  <c r="BK115" i="22"/>
  <c r="CB114" i="22"/>
  <c r="CA114" i="22"/>
  <c r="BZ114" i="22"/>
  <c r="BY114" i="22"/>
  <c r="BX114" i="22"/>
  <c r="BW114" i="22"/>
  <c r="BV114" i="22"/>
  <c r="BU114" i="22"/>
  <c r="BT114" i="22"/>
  <c r="BS114" i="22"/>
  <c r="BR114" i="22"/>
  <c r="BQ114" i="22"/>
  <c r="BP114" i="22"/>
  <c r="BO114" i="22"/>
  <c r="BN114" i="22"/>
  <c r="BM114" i="22"/>
  <c r="BL114" i="22"/>
  <c r="BK114" i="22"/>
  <c r="CB113" i="22"/>
  <c r="CA113" i="22"/>
  <c r="BZ113" i="22"/>
  <c r="BY113" i="22"/>
  <c r="BX113" i="22"/>
  <c r="BW113" i="22"/>
  <c r="BV113" i="22"/>
  <c r="BU113" i="22"/>
  <c r="BT113" i="22"/>
  <c r="BS113" i="22"/>
  <c r="BR113" i="22"/>
  <c r="BQ113" i="22"/>
  <c r="BP113" i="22"/>
  <c r="BO113" i="22"/>
  <c r="BN113" i="22"/>
  <c r="BM113" i="22"/>
  <c r="BL113" i="22"/>
  <c r="BK113" i="22"/>
  <c r="CB112" i="22"/>
  <c r="CA112" i="22"/>
  <c r="BZ112" i="22"/>
  <c r="BY112" i="22"/>
  <c r="BX112" i="22"/>
  <c r="BW112" i="22"/>
  <c r="BV112" i="22"/>
  <c r="BU112" i="22"/>
  <c r="BT112" i="22"/>
  <c r="BS112" i="22"/>
  <c r="BR112" i="22"/>
  <c r="BQ112" i="22"/>
  <c r="BP112" i="22"/>
  <c r="BO112" i="22"/>
  <c r="BN112" i="22"/>
  <c r="BM112" i="22"/>
  <c r="BL112" i="22"/>
  <c r="BK112" i="22"/>
  <c r="CB111" i="22"/>
  <c r="CA111" i="22"/>
  <c r="BZ111" i="22"/>
  <c r="BY111" i="22"/>
  <c r="BX111" i="22"/>
  <c r="BW111" i="22"/>
  <c r="BV111" i="22"/>
  <c r="BU111" i="22"/>
  <c r="BT111" i="22"/>
  <c r="BS111" i="22"/>
  <c r="BR111" i="22"/>
  <c r="BQ111" i="22"/>
  <c r="BP111" i="22"/>
  <c r="BO111" i="22"/>
  <c r="BN111" i="22"/>
  <c r="BM111" i="22"/>
  <c r="BL111" i="22"/>
  <c r="BK111" i="22"/>
  <c r="CB110" i="22"/>
  <c r="CA110" i="22"/>
  <c r="BZ110" i="22"/>
  <c r="BY110" i="22"/>
  <c r="BX110" i="22"/>
  <c r="BW110" i="22"/>
  <c r="BV110" i="22"/>
  <c r="BU110" i="22"/>
  <c r="BT110" i="22"/>
  <c r="BS110" i="22"/>
  <c r="BR110" i="22"/>
  <c r="BQ110" i="22"/>
  <c r="BP110" i="22"/>
  <c r="BO110" i="22"/>
  <c r="BN110" i="22"/>
  <c r="BM110" i="22"/>
  <c r="BL110" i="22"/>
  <c r="BK110" i="22"/>
  <c r="CB109" i="22"/>
  <c r="CA109" i="22"/>
  <c r="BZ109" i="22"/>
  <c r="BY109" i="22"/>
  <c r="BX109" i="22"/>
  <c r="BW109" i="22"/>
  <c r="BV109" i="22"/>
  <c r="BU109" i="22"/>
  <c r="BT109" i="22"/>
  <c r="BS109" i="22"/>
  <c r="BR109" i="22"/>
  <c r="BQ109" i="22"/>
  <c r="BP109" i="22"/>
  <c r="BO109" i="22"/>
  <c r="BN109" i="22"/>
  <c r="BM109" i="22"/>
  <c r="BL109" i="22"/>
  <c r="BK109" i="22"/>
  <c r="CB108" i="22"/>
  <c r="CA108" i="22"/>
  <c r="BZ108" i="22"/>
  <c r="BY108" i="22"/>
  <c r="BX108" i="22"/>
  <c r="BW108" i="22"/>
  <c r="BV108" i="22"/>
  <c r="BU108" i="22"/>
  <c r="BT108" i="22"/>
  <c r="BS108" i="22"/>
  <c r="BR108" i="22"/>
  <c r="BQ108" i="22"/>
  <c r="BP108" i="22"/>
  <c r="BO108" i="22"/>
  <c r="BN108" i="22"/>
  <c r="BM108" i="22"/>
  <c r="BL108" i="22"/>
  <c r="BK108" i="22"/>
  <c r="CB107" i="22"/>
  <c r="CA107" i="22"/>
  <c r="BZ107" i="22"/>
  <c r="BY107" i="22"/>
  <c r="BX107" i="22"/>
  <c r="BW107" i="22"/>
  <c r="BV107" i="22"/>
  <c r="BU107" i="22"/>
  <c r="BT107" i="22"/>
  <c r="BS107" i="22"/>
  <c r="BR107" i="22"/>
  <c r="BQ107" i="22"/>
  <c r="BP107" i="22"/>
  <c r="BO107" i="22"/>
  <c r="BN107" i="22"/>
  <c r="BM107" i="22"/>
  <c r="BL107" i="22"/>
  <c r="BK107" i="22"/>
  <c r="CB106" i="22"/>
  <c r="CA106" i="22"/>
  <c r="BZ106" i="22"/>
  <c r="BY106" i="22"/>
  <c r="BX106" i="22"/>
  <c r="BW106" i="22"/>
  <c r="BV106" i="22"/>
  <c r="BU106" i="22"/>
  <c r="BT106" i="22"/>
  <c r="BS106" i="22"/>
  <c r="BR106" i="22"/>
  <c r="BQ106" i="22"/>
  <c r="BP106" i="22"/>
  <c r="BO106" i="22"/>
  <c r="BN106" i="22"/>
  <c r="BM106" i="22"/>
  <c r="BL106" i="22"/>
  <c r="BK106" i="22"/>
  <c r="CB105" i="22"/>
  <c r="CA105" i="22"/>
  <c r="BZ105" i="22"/>
  <c r="BY105" i="22"/>
  <c r="BX105" i="22"/>
  <c r="BW105" i="22"/>
  <c r="BV105" i="22"/>
  <c r="BU105" i="22"/>
  <c r="BT105" i="22"/>
  <c r="BS105" i="22"/>
  <c r="BR105" i="22"/>
  <c r="BQ105" i="22"/>
  <c r="BP105" i="22"/>
  <c r="BO105" i="22"/>
  <c r="BN105" i="22"/>
  <c r="BM105" i="22"/>
  <c r="BL105" i="22"/>
  <c r="BK105" i="22"/>
  <c r="CB104" i="22"/>
  <c r="CA104" i="22"/>
  <c r="BZ104" i="22"/>
  <c r="BY104" i="22"/>
  <c r="BX104" i="22"/>
  <c r="BW104" i="22"/>
  <c r="BV104" i="22"/>
  <c r="BU104" i="22"/>
  <c r="BT104" i="22"/>
  <c r="BS104" i="22"/>
  <c r="BR104" i="22"/>
  <c r="BQ104" i="22"/>
  <c r="BP104" i="22"/>
  <c r="BO104" i="22"/>
  <c r="BN104" i="22"/>
  <c r="BM104" i="22"/>
  <c r="BL104" i="22"/>
  <c r="BK104" i="22"/>
  <c r="CB103" i="22"/>
  <c r="CA103" i="22"/>
  <c r="BZ103" i="22"/>
  <c r="BY103" i="22"/>
  <c r="BX103" i="22"/>
  <c r="BW103" i="22"/>
  <c r="BV103" i="22"/>
  <c r="BU103" i="22"/>
  <c r="BT103" i="22"/>
  <c r="BS103" i="22"/>
  <c r="BR103" i="22"/>
  <c r="BQ103" i="22"/>
  <c r="BP103" i="22"/>
  <c r="BO103" i="22"/>
  <c r="BN103" i="22"/>
  <c r="BM103" i="22"/>
  <c r="BL103" i="22"/>
  <c r="BK103" i="22"/>
  <c r="CB102" i="22"/>
  <c r="CA102" i="22"/>
  <c r="BZ102" i="22"/>
  <c r="BY102" i="22"/>
  <c r="BX102" i="22"/>
  <c r="BW102" i="22"/>
  <c r="BV102" i="22"/>
  <c r="BU102" i="22"/>
  <c r="BT102" i="22"/>
  <c r="BS102" i="22"/>
  <c r="BR102" i="22"/>
  <c r="BQ102" i="22"/>
  <c r="BP102" i="22"/>
  <c r="BO102" i="22"/>
  <c r="BN102" i="22"/>
  <c r="BM102" i="22"/>
  <c r="BL102" i="22"/>
  <c r="BK102" i="22"/>
  <c r="CB101" i="22"/>
  <c r="CA101" i="22"/>
  <c r="BZ101" i="22"/>
  <c r="BY101" i="22"/>
  <c r="BX101" i="22"/>
  <c r="BW101" i="22"/>
  <c r="BV101" i="22"/>
  <c r="BU101" i="22"/>
  <c r="BT101" i="22"/>
  <c r="BS101" i="22"/>
  <c r="BR101" i="22"/>
  <c r="BQ101" i="22"/>
  <c r="BP101" i="22"/>
  <c r="BO101" i="22"/>
  <c r="BN101" i="22"/>
  <c r="BM101" i="22"/>
  <c r="BL101" i="22"/>
  <c r="BK101" i="22"/>
  <c r="CB100" i="22"/>
  <c r="CA100" i="22"/>
  <c r="BZ100" i="22"/>
  <c r="BY100" i="22"/>
  <c r="BX100" i="22"/>
  <c r="BW100" i="22"/>
  <c r="BV100" i="22"/>
  <c r="BU100" i="22"/>
  <c r="BT100" i="22"/>
  <c r="BS100" i="22"/>
  <c r="BR100" i="22"/>
  <c r="BQ100" i="22"/>
  <c r="BP100" i="22"/>
  <c r="BO100" i="22"/>
  <c r="BN100" i="22"/>
  <c r="BM100" i="22"/>
  <c r="BL100" i="22"/>
  <c r="BK100" i="22"/>
  <c r="CB99" i="22"/>
  <c r="CA99" i="22"/>
  <c r="BZ99" i="22"/>
  <c r="BY99" i="22"/>
  <c r="BX99" i="22"/>
  <c r="BW99" i="22"/>
  <c r="BV99" i="22"/>
  <c r="BU99" i="22"/>
  <c r="BT99" i="22"/>
  <c r="BS99" i="22"/>
  <c r="BR99" i="22"/>
  <c r="BQ99" i="22"/>
  <c r="BP99" i="22"/>
  <c r="BO99" i="22"/>
  <c r="BN99" i="22"/>
  <c r="BM99" i="22"/>
  <c r="BL99" i="22"/>
  <c r="BK99" i="22"/>
  <c r="CB98" i="22"/>
  <c r="CA98" i="22"/>
  <c r="BZ98" i="22"/>
  <c r="BY98" i="22"/>
  <c r="BX98" i="22"/>
  <c r="BW98" i="22"/>
  <c r="BV98" i="22"/>
  <c r="BU98" i="22"/>
  <c r="BT98" i="22"/>
  <c r="BS98" i="22"/>
  <c r="BR98" i="22"/>
  <c r="BQ98" i="22"/>
  <c r="BP98" i="22"/>
  <c r="BO98" i="22"/>
  <c r="BN98" i="22"/>
  <c r="BM98" i="22"/>
  <c r="BL98" i="22"/>
  <c r="BK98" i="22"/>
  <c r="CB97" i="22"/>
  <c r="CA97" i="22"/>
  <c r="BZ97" i="22"/>
  <c r="BY97" i="22"/>
  <c r="BX97" i="22"/>
  <c r="BW97" i="22"/>
  <c r="BV97" i="22"/>
  <c r="BU97" i="22"/>
  <c r="BT97" i="22"/>
  <c r="BS97" i="22"/>
  <c r="BR97" i="22"/>
  <c r="BQ97" i="22"/>
  <c r="BP97" i="22"/>
  <c r="BO97" i="22"/>
  <c r="BN97" i="22"/>
  <c r="BM97" i="22"/>
  <c r="BL97" i="22"/>
  <c r="BK97" i="22"/>
  <c r="CB96" i="22"/>
  <c r="CA96" i="22"/>
  <c r="BZ96" i="22"/>
  <c r="BY96" i="22"/>
  <c r="BX96" i="22"/>
  <c r="BW96" i="22"/>
  <c r="BV96" i="22"/>
  <c r="BU96" i="22"/>
  <c r="BT96" i="22"/>
  <c r="BS96" i="22"/>
  <c r="BR96" i="22"/>
  <c r="BQ96" i="22"/>
  <c r="BP96" i="22"/>
  <c r="BO96" i="22"/>
  <c r="BN96" i="22"/>
  <c r="BM96" i="22"/>
  <c r="BL96" i="22"/>
  <c r="BK96" i="22"/>
  <c r="CB95" i="22"/>
  <c r="CA95" i="22"/>
  <c r="BZ95" i="22"/>
  <c r="BY95" i="22"/>
  <c r="BX95" i="22"/>
  <c r="BW95" i="22"/>
  <c r="BV95" i="22"/>
  <c r="BU95" i="22"/>
  <c r="BT95" i="22"/>
  <c r="BS95" i="22"/>
  <c r="BR95" i="22"/>
  <c r="BQ95" i="22"/>
  <c r="BP95" i="22"/>
  <c r="BO95" i="22"/>
  <c r="BN95" i="22"/>
  <c r="BM95" i="22"/>
  <c r="BL95" i="22"/>
  <c r="BK95" i="22"/>
  <c r="CB94" i="22"/>
  <c r="CA94" i="22"/>
  <c r="BZ94" i="22"/>
  <c r="BY94" i="22"/>
  <c r="BX94" i="22"/>
  <c r="BW94" i="22"/>
  <c r="BV94" i="22"/>
  <c r="BU94" i="22"/>
  <c r="BT94" i="22"/>
  <c r="BS94" i="22"/>
  <c r="BR94" i="22"/>
  <c r="BQ94" i="22"/>
  <c r="BP94" i="22"/>
  <c r="BO94" i="22"/>
  <c r="BN94" i="22"/>
  <c r="BM94" i="22"/>
  <c r="BL94" i="22"/>
  <c r="BK94" i="22"/>
  <c r="CB93" i="22"/>
  <c r="CA93" i="22"/>
  <c r="BZ93" i="22"/>
  <c r="BY93" i="22"/>
  <c r="BX93" i="22"/>
  <c r="BW93" i="22"/>
  <c r="BV93" i="22"/>
  <c r="BU93" i="22"/>
  <c r="BT93" i="22"/>
  <c r="BS93" i="22"/>
  <c r="BR93" i="22"/>
  <c r="BQ93" i="22"/>
  <c r="BP93" i="22"/>
  <c r="BO93" i="22"/>
  <c r="BN93" i="22"/>
  <c r="BM93" i="22"/>
  <c r="BL93" i="22"/>
  <c r="BK93" i="22"/>
  <c r="CB92" i="22"/>
  <c r="CA92" i="22"/>
  <c r="BZ92" i="22"/>
  <c r="BY92" i="22"/>
  <c r="BX92" i="22"/>
  <c r="BW92" i="22"/>
  <c r="BV92" i="22"/>
  <c r="BU92" i="22"/>
  <c r="BT92" i="22"/>
  <c r="BS92" i="22"/>
  <c r="BR92" i="22"/>
  <c r="BQ92" i="22"/>
  <c r="BP92" i="22"/>
  <c r="BO92" i="22"/>
  <c r="BN92" i="22"/>
  <c r="BM92" i="22"/>
  <c r="BL92" i="22"/>
  <c r="BK92" i="22"/>
  <c r="CB91" i="22"/>
  <c r="CA91" i="22"/>
  <c r="BZ91" i="22"/>
  <c r="BY91" i="22"/>
  <c r="BX91" i="22"/>
  <c r="BW91" i="22"/>
  <c r="BV91" i="22"/>
  <c r="BU91" i="22"/>
  <c r="BT91" i="22"/>
  <c r="BS91" i="22"/>
  <c r="BR91" i="22"/>
  <c r="BQ91" i="22"/>
  <c r="BP91" i="22"/>
  <c r="BO91" i="22"/>
  <c r="BN91" i="22"/>
  <c r="BM91" i="22"/>
  <c r="BL91" i="22"/>
  <c r="BK91" i="22"/>
  <c r="CB90" i="22"/>
  <c r="CA90" i="22"/>
  <c r="BZ90" i="22"/>
  <c r="BY90" i="22"/>
  <c r="BX90" i="22"/>
  <c r="BW90" i="22"/>
  <c r="BV90" i="22"/>
  <c r="BU90" i="22"/>
  <c r="BT90" i="22"/>
  <c r="BS90" i="22"/>
  <c r="BR90" i="22"/>
  <c r="BQ90" i="22"/>
  <c r="BP90" i="22"/>
  <c r="BO90" i="22"/>
  <c r="BN90" i="22"/>
  <c r="BM90" i="22"/>
  <c r="BL90" i="22"/>
  <c r="BK90" i="22"/>
  <c r="CB89" i="22"/>
  <c r="CA89" i="22"/>
  <c r="BZ89" i="22"/>
  <c r="BY89" i="22"/>
  <c r="BX89" i="22"/>
  <c r="BW89" i="22"/>
  <c r="BV89" i="22"/>
  <c r="BU89" i="22"/>
  <c r="BT89" i="22"/>
  <c r="BS89" i="22"/>
  <c r="BR89" i="22"/>
  <c r="BQ89" i="22"/>
  <c r="BP89" i="22"/>
  <c r="BO89" i="22"/>
  <c r="BN89" i="22"/>
  <c r="BM89" i="22"/>
  <c r="BL89" i="22"/>
  <c r="BK89" i="22"/>
  <c r="CB88" i="22"/>
  <c r="CA88" i="22"/>
  <c r="BZ88" i="22"/>
  <c r="BY88" i="22"/>
  <c r="BX88" i="22"/>
  <c r="BW88" i="22"/>
  <c r="BV88" i="22"/>
  <c r="BU88" i="22"/>
  <c r="BT88" i="22"/>
  <c r="BS88" i="22"/>
  <c r="BR88" i="22"/>
  <c r="BQ88" i="22"/>
  <c r="BP88" i="22"/>
  <c r="BO88" i="22"/>
  <c r="BN88" i="22"/>
  <c r="BM88" i="22"/>
  <c r="BL88" i="22"/>
  <c r="BK88" i="22"/>
  <c r="CB87" i="22"/>
  <c r="CA87" i="22"/>
  <c r="BZ87" i="22"/>
  <c r="BY87" i="22"/>
  <c r="BX87" i="22"/>
  <c r="BW87" i="22"/>
  <c r="BV87" i="22"/>
  <c r="BU87" i="22"/>
  <c r="BT87" i="22"/>
  <c r="BS87" i="22"/>
  <c r="BR87" i="22"/>
  <c r="BQ87" i="22"/>
  <c r="BP87" i="22"/>
  <c r="BO87" i="22"/>
  <c r="BN87" i="22"/>
  <c r="BM87" i="22"/>
  <c r="BL87" i="22"/>
  <c r="BK87" i="22"/>
  <c r="CB86" i="22"/>
  <c r="CA86" i="22"/>
  <c r="BZ86" i="22"/>
  <c r="BY86" i="22"/>
  <c r="BX86" i="22"/>
  <c r="BW86" i="22"/>
  <c r="BV86" i="22"/>
  <c r="BU86" i="22"/>
  <c r="BT86" i="22"/>
  <c r="BS86" i="22"/>
  <c r="BR86" i="22"/>
  <c r="BQ86" i="22"/>
  <c r="BP86" i="22"/>
  <c r="BO86" i="22"/>
  <c r="BN86" i="22"/>
  <c r="BM86" i="22"/>
  <c r="BL86" i="22"/>
  <c r="BK86" i="22"/>
  <c r="CB85" i="22"/>
  <c r="CA85" i="22"/>
  <c r="BZ85" i="22"/>
  <c r="BY85" i="22"/>
  <c r="BX85" i="22"/>
  <c r="BW85" i="22"/>
  <c r="BV85" i="22"/>
  <c r="BU85" i="22"/>
  <c r="BT85" i="22"/>
  <c r="BS85" i="22"/>
  <c r="BR85" i="22"/>
  <c r="BQ85" i="22"/>
  <c r="BP85" i="22"/>
  <c r="BO85" i="22"/>
  <c r="BN85" i="22"/>
  <c r="BM85" i="22"/>
  <c r="BL85" i="22"/>
  <c r="BK85" i="22"/>
  <c r="CB84" i="22"/>
  <c r="CA84" i="22"/>
  <c r="BZ84" i="22"/>
  <c r="BY84" i="22"/>
  <c r="BX84" i="22"/>
  <c r="BW84" i="22"/>
  <c r="BV84" i="22"/>
  <c r="BU84" i="22"/>
  <c r="BT84" i="22"/>
  <c r="BS84" i="22"/>
  <c r="BR84" i="22"/>
  <c r="BQ84" i="22"/>
  <c r="BP84" i="22"/>
  <c r="BO84" i="22"/>
  <c r="BN84" i="22"/>
  <c r="BM84" i="22"/>
  <c r="BL84" i="22"/>
  <c r="BK84" i="22"/>
  <c r="CB83" i="22"/>
  <c r="CA83" i="22"/>
  <c r="BZ83" i="22"/>
  <c r="BY83" i="22"/>
  <c r="BX83" i="22"/>
  <c r="BW83" i="22"/>
  <c r="BV83" i="22"/>
  <c r="BU83" i="22"/>
  <c r="BT83" i="22"/>
  <c r="BS83" i="22"/>
  <c r="BR83" i="22"/>
  <c r="BQ83" i="22"/>
  <c r="BP83" i="22"/>
  <c r="BO83" i="22"/>
  <c r="BN83" i="22"/>
  <c r="BM83" i="22"/>
  <c r="BL83" i="22"/>
  <c r="BK83" i="22"/>
  <c r="CB82" i="22"/>
  <c r="CA82" i="22"/>
  <c r="BZ82" i="22"/>
  <c r="BY82" i="22"/>
  <c r="BX82" i="22"/>
  <c r="BW82" i="22"/>
  <c r="BV82" i="22"/>
  <c r="BU82" i="22"/>
  <c r="BT82" i="22"/>
  <c r="BS82" i="22"/>
  <c r="BR82" i="22"/>
  <c r="BQ82" i="22"/>
  <c r="BP82" i="22"/>
  <c r="BO82" i="22"/>
  <c r="BN82" i="22"/>
  <c r="BM82" i="22"/>
  <c r="BL82" i="22"/>
  <c r="BK82" i="22"/>
  <c r="CB81" i="22"/>
  <c r="CA81" i="22"/>
  <c r="BZ81" i="22"/>
  <c r="BY81" i="22"/>
  <c r="BX81" i="22"/>
  <c r="BW81" i="22"/>
  <c r="BV81" i="22"/>
  <c r="BU81" i="22"/>
  <c r="BT81" i="22"/>
  <c r="BS81" i="22"/>
  <c r="BR81" i="22"/>
  <c r="BQ81" i="22"/>
  <c r="BP81" i="22"/>
  <c r="BO81" i="22"/>
  <c r="BN81" i="22"/>
  <c r="BM81" i="22"/>
  <c r="BL81" i="22"/>
  <c r="BK81" i="22"/>
  <c r="CB80" i="22"/>
  <c r="CA80" i="22"/>
  <c r="BZ80" i="22"/>
  <c r="BY80" i="22"/>
  <c r="BX80" i="22"/>
  <c r="BW80" i="22"/>
  <c r="BV80" i="22"/>
  <c r="BU80" i="22"/>
  <c r="BT80" i="22"/>
  <c r="BS80" i="22"/>
  <c r="BR80" i="22"/>
  <c r="BQ80" i="22"/>
  <c r="BP80" i="22"/>
  <c r="BO80" i="22"/>
  <c r="BN80" i="22"/>
  <c r="BM80" i="22"/>
  <c r="BL80" i="22"/>
  <c r="BK80" i="22"/>
  <c r="CB79" i="22"/>
  <c r="CA79" i="22"/>
  <c r="BZ79" i="22"/>
  <c r="BY79" i="22"/>
  <c r="BX79" i="22"/>
  <c r="BW79" i="22"/>
  <c r="BV79" i="22"/>
  <c r="BU79" i="22"/>
  <c r="BT79" i="22"/>
  <c r="BS79" i="22"/>
  <c r="BR79" i="22"/>
  <c r="BQ79" i="22"/>
  <c r="BP79" i="22"/>
  <c r="BO79" i="22"/>
  <c r="BN79" i="22"/>
  <c r="BM79" i="22"/>
  <c r="BL79" i="22"/>
  <c r="BK79" i="22"/>
  <c r="CB78" i="22"/>
  <c r="CA78" i="22"/>
  <c r="BZ78" i="22"/>
  <c r="BY78" i="22"/>
  <c r="BX78" i="22"/>
  <c r="BW78" i="22"/>
  <c r="BV78" i="22"/>
  <c r="BU78" i="22"/>
  <c r="BT78" i="22"/>
  <c r="BS78" i="22"/>
  <c r="BR78" i="22"/>
  <c r="BQ78" i="22"/>
  <c r="BP78" i="22"/>
  <c r="BO78" i="22"/>
  <c r="BN78" i="22"/>
  <c r="BM78" i="22"/>
  <c r="BL78" i="22"/>
  <c r="BK78" i="22"/>
  <c r="CB77" i="22"/>
  <c r="CA77" i="22"/>
  <c r="BZ77" i="22"/>
  <c r="BY77" i="22"/>
  <c r="BX77" i="22"/>
  <c r="BW77" i="22"/>
  <c r="BV77" i="22"/>
  <c r="BU77" i="22"/>
  <c r="BT77" i="22"/>
  <c r="BS77" i="22"/>
  <c r="BR77" i="22"/>
  <c r="BQ77" i="22"/>
  <c r="BP77" i="22"/>
  <c r="BO77" i="22"/>
  <c r="BN77" i="22"/>
  <c r="BM77" i="22"/>
  <c r="BL77" i="22"/>
  <c r="BK77" i="22"/>
  <c r="CB76" i="22"/>
  <c r="CA76" i="22"/>
  <c r="BZ76" i="22"/>
  <c r="BY76" i="22"/>
  <c r="BX76" i="22"/>
  <c r="BW76" i="22"/>
  <c r="BV76" i="22"/>
  <c r="BU76" i="22"/>
  <c r="BT76" i="22"/>
  <c r="BS76" i="22"/>
  <c r="BR76" i="22"/>
  <c r="BQ76" i="22"/>
  <c r="BP76" i="22"/>
  <c r="BO76" i="22"/>
  <c r="BN76" i="22"/>
  <c r="BM76" i="22"/>
  <c r="BL76" i="22"/>
  <c r="BK76" i="22"/>
  <c r="CB75" i="22"/>
  <c r="CB125" i="22" s="1"/>
  <c r="J10" i="20" s="1"/>
  <c r="CA75" i="22"/>
  <c r="CA125" i="22" s="1"/>
  <c r="BZ75" i="22"/>
  <c r="BZ125" i="22" s="1"/>
  <c r="BY75" i="22"/>
  <c r="BY125" i="22" s="1"/>
  <c r="BX75" i="22"/>
  <c r="BX125" i="22" s="1"/>
  <c r="I9" i="20" s="1"/>
  <c r="I8" i="20" s="1"/>
  <c r="BW75" i="22"/>
  <c r="BW125" i="22" s="1"/>
  <c r="S7" i="20" s="1"/>
  <c r="S8" i="20" s="1"/>
  <c r="BV75" i="22"/>
  <c r="BV125" i="22" s="1"/>
  <c r="BU75" i="22"/>
  <c r="BU125" i="22" s="1"/>
  <c r="H9" i="20" s="1"/>
  <c r="BT75" i="22"/>
  <c r="BT125" i="22" s="1"/>
  <c r="L7" i="20" s="1"/>
  <c r="L8" i="20" s="1"/>
  <c r="BS75" i="22"/>
  <c r="BS125" i="22" s="1"/>
  <c r="G10" i="20" s="1"/>
  <c r="BR75" i="22"/>
  <c r="BR125" i="22" s="1"/>
  <c r="G9" i="20" s="1"/>
  <c r="BQ75" i="22"/>
  <c r="BQ125" i="22" s="1"/>
  <c r="BP75" i="22"/>
  <c r="BP125" i="22" s="1"/>
  <c r="F10" i="20" s="1"/>
  <c r="BO75" i="22"/>
  <c r="BO125" i="22" s="1"/>
  <c r="F9" i="20" s="1"/>
  <c r="BN75" i="22"/>
  <c r="BN125" i="22" s="1"/>
  <c r="BM75" i="22"/>
  <c r="BM125" i="22" s="1"/>
  <c r="E10" i="20" s="1"/>
  <c r="BL75" i="22"/>
  <c r="BL125" i="22" s="1"/>
  <c r="BK75" i="22"/>
  <c r="BK125" i="22" s="1"/>
  <c r="BJ74" i="22"/>
  <c r="BI74" i="22"/>
  <c r="BH74" i="22"/>
  <c r="BG74" i="22"/>
  <c r="BF74" i="22"/>
  <c r="BE74" i="22"/>
  <c r="BD74" i="22"/>
  <c r="BC74" i="22"/>
  <c r="BB74" i="22"/>
  <c r="BJ73" i="22"/>
  <c r="BI73" i="22"/>
  <c r="BH73" i="22"/>
  <c r="BG73" i="22"/>
  <c r="BF73" i="22"/>
  <c r="BE73" i="22"/>
  <c r="BD73" i="22"/>
  <c r="BC73" i="22"/>
  <c r="BB73" i="22"/>
  <c r="BJ72" i="22"/>
  <c r="BI72" i="22"/>
  <c r="BH72" i="22"/>
  <c r="BG72" i="22"/>
  <c r="BF72" i="22"/>
  <c r="BE72" i="22"/>
  <c r="BD72" i="22"/>
  <c r="BC72" i="22"/>
  <c r="BB72" i="22"/>
  <c r="BJ71" i="22"/>
  <c r="BI71" i="22"/>
  <c r="BH71" i="22"/>
  <c r="BG71" i="22"/>
  <c r="BF71" i="22"/>
  <c r="BE71" i="22"/>
  <c r="BD71" i="22"/>
  <c r="BC71" i="22"/>
  <c r="BB71" i="22"/>
  <c r="BJ70" i="22"/>
  <c r="BI70" i="22"/>
  <c r="BH70" i="22"/>
  <c r="BG70" i="22"/>
  <c r="BF70" i="22"/>
  <c r="BE70" i="22"/>
  <c r="BD70" i="22"/>
  <c r="BC70" i="22"/>
  <c r="BB70" i="22"/>
  <c r="BJ69" i="22"/>
  <c r="BI69" i="22"/>
  <c r="BH69" i="22"/>
  <c r="BG69" i="22"/>
  <c r="BF69" i="22"/>
  <c r="BE69" i="22"/>
  <c r="BD69" i="22"/>
  <c r="BC69" i="22"/>
  <c r="BB69" i="22"/>
  <c r="BJ68" i="22"/>
  <c r="BI68" i="22"/>
  <c r="BH68" i="22"/>
  <c r="BG68" i="22"/>
  <c r="BF68" i="22"/>
  <c r="BE68" i="22"/>
  <c r="BD68" i="22"/>
  <c r="BC68" i="22"/>
  <c r="BB68" i="22"/>
  <c r="BJ67" i="22"/>
  <c r="BI67" i="22"/>
  <c r="BH67" i="22"/>
  <c r="BG67" i="22"/>
  <c r="BF67" i="22"/>
  <c r="BE67" i="22"/>
  <c r="BD67" i="22"/>
  <c r="BC67" i="22"/>
  <c r="BB67" i="22"/>
  <c r="BJ66" i="22"/>
  <c r="BI66" i="22"/>
  <c r="BH66" i="22"/>
  <c r="BG66" i="22"/>
  <c r="BF66" i="22"/>
  <c r="BE66" i="22"/>
  <c r="BD66" i="22"/>
  <c r="BC66" i="22"/>
  <c r="BB66" i="22"/>
  <c r="BJ65" i="22"/>
  <c r="BI65" i="22"/>
  <c r="BH65" i="22"/>
  <c r="BG65" i="22"/>
  <c r="BF65" i="22"/>
  <c r="BE65" i="22"/>
  <c r="BD65" i="22"/>
  <c r="BC65" i="22"/>
  <c r="BB65" i="22"/>
  <c r="BJ64" i="22"/>
  <c r="BI64" i="22"/>
  <c r="BH64" i="22"/>
  <c r="BG64" i="22"/>
  <c r="BF64" i="22"/>
  <c r="BE64" i="22"/>
  <c r="BD64" i="22"/>
  <c r="BC64" i="22"/>
  <c r="BB64" i="22"/>
  <c r="BJ63" i="22"/>
  <c r="BI63" i="22"/>
  <c r="BH63" i="22"/>
  <c r="BG63" i="22"/>
  <c r="BF63" i="22"/>
  <c r="BE63" i="22"/>
  <c r="BD63" i="22"/>
  <c r="BC63" i="22"/>
  <c r="BB63" i="22"/>
  <c r="BJ62" i="22"/>
  <c r="BI62" i="22"/>
  <c r="BH62" i="22"/>
  <c r="BG62" i="22"/>
  <c r="BF62" i="22"/>
  <c r="BE62" i="22"/>
  <c r="BD62" i="22"/>
  <c r="BC62" i="22"/>
  <c r="BB62" i="22"/>
  <c r="BJ61" i="22"/>
  <c r="BI61" i="22"/>
  <c r="BH61" i="22"/>
  <c r="BG61" i="22"/>
  <c r="BF61" i="22"/>
  <c r="BE61" i="22"/>
  <c r="BD61" i="22"/>
  <c r="BC61" i="22"/>
  <c r="BB61" i="22"/>
  <c r="BJ60" i="22"/>
  <c r="BI60" i="22"/>
  <c r="BH60" i="22"/>
  <c r="BG60" i="22"/>
  <c r="BF60" i="22"/>
  <c r="BE60" i="22"/>
  <c r="BD60" i="22"/>
  <c r="BC60" i="22"/>
  <c r="BB60" i="22"/>
  <c r="BJ59" i="22"/>
  <c r="BI59" i="22"/>
  <c r="BH59" i="22"/>
  <c r="BG59" i="22"/>
  <c r="BF59" i="22"/>
  <c r="BE59" i="22"/>
  <c r="BD59" i="22"/>
  <c r="BC59" i="22"/>
  <c r="BB59" i="22"/>
  <c r="BJ58" i="22"/>
  <c r="BI58" i="22"/>
  <c r="BH58" i="22"/>
  <c r="BG58" i="22"/>
  <c r="BF58" i="22"/>
  <c r="BE58" i="22"/>
  <c r="BD58" i="22"/>
  <c r="BC58" i="22"/>
  <c r="BB58" i="22"/>
  <c r="BJ57" i="22"/>
  <c r="BI57" i="22"/>
  <c r="BH57" i="22"/>
  <c r="BG57" i="22"/>
  <c r="BF57" i="22"/>
  <c r="BE57" i="22"/>
  <c r="BD57" i="22"/>
  <c r="BC57" i="22"/>
  <c r="BB57" i="22"/>
  <c r="BJ56" i="22"/>
  <c r="BI56" i="22"/>
  <c r="BH56" i="22"/>
  <c r="BG56" i="22"/>
  <c r="BF56" i="22"/>
  <c r="BE56" i="22"/>
  <c r="BD56" i="22"/>
  <c r="BC56" i="22"/>
  <c r="BB56" i="22"/>
  <c r="BJ55" i="22"/>
  <c r="BI55" i="22"/>
  <c r="BH55" i="22"/>
  <c r="BG55" i="22"/>
  <c r="BF55" i="22"/>
  <c r="BE55" i="22"/>
  <c r="BD55" i="22"/>
  <c r="BC55" i="22"/>
  <c r="BB55" i="22"/>
  <c r="BJ54" i="22"/>
  <c r="BI54" i="22"/>
  <c r="BH54" i="22"/>
  <c r="BG54" i="22"/>
  <c r="BF54" i="22"/>
  <c r="BE54" i="22"/>
  <c r="BD54" i="22"/>
  <c r="BC54" i="22"/>
  <c r="BB54" i="22"/>
  <c r="BJ53" i="22"/>
  <c r="BI53" i="22"/>
  <c r="BH53" i="22"/>
  <c r="BG53" i="22"/>
  <c r="BF53" i="22"/>
  <c r="BE53" i="22"/>
  <c r="BD53" i="22"/>
  <c r="BC53" i="22"/>
  <c r="BB53" i="22"/>
  <c r="BJ52" i="22"/>
  <c r="BI52" i="22"/>
  <c r="BH52" i="22"/>
  <c r="BG52" i="22"/>
  <c r="BF52" i="22"/>
  <c r="BE52" i="22"/>
  <c r="BD52" i="22"/>
  <c r="BC52" i="22"/>
  <c r="BB52" i="22"/>
  <c r="BJ51" i="22"/>
  <c r="BI51" i="22"/>
  <c r="BH51" i="22"/>
  <c r="BG51" i="22"/>
  <c r="BF51" i="22"/>
  <c r="BE51" i="22"/>
  <c r="BD51" i="22"/>
  <c r="BC51" i="22"/>
  <c r="BB51" i="22"/>
  <c r="BJ50" i="22"/>
  <c r="BI50" i="22"/>
  <c r="BH50" i="22"/>
  <c r="BG50" i="22"/>
  <c r="BF50" i="22"/>
  <c r="BE50" i="22"/>
  <c r="BD50" i="22"/>
  <c r="BC50" i="22"/>
  <c r="BB50" i="22"/>
  <c r="BJ49" i="22"/>
  <c r="BI49" i="22"/>
  <c r="BH49" i="22"/>
  <c r="BG49" i="22"/>
  <c r="BF49" i="22"/>
  <c r="BE49" i="22"/>
  <c r="BD49" i="22"/>
  <c r="BC49" i="22"/>
  <c r="BB49" i="22"/>
  <c r="BJ48" i="22"/>
  <c r="BI48" i="22"/>
  <c r="BH48" i="22"/>
  <c r="BG48" i="22"/>
  <c r="BF48" i="22"/>
  <c r="BE48" i="22"/>
  <c r="BD48" i="22"/>
  <c r="BC48" i="22"/>
  <c r="BB48" i="22"/>
  <c r="BJ47" i="22"/>
  <c r="BI47" i="22"/>
  <c r="BH47" i="22"/>
  <c r="BG47" i="22"/>
  <c r="BF47" i="22"/>
  <c r="BE47" i="22"/>
  <c r="BD47" i="22"/>
  <c r="BC47" i="22"/>
  <c r="BB47" i="22"/>
  <c r="BJ46" i="22"/>
  <c r="BI46" i="22"/>
  <c r="BH46" i="22"/>
  <c r="BG46" i="22"/>
  <c r="BF46" i="22"/>
  <c r="BE46" i="22"/>
  <c r="BD46" i="22"/>
  <c r="BC46" i="22"/>
  <c r="BB46" i="22"/>
  <c r="BJ45" i="22"/>
  <c r="BI45" i="22"/>
  <c r="BH45" i="22"/>
  <c r="BG45" i="22"/>
  <c r="BF45" i="22"/>
  <c r="BE45" i="22"/>
  <c r="BD45" i="22"/>
  <c r="BC45" i="22"/>
  <c r="BB45" i="22"/>
  <c r="BJ44" i="22"/>
  <c r="BI44" i="22"/>
  <c r="BH44" i="22"/>
  <c r="BG44" i="22"/>
  <c r="BF44" i="22"/>
  <c r="BE44" i="22"/>
  <c r="BD44" i="22"/>
  <c r="BC44" i="22"/>
  <c r="BB44" i="22"/>
  <c r="BJ43" i="22"/>
  <c r="BI43" i="22"/>
  <c r="BH43" i="22"/>
  <c r="BG43" i="22"/>
  <c r="BF43" i="22"/>
  <c r="BE43" i="22"/>
  <c r="BD43" i="22"/>
  <c r="BC43" i="22"/>
  <c r="BB43" i="22"/>
  <c r="BJ42" i="22"/>
  <c r="BI42" i="22"/>
  <c r="BH42" i="22"/>
  <c r="BG42" i="22"/>
  <c r="BF42" i="22"/>
  <c r="BE42" i="22"/>
  <c r="BD42" i="22"/>
  <c r="BC42" i="22"/>
  <c r="BB42" i="22"/>
  <c r="BJ41" i="22"/>
  <c r="BI41" i="22"/>
  <c r="BH41" i="22"/>
  <c r="BG41" i="22"/>
  <c r="BF41" i="22"/>
  <c r="BE41" i="22"/>
  <c r="BD41" i="22"/>
  <c r="BC41" i="22"/>
  <c r="BB41" i="22"/>
  <c r="BJ40" i="22"/>
  <c r="BI40" i="22"/>
  <c r="BH40" i="22"/>
  <c r="BG40" i="22"/>
  <c r="BF40" i="22"/>
  <c r="BE40" i="22"/>
  <c r="BD40" i="22"/>
  <c r="BC40" i="22"/>
  <c r="BB40" i="22"/>
  <c r="BJ39" i="22"/>
  <c r="BI39" i="22"/>
  <c r="BH39" i="22"/>
  <c r="BG39" i="22"/>
  <c r="BF39" i="22"/>
  <c r="BE39" i="22"/>
  <c r="BD39" i="22"/>
  <c r="BC39" i="22"/>
  <c r="BB39" i="22"/>
  <c r="BJ38" i="22"/>
  <c r="BI38" i="22"/>
  <c r="BH38" i="22"/>
  <c r="BG38" i="22"/>
  <c r="BF38" i="22"/>
  <c r="BE38" i="22"/>
  <c r="BD38" i="22"/>
  <c r="BC38" i="22"/>
  <c r="BB38" i="22"/>
  <c r="BJ37" i="22"/>
  <c r="BI37" i="22"/>
  <c r="BH37" i="22"/>
  <c r="BG37" i="22"/>
  <c r="BF37" i="22"/>
  <c r="BE37" i="22"/>
  <c r="BD37" i="22"/>
  <c r="BC37" i="22"/>
  <c r="BB37" i="22"/>
  <c r="BJ36" i="22"/>
  <c r="BI36" i="22"/>
  <c r="BH36" i="22"/>
  <c r="BG36" i="22"/>
  <c r="BF36" i="22"/>
  <c r="BE36" i="22"/>
  <c r="BD36" i="22"/>
  <c r="BC36" i="22"/>
  <c r="BB36" i="22"/>
  <c r="BJ35" i="22"/>
  <c r="BI35" i="22"/>
  <c r="BH35" i="22"/>
  <c r="BG35" i="22"/>
  <c r="BF35" i="22"/>
  <c r="BE35" i="22"/>
  <c r="BD35" i="22"/>
  <c r="BC35" i="22"/>
  <c r="BB35" i="22"/>
  <c r="BJ34" i="22"/>
  <c r="BI34" i="22"/>
  <c r="BH34" i="22"/>
  <c r="BG34" i="22"/>
  <c r="BF34" i="22"/>
  <c r="BE34" i="22"/>
  <c r="BD34" i="22"/>
  <c r="BC34" i="22"/>
  <c r="BB34" i="22"/>
  <c r="BJ33" i="22"/>
  <c r="BI33" i="22"/>
  <c r="BH33" i="22"/>
  <c r="BG33" i="22"/>
  <c r="BF33" i="22"/>
  <c r="BE33" i="22"/>
  <c r="BD33" i="22"/>
  <c r="BC33" i="22"/>
  <c r="BB33" i="22"/>
  <c r="BJ32" i="22"/>
  <c r="BI32" i="22"/>
  <c r="BH32" i="22"/>
  <c r="BG32" i="22"/>
  <c r="BF32" i="22"/>
  <c r="BE32" i="22"/>
  <c r="BD32" i="22"/>
  <c r="BC32" i="22"/>
  <c r="BB32" i="22"/>
  <c r="BJ31" i="22"/>
  <c r="BI31" i="22"/>
  <c r="BH31" i="22"/>
  <c r="BG31" i="22"/>
  <c r="BF31" i="22"/>
  <c r="BE31" i="22"/>
  <c r="BD31" i="22"/>
  <c r="BC31" i="22"/>
  <c r="BB31" i="22"/>
  <c r="BJ30" i="22"/>
  <c r="BI30" i="22"/>
  <c r="BH30" i="22"/>
  <c r="BG30" i="22"/>
  <c r="BF30" i="22"/>
  <c r="BE30" i="22"/>
  <c r="BD30" i="22"/>
  <c r="BC30" i="22"/>
  <c r="BB30" i="22"/>
  <c r="BJ29" i="22"/>
  <c r="BI29" i="22"/>
  <c r="BH29" i="22"/>
  <c r="BG29" i="22"/>
  <c r="BF29" i="22"/>
  <c r="BE29" i="22"/>
  <c r="BD29" i="22"/>
  <c r="BC29" i="22"/>
  <c r="BB29" i="22"/>
  <c r="BJ28" i="22"/>
  <c r="BI28" i="22"/>
  <c r="BH28" i="22"/>
  <c r="BG28" i="22"/>
  <c r="BF28" i="22"/>
  <c r="BE28" i="22"/>
  <c r="BD28" i="22"/>
  <c r="BC28" i="22"/>
  <c r="BB28" i="22"/>
  <c r="BJ27" i="22"/>
  <c r="BI27" i="22"/>
  <c r="BH27" i="22"/>
  <c r="BG27" i="22"/>
  <c r="BF27" i="22"/>
  <c r="BE27" i="22"/>
  <c r="BD27" i="22"/>
  <c r="BC27" i="22"/>
  <c r="BB27" i="22"/>
  <c r="BJ26" i="22"/>
  <c r="BI26" i="22"/>
  <c r="BH26" i="22"/>
  <c r="BG26" i="22"/>
  <c r="BF26" i="22"/>
  <c r="BE26" i="22"/>
  <c r="BD26" i="22"/>
  <c r="BC26" i="22"/>
  <c r="BB26" i="22"/>
  <c r="BJ25" i="22"/>
  <c r="BI25" i="22"/>
  <c r="BH25" i="22"/>
  <c r="BG25" i="22"/>
  <c r="BF25" i="22"/>
  <c r="BE25" i="22"/>
  <c r="BD25" i="22"/>
  <c r="BC25" i="22"/>
  <c r="BB25" i="22"/>
  <c r="BJ24" i="22"/>
  <c r="BI24" i="22"/>
  <c r="BH24" i="22"/>
  <c r="BG24" i="22"/>
  <c r="BF24" i="22"/>
  <c r="BE24" i="22"/>
  <c r="BD24" i="22"/>
  <c r="BC24" i="22"/>
  <c r="BB24" i="22"/>
  <c r="BJ23" i="22"/>
  <c r="BI23" i="22"/>
  <c r="BH23" i="22"/>
  <c r="BG23" i="22"/>
  <c r="BF23" i="22"/>
  <c r="BE23" i="22"/>
  <c r="BD23" i="22"/>
  <c r="BC23" i="22"/>
  <c r="BB23" i="22"/>
  <c r="BJ22" i="22"/>
  <c r="BI22" i="22"/>
  <c r="BH22" i="22"/>
  <c r="BG22" i="22"/>
  <c r="BF22" i="22"/>
  <c r="BE22" i="22"/>
  <c r="BD22" i="22"/>
  <c r="BC22" i="22"/>
  <c r="BB22" i="22"/>
  <c r="BJ21" i="22"/>
  <c r="BI21" i="22"/>
  <c r="BH21" i="22"/>
  <c r="BG21" i="22"/>
  <c r="BF21" i="22"/>
  <c r="BE21" i="22"/>
  <c r="BD21" i="22"/>
  <c r="BC21" i="22"/>
  <c r="BB21" i="22"/>
  <c r="BJ20" i="22"/>
  <c r="BI20" i="22"/>
  <c r="BH20" i="22"/>
  <c r="BG20" i="22"/>
  <c r="BF20" i="22"/>
  <c r="BE20" i="22"/>
  <c r="BD20" i="22"/>
  <c r="BC20" i="22"/>
  <c r="BB20" i="22"/>
  <c r="BJ19" i="22"/>
  <c r="BI19" i="22"/>
  <c r="BH19" i="22"/>
  <c r="BG19" i="22"/>
  <c r="BF19" i="22"/>
  <c r="BE19" i="22"/>
  <c r="BD19" i="22"/>
  <c r="BC19" i="22"/>
  <c r="BB19" i="22"/>
  <c r="BJ18" i="22"/>
  <c r="BI18" i="22"/>
  <c r="BH18" i="22"/>
  <c r="BG18" i="22"/>
  <c r="BF18" i="22"/>
  <c r="BE18" i="22"/>
  <c r="BD18" i="22"/>
  <c r="BC18" i="22"/>
  <c r="BB18" i="22"/>
  <c r="BJ17" i="22"/>
  <c r="BI17" i="22"/>
  <c r="BH17" i="22"/>
  <c r="BG17" i="22"/>
  <c r="BF17" i="22"/>
  <c r="BE17" i="22"/>
  <c r="BD17" i="22"/>
  <c r="BC17" i="22"/>
  <c r="BB17" i="22"/>
  <c r="BJ16" i="22"/>
  <c r="BI16" i="22"/>
  <c r="BH16" i="22"/>
  <c r="BG16" i="22"/>
  <c r="BF16" i="22"/>
  <c r="BE16" i="22"/>
  <c r="BD16" i="22"/>
  <c r="BC16" i="22"/>
  <c r="BB16" i="22"/>
  <c r="BJ15" i="22"/>
  <c r="BI15" i="22"/>
  <c r="BH15" i="22"/>
  <c r="BG15" i="22"/>
  <c r="BF15" i="22"/>
  <c r="BE15" i="22"/>
  <c r="BD15" i="22"/>
  <c r="BC15" i="22"/>
  <c r="BB15" i="22"/>
  <c r="BJ14" i="22"/>
  <c r="BI14" i="22"/>
  <c r="BH14" i="22"/>
  <c r="BG14" i="22"/>
  <c r="BF14" i="22"/>
  <c r="BE14" i="22"/>
  <c r="BD14" i="22"/>
  <c r="BC14" i="22"/>
  <c r="BB14" i="22"/>
  <c r="BJ13" i="22"/>
  <c r="BI13" i="22"/>
  <c r="BH13" i="22"/>
  <c r="BG13" i="22"/>
  <c r="BF13" i="22"/>
  <c r="BE13" i="22"/>
  <c r="BD13" i="22"/>
  <c r="BC13" i="22"/>
  <c r="BB13" i="22"/>
  <c r="BJ12" i="22"/>
  <c r="BI12" i="22"/>
  <c r="BH12" i="22"/>
  <c r="BG12" i="22"/>
  <c r="BF12" i="22"/>
  <c r="BE12" i="22"/>
  <c r="BD12" i="22"/>
  <c r="BC12" i="22"/>
  <c r="BB12" i="22"/>
  <c r="BJ11" i="22"/>
  <c r="BI11" i="22"/>
  <c r="BH11" i="22"/>
  <c r="BG11" i="22"/>
  <c r="BF11" i="22"/>
  <c r="BE11" i="22"/>
  <c r="BD11" i="22"/>
  <c r="BC11" i="22"/>
  <c r="BB11" i="22"/>
  <c r="BJ10" i="22"/>
  <c r="BI10" i="22"/>
  <c r="BH10" i="22"/>
  <c r="BG10" i="22"/>
  <c r="BF10" i="22"/>
  <c r="BE10" i="22"/>
  <c r="BD10" i="22"/>
  <c r="BC10" i="22"/>
  <c r="BB10" i="22"/>
  <c r="BJ9" i="22"/>
  <c r="BI9" i="22"/>
  <c r="BH9" i="22"/>
  <c r="BG9" i="22"/>
  <c r="BF9" i="22"/>
  <c r="BE9" i="22"/>
  <c r="BD9" i="22"/>
  <c r="BC9" i="22"/>
  <c r="BB9" i="22"/>
  <c r="BJ8" i="22"/>
  <c r="BI8" i="22"/>
  <c r="BH8" i="22"/>
  <c r="BG8" i="22"/>
  <c r="BF8" i="22"/>
  <c r="BE8" i="22"/>
  <c r="BD8" i="22"/>
  <c r="BC8" i="22"/>
  <c r="BB8" i="22"/>
  <c r="BJ7" i="22"/>
  <c r="BI7" i="22"/>
  <c r="BH7" i="22"/>
  <c r="BG7" i="22"/>
  <c r="BF7" i="22"/>
  <c r="BE7" i="22"/>
  <c r="BD7" i="22"/>
  <c r="BC7" i="22"/>
  <c r="BB7" i="22"/>
  <c r="BJ6" i="22"/>
  <c r="BI6" i="22"/>
  <c r="BH6" i="22"/>
  <c r="BG6" i="22"/>
  <c r="BF6" i="22"/>
  <c r="BE6" i="22"/>
  <c r="BD6" i="22"/>
  <c r="BC6" i="22"/>
  <c r="BB6" i="22"/>
  <c r="BJ5" i="22"/>
  <c r="BI5" i="22"/>
  <c r="BH5" i="22"/>
  <c r="BG5" i="22"/>
  <c r="BF5" i="22"/>
  <c r="BE5" i="22"/>
  <c r="BD5" i="22"/>
  <c r="BC5" i="22"/>
  <c r="BB5" i="22"/>
  <c r="BJ4" i="22"/>
  <c r="BI4" i="22"/>
  <c r="BH4" i="22"/>
  <c r="BG4" i="22"/>
  <c r="BF4" i="22"/>
  <c r="BE4" i="22"/>
  <c r="BD4" i="22"/>
  <c r="BC4" i="22"/>
  <c r="BB4" i="22"/>
  <c r="BJ3" i="22"/>
  <c r="BI3" i="22"/>
  <c r="BH3" i="22"/>
  <c r="BG3" i="22"/>
  <c r="BF3" i="22"/>
  <c r="BE3" i="22"/>
  <c r="BD3" i="22"/>
  <c r="BC3" i="22"/>
  <c r="BB3" i="22"/>
  <c r="BJ2" i="22"/>
  <c r="BJ125" i="22" s="1"/>
  <c r="BI2" i="22"/>
  <c r="BI125" i="22" s="1"/>
  <c r="D9" i="20" s="1"/>
  <c r="BH2" i="22"/>
  <c r="BH125" i="22" s="1"/>
  <c r="D7" i="20" s="1"/>
  <c r="D8" i="20" s="1"/>
  <c r="BG2" i="22"/>
  <c r="BG125" i="22" s="1"/>
  <c r="C10" i="20" s="1"/>
  <c r="BF2" i="22"/>
  <c r="BF125" i="22" s="1"/>
  <c r="C9" i="20" s="1"/>
  <c r="BE2" i="22"/>
  <c r="BE125" i="22" s="1"/>
  <c r="C7" i="20" s="1"/>
  <c r="BD2" i="22"/>
  <c r="BD125" i="22" s="1"/>
  <c r="B10" i="20" s="1"/>
  <c r="BC2" i="22"/>
  <c r="BC125" i="22" s="1"/>
  <c r="BB2" i="22"/>
  <c r="BB125" i="22" s="1"/>
  <c r="BW141" i="21"/>
  <c r="BV141" i="21"/>
  <c r="BU141" i="21"/>
  <c r="BT141" i="21"/>
  <c r="BS141" i="21"/>
  <c r="BR141" i="21"/>
  <c r="BQ141" i="21"/>
  <c r="BO141" i="21"/>
  <c r="BN141" i="21"/>
  <c r="BK141" i="21"/>
  <c r="BJ141" i="21"/>
  <c r="BH141" i="21"/>
  <c r="BG141" i="21"/>
  <c r="BF141" i="21"/>
  <c r="BE141" i="21"/>
  <c r="BA141" i="21"/>
  <c r="AZ141" i="21"/>
  <c r="AY141" i="21"/>
  <c r="AX141" i="21"/>
  <c r="BW140" i="21"/>
  <c r="BV140" i="21"/>
  <c r="BU140" i="21"/>
  <c r="BT140" i="21"/>
  <c r="BR140" i="21"/>
  <c r="BQ140" i="21"/>
  <c r="BS140" i="21" s="1"/>
  <c r="BO140" i="21"/>
  <c r="BN140" i="21"/>
  <c r="BK140" i="21"/>
  <c r="BJ140" i="21"/>
  <c r="BH140" i="21"/>
  <c r="BG140" i="21"/>
  <c r="BF140" i="21"/>
  <c r="BE140" i="21"/>
  <c r="BA140" i="21"/>
  <c r="AZ140" i="21"/>
  <c r="AY140" i="21"/>
  <c r="AX140" i="21"/>
  <c r="BW139" i="21"/>
  <c r="BV139" i="21"/>
  <c r="BU139" i="21"/>
  <c r="BT139" i="21"/>
  <c r="BS139" i="21"/>
  <c r="BR139" i="21"/>
  <c r="BQ139" i="21"/>
  <c r="BO139" i="21"/>
  <c r="BN139" i="21"/>
  <c r="BK139" i="21"/>
  <c r="BJ139" i="21"/>
  <c r="BH139" i="21"/>
  <c r="BG139" i="21"/>
  <c r="BF139" i="21"/>
  <c r="BE139" i="21"/>
  <c r="BA139" i="21"/>
  <c r="AZ139" i="21"/>
  <c r="AY139" i="21"/>
  <c r="AX139" i="21"/>
  <c r="BW138" i="21"/>
  <c r="BV138" i="21"/>
  <c r="BU138" i="21"/>
  <c r="BT138" i="21"/>
  <c r="BR138" i="21"/>
  <c r="BS138" i="21" s="1"/>
  <c r="BQ138" i="21"/>
  <c r="BO138" i="21"/>
  <c r="BN138" i="21"/>
  <c r="BK138" i="21"/>
  <c r="BJ138" i="21"/>
  <c r="BH138" i="21"/>
  <c r="BG138" i="21"/>
  <c r="BF138" i="21"/>
  <c r="BE138" i="21"/>
  <c r="BA138" i="21"/>
  <c r="AZ138" i="21"/>
  <c r="AY138" i="21"/>
  <c r="AX138" i="21"/>
  <c r="BW137" i="21"/>
  <c r="BV137" i="21"/>
  <c r="BU137" i="21"/>
  <c r="BT137" i="21"/>
  <c r="BR137" i="21"/>
  <c r="BQ137" i="21"/>
  <c r="BS137" i="21" s="1"/>
  <c r="BO137" i="21"/>
  <c r="BN137" i="21"/>
  <c r="BK137" i="21"/>
  <c r="BJ137" i="21"/>
  <c r="BH137" i="21"/>
  <c r="BG137" i="21"/>
  <c r="BF137" i="21"/>
  <c r="BE137" i="21"/>
  <c r="BA137" i="21"/>
  <c r="AZ137" i="21"/>
  <c r="AY137" i="21"/>
  <c r="AX137" i="21"/>
  <c r="BW136" i="21"/>
  <c r="BV136" i="21"/>
  <c r="BU136" i="21"/>
  <c r="BT136" i="21"/>
  <c r="BR136" i="21"/>
  <c r="BS136" i="21" s="1"/>
  <c r="BQ136" i="21"/>
  <c r="BO136" i="21"/>
  <c r="BN136" i="21"/>
  <c r="BK136" i="21"/>
  <c r="BJ136" i="21"/>
  <c r="BH136" i="21"/>
  <c r="BG136" i="21"/>
  <c r="BF136" i="21"/>
  <c r="BE136" i="21"/>
  <c r="BA136" i="21"/>
  <c r="AZ136" i="21"/>
  <c r="AY136" i="21"/>
  <c r="AX136" i="21"/>
  <c r="BW135" i="21"/>
  <c r="BT135" i="21"/>
  <c r="BS135" i="21"/>
  <c r="BR135" i="21"/>
  <c r="BQ135" i="21"/>
  <c r="BW134" i="21"/>
  <c r="BV134" i="21"/>
  <c r="BU134" i="21"/>
  <c r="BT134" i="21"/>
  <c r="BR134" i="21"/>
  <c r="BS134" i="21" s="1"/>
  <c r="BQ134" i="21"/>
  <c r="BO134" i="21"/>
  <c r="BN134" i="21"/>
  <c r="BK134" i="21"/>
  <c r="BJ134" i="21"/>
  <c r="BH134" i="21"/>
  <c r="BG134" i="21"/>
  <c r="BF134" i="21"/>
  <c r="BE134" i="21"/>
  <c r="BA134" i="21"/>
  <c r="AZ134" i="21"/>
  <c r="AY134" i="21"/>
  <c r="AX134" i="21"/>
  <c r="BW133" i="21"/>
  <c r="BV133" i="21"/>
  <c r="BU133" i="21"/>
  <c r="BT133" i="21"/>
  <c r="BS133" i="21"/>
  <c r="BR133" i="21"/>
  <c r="BQ133" i="21"/>
  <c r="BO133" i="21"/>
  <c r="BN133" i="21"/>
  <c r="BK133" i="21"/>
  <c r="BJ133" i="21"/>
  <c r="BH133" i="21"/>
  <c r="BG133" i="21"/>
  <c r="BF133" i="21"/>
  <c r="BE133" i="21"/>
  <c r="BA133" i="21"/>
  <c r="AZ133" i="21"/>
  <c r="AY133" i="21"/>
  <c r="AX133" i="21"/>
  <c r="BW132" i="21"/>
  <c r="BV132" i="21"/>
  <c r="BU132" i="21"/>
  <c r="BT132" i="21"/>
  <c r="BR132" i="21"/>
  <c r="BS132" i="21" s="1"/>
  <c r="BQ132" i="21"/>
  <c r="BO132" i="21"/>
  <c r="BN132" i="21"/>
  <c r="BK132" i="21"/>
  <c r="BJ132" i="21"/>
  <c r="BH132" i="21"/>
  <c r="BG132" i="21"/>
  <c r="BF132" i="21"/>
  <c r="BE132" i="21"/>
  <c r="BA132" i="21"/>
  <c r="AZ132" i="21"/>
  <c r="AY132" i="21"/>
  <c r="AX132" i="21"/>
  <c r="BW131" i="21"/>
  <c r="BV131" i="21"/>
  <c r="BU131" i="21"/>
  <c r="BT131" i="21"/>
  <c r="BS131" i="21"/>
  <c r="BR131" i="21"/>
  <c r="BQ131" i="21"/>
  <c r="BO131" i="21"/>
  <c r="BN131" i="21"/>
  <c r="BK131" i="21"/>
  <c r="BJ131" i="21"/>
  <c r="BH131" i="21"/>
  <c r="BG131" i="21"/>
  <c r="BF131" i="21"/>
  <c r="BE131" i="21"/>
  <c r="BA131" i="21"/>
  <c r="AZ131" i="21"/>
  <c r="AY131" i="21"/>
  <c r="AX131" i="21"/>
  <c r="BW130" i="21"/>
  <c r="BV130" i="21"/>
  <c r="BU130" i="21"/>
  <c r="BT130" i="21"/>
  <c r="BR130" i="21"/>
  <c r="BQ130" i="21"/>
  <c r="BS130" i="21" s="1"/>
  <c r="BO130" i="21"/>
  <c r="BN130" i="21"/>
  <c r="BK130" i="21"/>
  <c r="BJ130" i="21"/>
  <c r="BH130" i="21"/>
  <c r="BG130" i="21"/>
  <c r="BF130" i="21"/>
  <c r="BE130" i="21"/>
  <c r="BA130" i="21"/>
  <c r="AZ130" i="21"/>
  <c r="AY130" i="21"/>
  <c r="AX130" i="21"/>
  <c r="BW129" i="21"/>
  <c r="BT129" i="21"/>
  <c r="BR129" i="21"/>
  <c r="BQ129" i="21"/>
  <c r="BS129" i="21" s="1"/>
  <c r="BW128" i="21"/>
  <c r="BV128" i="21"/>
  <c r="BU128" i="21"/>
  <c r="BT128" i="21"/>
  <c r="BR128" i="21"/>
  <c r="BQ128" i="21"/>
  <c r="BS128" i="21" s="1"/>
  <c r="BO128" i="21"/>
  <c r="BN128" i="21"/>
  <c r="BK128" i="21"/>
  <c r="BJ128" i="21"/>
  <c r="BH128" i="21"/>
  <c r="BG128" i="21"/>
  <c r="BF128" i="21"/>
  <c r="BE128" i="21"/>
  <c r="BA128" i="21"/>
  <c r="AZ128" i="21"/>
  <c r="AY128" i="21"/>
  <c r="AX128" i="21"/>
  <c r="BW127" i="21"/>
  <c r="BV127" i="21"/>
  <c r="BU127" i="21"/>
  <c r="BT127" i="21"/>
  <c r="BR127" i="21"/>
  <c r="BS127" i="21" s="1"/>
  <c r="BQ127" i="21"/>
  <c r="BO127" i="21"/>
  <c r="BN127" i="21"/>
  <c r="BK127" i="21"/>
  <c r="BJ127" i="21"/>
  <c r="BH127" i="21"/>
  <c r="BG127" i="21"/>
  <c r="BF127" i="21"/>
  <c r="BE127" i="21"/>
  <c r="BA127" i="21"/>
  <c r="AZ127" i="21"/>
  <c r="AY127" i="21"/>
  <c r="AX127" i="21"/>
  <c r="BW126" i="21"/>
  <c r="BV126" i="21"/>
  <c r="BU126" i="21"/>
  <c r="BT126" i="21"/>
  <c r="BR126" i="21"/>
  <c r="BQ126" i="21"/>
  <c r="BS126" i="21" s="1"/>
  <c r="BO126" i="21"/>
  <c r="BN126" i="21"/>
  <c r="BK126" i="21"/>
  <c r="BJ126" i="21"/>
  <c r="BH126" i="21"/>
  <c r="BG126" i="21"/>
  <c r="BF126" i="21"/>
  <c r="BE126" i="21"/>
  <c r="BA126" i="21"/>
  <c r="AZ126" i="21"/>
  <c r="AY126" i="21"/>
  <c r="AX126" i="21"/>
  <c r="BW125" i="21"/>
  <c r="BT125" i="21"/>
  <c r="BR125" i="21"/>
  <c r="BQ125" i="21"/>
  <c r="BS125" i="21" s="1"/>
  <c r="BW124" i="21"/>
  <c r="BV124" i="21"/>
  <c r="BU124" i="21"/>
  <c r="BT124" i="21"/>
  <c r="BR124" i="21"/>
  <c r="BQ124" i="21"/>
  <c r="BS124" i="21" s="1"/>
  <c r="BO124" i="21"/>
  <c r="BN124" i="21"/>
  <c r="BK124" i="21"/>
  <c r="BJ124" i="21"/>
  <c r="BH124" i="21"/>
  <c r="BG124" i="21"/>
  <c r="BF124" i="21"/>
  <c r="BE124" i="21"/>
  <c r="BA124" i="21"/>
  <c r="AZ124" i="21"/>
  <c r="AY124" i="21"/>
  <c r="AX124" i="21"/>
  <c r="BW123" i="21"/>
  <c r="BV123" i="21"/>
  <c r="BU123" i="21"/>
  <c r="BT123" i="21"/>
  <c r="BR123" i="21"/>
  <c r="BQ123" i="21"/>
  <c r="BS123" i="21" s="1"/>
  <c r="BO123" i="21"/>
  <c r="BN123" i="21"/>
  <c r="BK123" i="21"/>
  <c r="BJ123" i="21"/>
  <c r="BH123" i="21"/>
  <c r="BG123" i="21"/>
  <c r="BF123" i="21"/>
  <c r="BE123" i="21"/>
  <c r="BA123" i="21"/>
  <c r="AZ123" i="21"/>
  <c r="AY123" i="21"/>
  <c r="AX123" i="21"/>
  <c r="BW122" i="21"/>
  <c r="BT122" i="21"/>
  <c r="BS122" i="21"/>
  <c r="BR122" i="21"/>
  <c r="BQ122" i="21"/>
  <c r="BW121" i="21"/>
  <c r="BT121" i="21"/>
  <c r="BR121" i="21"/>
  <c r="BQ121" i="21"/>
  <c r="BS121" i="21" s="1"/>
  <c r="BW120" i="21"/>
  <c r="BT120" i="21"/>
  <c r="BR120" i="21"/>
  <c r="BQ120" i="21"/>
  <c r="BS120" i="21" s="1"/>
  <c r="BW119" i="21"/>
  <c r="BV119" i="21"/>
  <c r="BU119" i="21"/>
  <c r="BT119" i="21"/>
  <c r="BR119" i="21"/>
  <c r="BQ119" i="21"/>
  <c r="BS119" i="21" s="1"/>
  <c r="BO119" i="21"/>
  <c r="BN119" i="21"/>
  <c r="BK119" i="21"/>
  <c r="BJ119" i="21"/>
  <c r="BH119" i="21"/>
  <c r="BG119" i="21"/>
  <c r="BF119" i="21"/>
  <c r="BE119" i="21"/>
  <c r="BA119" i="21"/>
  <c r="AZ119" i="21"/>
  <c r="AY119" i="21"/>
  <c r="AX119" i="21"/>
  <c r="BW118" i="21"/>
  <c r="BT118" i="21"/>
  <c r="BR118" i="21"/>
  <c r="BQ118" i="21"/>
  <c r="BS118" i="21" s="1"/>
  <c r="BW117" i="21"/>
  <c r="BV117" i="21"/>
  <c r="BU117" i="21"/>
  <c r="BT117" i="21"/>
  <c r="BR117" i="21"/>
  <c r="BQ117" i="21"/>
  <c r="BS117" i="21" s="1"/>
  <c r="BO117" i="21"/>
  <c r="BN117" i="21"/>
  <c r="BK117" i="21"/>
  <c r="BJ117" i="21"/>
  <c r="BH117" i="21"/>
  <c r="BG117" i="21"/>
  <c r="BF117" i="21"/>
  <c r="BE117" i="21"/>
  <c r="BA117" i="21"/>
  <c r="AZ117" i="21"/>
  <c r="AY117" i="21"/>
  <c r="AX117" i="21"/>
  <c r="BW116" i="21"/>
  <c r="BV116" i="21"/>
  <c r="BU116" i="21"/>
  <c r="BT116" i="21"/>
  <c r="BS116" i="21"/>
  <c r="BR116" i="21"/>
  <c r="BQ116" i="21"/>
  <c r="BO116" i="21"/>
  <c r="BN116" i="21"/>
  <c r="BK116" i="21"/>
  <c r="BJ116" i="21"/>
  <c r="BH116" i="21"/>
  <c r="BG116" i="21"/>
  <c r="BF116" i="21"/>
  <c r="BE116" i="21"/>
  <c r="BA116" i="21"/>
  <c r="AZ116" i="21"/>
  <c r="AY116" i="21"/>
  <c r="AX116" i="21"/>
  <c r="BW115" i="21"/>
  <c r="BV115" i="21"/>
  <c r="BU115" i="21"/>
  <c r="BT115" i="21"/>
  <c r="BR115" i="21"/>
  <c r="BQ115" i="21"/>
  <c r="BS115" i="21" s="1"/>
  <c r="BO115" i="21"/>
  <c r="BN115" i="21"/>
  <c r="BK115" i="21"/>
  <c r="BJ115" i="21"/>
  <c r="BH115" i="21"/>
  <c r="BG115" i="21"/>
  <c r="BF115" i="21"/>
  <c r="BE115" i="21"/>
  <c r="BA115" i="21"/>
  <c r="AZ115" i="21"/>
  <c r="AY115" i="21"/>
  <c r="AX115" i="21"/>
  <c r="BW114" i="21"/>
  <c r="BV114" i="21"/>
  <c r="BU114" i="21"/>
  <c r="BT114" i="21"/>
  <c r="BR114" i="21"/>
  <c r="BQ114" i="21"/>
  <c r="BS114" i="21" s="1"/>
  <c r="BO114" i="21"/>
  <c r="BN114" i="21"/>
  <c r="BK114" i="21"/>
  <c r="BJ114" i="21"/>
  <c r="BH114" i="21"/>
  <c r="BG114" i="21"/>
  <c r="BF114" i="21"/>
  <c r="BE114" i="21"/>
  <c r="BA114" i="21"/>
  <c r="AZ114" i="21"/>
  <c r="AY114" i="21"/>
  <c r="AX114" i="21"/>
  <c r="BW113" i="21"/>
  <c r="BV113" i="21"/>
  <c r="BU113" i="21"/>
  <c r="BT113" i="21"/>
  <c r="BR113" i="21"/>
  <c r="BQ113" i="21"/>
  <c r="BS113" i="21" s="1"/>
  <c r="BO113" i="21"/>
  <c r="BN113" i="21"/>
  <c r="BK113" i="21"/>
  <c r="BJ113" i="21"/>
  <c r="BH113" i="21"/>
  <c r="BG113" i="21"/>
  <c r="BF113" i="21"/>
  <c r="BE113" i="21"/>
  <c r="BA113" i="21"/>
  <c r="AZ113" i="21"/>
  <c r="AY113" i="21"/>
  <c r="AX113" i="21"/>
  <c r="BW112" i="21"/>
  <c r="BT112" i="21"/>
  <c r="BR112" i="21"/>
  <c r="BQ112" i="21"/>
  <c r="BS112" i="21" s="1"/>
  <c r="BW111" i="21"/>
  <c r="BT111" i="21"/>
  <c r="BR111" i="21"/>
  <c r="BQ111" i="21"/>
  <c r="BS111" i="21" s="1"/>
  <c r="BW110" i="21"/>
  <c r="BV110" i="21"/>
  <c r="BU110" i="21"/>
  <c r="BT110" i="21"/>
  <c r="BR110" i="21"/>
  <c r="BQ110" i="21"/>
  <c r="BS110" i="21" s="1"/>
  <c r="BO110" i="21"/>
  <c r="BN110" i="21"/>
  <c r="BK110" i="21"/>
  <c r="BJ110" i="21"/>
  <c r="BH110" i="21"/>
  <c r="BG110" i="21"/>
  <c r="BF110" i="21"/>
  <c r="BE110" i="21"/>
  <c r="BA110" i="21"/>
  <c r="AZ110" i="21"/>
  <c r="AY110" i="21"/>
  <c r="AX110" i="21"/>
  <c r="BW109" i="21"/>
  <c r="BT109" i="21"/>
  <c r="BR109" i="21"/>
  <c r="BQ109" i="21"/>
  <c r="BS109" i="21" s="1"/>
  <c r="BW108" i="21"/>
  <c r="BT108" i="21"/>
  <c r="BR108" i="21"/>
  <c r="BS108" i="21" s="1"/>
  <c r="BQ108" i="21"/>
  <c r="BW107" i="21"/>
  <c r="BT107" i="21"/>
  <c r="BS107" i="21"/>
  <c r="BR107" i="21"/>
  <c r="BQ107" i="21"/>
  <c r="BW106" i="21"/>
  <c r="BT106" i="21"/>
  <c r="BR106" i="21"/>
  <c r="BQ106" i="21"/>
  <c r="BS106" i="21" s="1"/>
  <c r="BW105" i="21"/>
  <c r="BT105" i="21"/>
  <c r="BR105" i="21"/>
  <c r="BQ105" i="21"/>
  <c r="BS105" i="21" s="1"/>
  <c r="BW104" i="21"/>
  <c r="BV104" i="21"/>
  <c r="BU104" i="21"/>
  <c r="BT104" i="21"/>
  <c r="BS104" i="21"/>
  <c r="BR104" i="21"/>
  <c r="BQ104" i="21"/>
  <c r="BO104" i="21"/>
  <c r="BN104" i="21"/>
  <c r="BK104" i="21"/>
  <c r="BJ104" i="21"/>
  <c r="BH104" i="21"/>
  <c r="BG104" i="21"/>
  <c r="BF104" i="21"/>
  <c r="BE104" i="21"/>
  <c r="BA104" i="21"/>
  <c r="AZ104" i="21"/>
  <c r="AY104" i="21"/>
  <c r="AX104" i="21"/>
  <c r="BW103" i="21"/>
  <c r="BV103" i="21"/>
  <c r="BU103" i="21"/>
  <c r="BT103" i="21"/>
  <c r="BS103" i="21"/>
  <c r="BR103" i="21"/>
  <c r="BQ103" i="21"/>
  <c r="BO103" i="21"/>
  <c r="BN103" i="21"/>
  <c r="BK103" i="21"/>
  <c r="BJ103" i="21"/>
  <c r="BH103" i="21"/>
  <c r="BG103" i="21"/>
  <c r="BF103" i="21"/>
  <c r="BE103" i="21"/>
  <c r="BA103" i="21"/>
  <c r="AZ103" i="21"/>
  <c r="AY103" i="21"/>
  <c r="AX103" i="21"/>
  <c r="BW102" i="21"/>
  <c r="BT102" i="21"/>
  <c r="BR102" i="21"/>
  <c r="BQ102" i="21"/>
  <c r="BS102" i="21" s="1"/>
  <c r="BW101" i="21"/>
  <c r="BV101" i="21"/>
  <c r="BU101" i="21"/>
  <c r="BT101" i="21"/>
  <c r="BS101" i="21"/>
  <c r="BR101" i="21"/>
  <c r="BQ101" i="21"/>
  <c r="BO101" i="21"/>
  <c r="BN101" i="21"/>
  <c r="BK101" i="21"/>
  <c r="BJ101" i="21"/>
  <c r="BH101" i="21"/>
  <c r="BG101" i="21"/>
  <c r="BF101" i="21"/>
  <c r="BE101" i="21"/>
  <c r="BA101" i="21"/>
  <c r="AZ101" i="21"/>
  <c r="AY101" i="21"/>
  <c r="AX101" i="21"/>
  <c r="BW100" i="21"/>
  <c r="BV100" i="21"/>
  <c r="BU100" i="21"/>
  <c r="BT100" i="21"/>
  <c r="BR100" i="21"/>
  <c r="BQ100" i="21"/>
  <c r="BS100" i="21" s="1"/>
  <c r="BO100" i="21"/>
  <c r="BN100" i="21"/>
  <c r="BK100" i="21"/>
  <c r="BJ100" i="21"/>
  <c r="BH100" i="21"/>
  <c r="BG100" i="21"/>
  <c r="BF100" i="21"/>
  <c r="BE100" i="21"/>
  <c r="BA100" i="21"/>
  <c r="AZ100" i="21"/>
  <c r="AY100" i="21"/>
  <c r="AX100" i="21"/>
  <c r="BW99" i="21"/>
  <c r="BV99" i="21"/>
  <c r="BU99" i="21"/>
  <c r="BT99" i="21"/>
  <c r="BR99" i="21"/>
  <c r="BQ99" i="21"/>
  <c r="BS99" i="21" s="1"/>
  <c r="BO99" i="21"/>
  <c r="BN99" i="21"/>
  <c r="BK99" i="21"/>
  <c r="BJ99" i="21"/>
  <c r="BH99" i="21"/>
  <c r="BG99" i="21"/>
  <c r="BF99" i="21"/>
  <c r="BE99" i="21"/>
  <c r="BA99" i="21"/>
  <c r="AZ99" i="21"/>
  <c r="AY99" i="21"/>
  <c r="AX99" i="21"/>
  <c r="BW98" i="21"/>
  <c r="BV98" i="21"/>
  <c r="BU98" i="21"/>
  <c r="BT98" i="21"/>
  <c r="BR98" i="21"/>
  <c r="BQ98" i="21"/>
  <c r="BS98" i="21" s="1"/>
  <c r="BO98" i="21"/>
  <c r="BN98" i="21"/>
  <c r="BK98" i="21"/>
  <c r="BJ98" i="21"/>
  <c r="BH98" i="21"/>
  <c r="BG98" i="21"/>
  <c r="BF98" i="21"/>
  <c r="BE98" i="21"/>
  <c r="BA98" i="21"/>
  <c r="AZ98" i="21"/>
  <c r="AY98" i="21"/>
  <c r="AX98" i="21"/>
  <c r="BW97" i="21"/>
  <c r="BV97" i="21"/>
  <c r="BU97" i="21"/>
  <c r="BT97" i="21"/>
  <c r="BS97" i="21"/>
  <c r="BR97" i="21"/>
  <c r="BQ97" i="21"/>
  <c r="BO97" i="21"/>
  <c r="BN97" i="21"/>
  <c r="BK97" i="21"/>
  <c r="BJ97" i="21"/>
  <c r="BH97" i="21"/>
  <c r="BG97" i="21"/>
  <c r="BF97" i="21"/>
  <c r="BE97" i="21"/>
  <c r="BA97" i="21"/>
  <c r="AZ97" i="21"/>
  <c r="AY97" i="21"/>
  <c r="AX97" i="21"/>
  <c r="BW96" i="21"/>
  <c r="BV96" i="21"/>
  <c r="BU96" i="21"/>
  <c r="BT96" i="21"/>
  <c r="BR96" i="21"/>
  <c r="BS96" i="21" s="1"/>
  <c r="BQ96" i="21"/>
  <c r="BO96" i="21"/>
  <c r="BN96" i="21"/>
  <c r="BK96" i="21"/>
  <c r="BJ96" i="21"/>
  <c r="BH96" i="21"/>
  <c r="BG96" i="21"/>
  <c r="BF96" i="21"/>
  <c r="BE96" i="21"/>
  <c r="BA96" i="21"/>
  <c r="AZ96" i="21"/>
  <c r="AY96" i="21"/>
  <c r="AX96" i="21"/>
  <c r="BW95" i="21"/>
  <c r="BV95" i="21"/>
  <c r="BU95" i="21"/>
  <c r="BT95" i="21"/>
  <c r="BR95" i="21"/>
  <c r="BQ95" i="21"/>
  <c r="BS95" i="21" s="1"/>
  <c r="BO95" i="21"/>
  <c r="BN95" i="21"/>
  <c r="BK95" i="21"/>
  <c r="BJ95" i="21"/>
  <c r="BH95" i="21"/>
  <c r="BG95" i="21"/>
  <c r="BF95" i="21"/>
  <c r="BE95" i="21"/>
  <c r="BA95" i="21"/>
  <c r="AZ95" i="21"/>
  <c r="AY95" i="21"/>
  <c r="AX95" i="21"/>
  <c r="BW94" i="21"/>
  <c r="BV94" i="21"/>
  <c r="BU94" i="21"/>
  <c r="BT94" i="21"/>
  <c r="BR94" i="21"/>
  <c r="BQ94" i="21"/>
  <c r="BS94" i="21" s="1"/>
  <c r="BO94" i="21"/>
  <c r="BN94" i="21"/>
  <c r="BK94" i="21"/>
  <c r="BJ94" i="21"/>
  <c r="BH94" i="21"/>
  <c r="BG94" i="21"/>
  <c r="BF94" i="21"/>
  <c r="BE94" i="21"/>
  <c r="BA94" i="21"/>
  <c r="AZ94" i="21"/>
  <c r="AY94" i="21"/>
  <c r="AX94" i="21"/>
  <c r="BW93" i="21"/>
  <c r="BT93" i="21"/>
  <c r="BR93" i="21"/>
  <c r="BQ93" i="21"/>
  <c r="BS93" i="21" s="1"/>
  <c r="BW92" i="21"/>
  <c r="BV92" i="21"/>
  <c r="BU92" i="21"/>
  <c r="BT92" i="21"/>
  <c r="BR92" i="21"/>
  <c r="BQ92" i="21"/>
  <c r="BS92" i="21" s="1"/>
  <c r="BO92" i="21"/>
  <c r="BN92" i="21"/>
  <c r="BK92" i="21"/>
  <c r="BJ92" i="21"/>
  <c r="BH92" i="21"/>
  <c r="BG92" i="21"/>
  <c r="BF92" i="21"/>
  <c r="BE92" i="21"/>
  <c r="BA92" i="21"/>
  <c r="AZ92" i="21"/>
  <c r="AY92" i="21"/>
  <c r="AX92" i="21"/>
  <c r="BW91" i="21"/>
  <c r="BV91" i="21"/>
  <c r="BU91" i="21"/>
  <c r="BT91" i="21"/>
  <c r="BR91" i="21"/>
  <c r="BQ91" i="21"/>
  <c r="BS91" i="21" s="1"/>
  <c r="BO91" i="21"/>
  <c r="BN91" i="21"/>
  <c r="BK91" i="21"/>
  <c r="BJ91" i="21"/>
  <c r="BH91" i="21"/>
  <c r="BG91" i="21"/>
  <c r="BF91" i="21"/>
  <c r="BE91" i="21"/>
  <c r="BA91" i="21"/>
  <c r="AZ91" i="21"/>
  <c r="AY91" i="21"/>
  <c r="AX91" i="21"/>
  <c r="BW90" i="21"/>
  <c r="BV90" i="21"/>
  <c r="BU90" i="21"/>
  <c r="BT90" i="21"/>
  <c r="BR90" i="21"/>
  <c r="BQ90" i="21"/>
  <c r="BS90" i="21" s="1"/>
  <c r="BO90" i="21"/>
  <c r="BN90" i="21"/>
  <c r="BK90" i="21"/>
  <c r="BJ90" i="21"/>
  <c r="BH90" i="21"/>
  <c r="BG90" i="21"/>
  <c r="BF90" i="21"/>
  <c r="BE90" i="21"/>
  <c r="BA90" i="21"/>
  <c r="AZ90" i="21"/>
  <c r="AY90" i="21"/>
  <c r="AX90" i="21"/>
  <c r="BW89" i="21"/>
  <c r="BV89" i="21"/>
  <c r="BU89" i="21"/>
  <c r="BT89" i="21"/>
  <c r="BR89" i="21"/>
  <c r="BQ89" i="21"/>
  <c r="BS89" i="21" s="1"/>
  <c r="BO89" i="21"/>
  <c r="BN89" i="21"/>
  <c r="BK89" i="21"/>
  <c r="BJ89" i="21"/>
  <c r="BH89" i="21"/>
  <c r="BG89" i="21"/>
  <c r="BF89" i="21"/>
  <c r="BE89" i="21"/>
  <c r="BA89" i="21"/>
  <c r="AZ89" i="21"/>
  <c r="AY89" i="21"/>
  <c r="AX89" i="21"/>
  <c r="BW88" i="21"/>
  <c r="BV88" i="21"/>
  <c r="BU88" i="21"/>
  <c r="BT88" i="21"/>
  <c r="BR88" i="21"/>
  <c r="BQ88" i="21"/>
  <c r="BS88" i="21" s="1"/>
  <c r="BO88" i="21"/>
  <c r="BN88" i="21"/>
  <c r="BK88" i="21"/>
  <c r="BJ88" i="21"/>
  <c r="BH88" i="21"/>
  <c r="BG88" i="21"/>
  <c r="BF88" i="21"/>
  <c r="BE88" i="21"/>
  <c r="BA88" i="21"/>
  <c r="AZ88" i="21"/>
  <c r="AY88" i="21"/>
  <c r="AX88" i="21"/>
  <c r="BW87" i="21"/>
  <c r="BV87" i="21"/>
  <c r="BU87" i="21"/>
  <c r="BT87" i="21"/>
  <c r="BS87" i="21"/>
  <c r="BR87" i="21"/>
  <c r="BQ87" i="21"/>
  <c r="BO87" i="21"/>
  <c r="BN87" i="21"/>
  <c r="BK87" i="21"/>
  <c r="BJ87" i="21"/>
  <c r="BH87" i="21"/>
  <c r="BG87" i="21"/>
  <c r="BF87" i="21"/>
  <c r="BE87" i="21"/>
  <c r="BA87" i="21"/>
  <c r="AZ87" i="21"/>
  <c r="AY87" i="21"/>
  <c r="AX87" i="21"/>
  <c r="BW86" i="21"/>
  <c r="BV86" i="21"/>
  <c r="BU86" i="21"/>
  <c r="BT86" i="21"/>
  <c r="BR86" i="21"/>
  <c r="BQ86" i="21"/>
  <c r="BS86" i="21" s="1"/>
  <c r="BO86" i="21"/>
  <c r="BN86" i="21"/>
  <c r="BK86" i="21"/>
  <c r="BJ86" i="21"/>
  <c r="BH86" i="21"/>
  <c r="BG86" i="21"/>
  <c r="BF86" i="21"/>
  <c r="BE86" i="21"/>
  <c r="BA86" i="21"/>
  <c r="AZ86" i="21"/>
  <c r="AY86" i="21"/>
  <c r="AX86" i="21"/>
  <c r="BW85" i="21"/>
  <c r="BV85" i="21"/>
  <c r="BU85" i="21"/>
  <c r="BT85" i="21"/>
  <c r="BR85" i="21"/>
  <c r="BQ85" i="21"/>
  <c r="BS85" i="21" s="1"/>
  <c r="BO85" i="21"/>
  <c r="BN85" i="21"/>
  <c r="BK85" i="21"/>
  <c r="BJ85" i="21"/>
  <c r="BH85" i="21"/>
  <c r="BG85" i="21"/>
  <c r="BF85" i="21"/>
  <c r="BE85" i="21"/>
  <c r="BA85" i="21"/>
  <c r="AZ85" i="21"/>
  <c r="AY85" i="21"/>
  <c r="AX85" i="21"/>
  <c r="BW84" i="21"/>
  <c r="BV84" i="21"/>
  <c r="BU84" i="21"/>
  <c r="BT84" i="21"/>
  <c r="BS84" i="21"/>
  <c r="BR84" i="21"/>
  <c r="BQ84" i="21"/>
  <c r="BO84" i="21"/>
  <c r="BN84" i="21"/>
  <c r="BK84" i="21"/>
  <c r="BJ84" i="21"/>
  <c r="BH84" i="21"/>
  <c r="BG84" i="21"/>
  <c r="BF84" i="21"/>
  <c r="BE84" i="21"/>
  <c r="BA84" i="21"/>
  <c r="AZ84" i="21"/>
  <c r="AY84" i="21"/>
  <c r="AX84" i="21"/>
  <c r="BW83" i="21"/>
  <c r="BV83" i="21"/>
  <c r="BU83" i="21"/>
  <c r="BT83" i="21"/>
  <c r="BR83" i="21"/>
  <c r="BQ83" i="21"/>
  <c r="BS83" i="21" s="1"/>
  <c r="BO83" i="21"/>
  <c r="BN83" i="21"/>
  <c r="BK83" i="21"/>
  <c r="BJ83" i="21"/>
  <c r="BH83" i="21"/>
  <c r="BG83" i="21"/>
  <c r="BF83" i="21"/>
  <c r="BE83" i="21"/>
  <c r="BA83" i="21"/>
  <c r="AZ83" i="21"/>
  <c r="AY83" i="21"/>
  <c r="AX83" i="21"/>
  <c r="BW82" i="21"/>
  <c r="BV82" i="21"/>
  <c r="BU82" i="21"/>
  <c r="BT82" i="21"/>
  <c r="BR82" i="21"/>
  <c r="BQ82" i="21"/>
  <c r="BS82" i="21" s="1"/>
  <c r="BO82" i="21"/>
  <c r="BN82" i="21"/>
  <c r="BK82" i="21"/>
  <c r="BJ82" i="21"/>
  <c r="BH82" i="21"/>
  <c r="BG82" i="21"/>
  <c r="BF82" i="21"/>
  <c r="BE82" i="21"/>
  <c r="BA82" i="21"/>
  <c r="AZ82" i="21"/>
  <c r="AY82" i="21"/>
  <c r="AX82" i="21"/>
  <c r="BW81" i="21"/>
  <c r="BV81" i="21"/>
  <c r="BU81" i="21"/>
  <c r="BT81" i="21"/>
  <c r="BR81" i="21"/>
  <c r="BQ81" i="21"/>
  <c r="BS81" i="21" s="1"/>
  <c r="BO81" i="21"/>
  <c r="BN81" i="21"/>
  <c r="BK81" i="21"/>
  <c r="BJ81" i="21"/>
  <c r="BH81" i="21"/>
  <c r="BG81" i="21"/>
  <c r="BF81" i="21"/>
  <c r="BE81" i="21"/>
  <c r="BA81" i="21"/>
  <c r="AZ81" i="21"/>
  <c r="AY81" i="21"/>
  <c r="AX81" i="21"/>
  <c r="BW80" i="21"/>
  <c r="BT80" i="21"/>
  <c r="BR80" i="21"/>
  <c r="BQ80" i="21"/>
  <c r="BS80" i="21" s="1"/>
  <c r="BW79" i="21"/>
  <c r="BV79" i="21"/>
  <c r="BU79" i="21"/>
  <c r="BT79" i="21"/>
  <c r="BR79" i="21"/>
  <c r="BQ79" i="21"/>
  <c r="BS79" i="21" s="1"/>
  <c r="BO79" i="21"/>
  <c r="BN79" i="21"/>
  <c r="BK79" i="21"/>
  <c r="BJ79" i="21"/>
  <c r="BH79" i="21"/>
  <c r="BG79" i="21"/>
  <c r="BF79" i="21"/>
  <c r="BE79" i="21"/>
  <c r="BA79" i="21"/>
  <c r="AZ79" i="21"/>
  <c r="AY79" i="21"/>
  <c r="AX79" i="21"/>
  <c r="BW78" i="21"/>
  <c r="BV78" i="21"/>
  <c r="BU78" i="21"/>
  <c r="BT78" i="21"/>
  <c r="BR78" i="21"/>
  <c r="BQ78" i="21"/>
  <c r="BS78" i="21" s="1"/>
  <c r="BO78" i="21"/>
  <c r="BN78" i="21"/>
  <c r="BK78" i="21"/>
  <c r="BJ78" i="21"/>
  <c r="BH78" i="21"/>
  <c r="BG78" i="21"/>
  <c r="BF78" i="21"/>
  <c r="BE78" i="21"/>
  <c r="BA78" i="21"/>
  <c r="AZ78" i="21"/>
  <c r="AY78" i="21"/>
  <c r="AX78" i="21"/>
  <c r="BW77" i="21"/>
  <c r="BV77" i="21"/>
  <c r="BU77" i="21"/>
  <c r="BT77" i="21"/>
  <c r="BR77" i="21"/>
  <c r="BQ77" i="21"/>
  <c r="BS77" i="21" s="1"/>
  <c r="BO77" i="21"/>
  <c r="BN77" i="21"/>
  <c r="BK77" i="21"/>
  <c r="BJ77" i="21"/>
  <c r="BH77" i="21"/>
  <c r="BG77" i="21"/>
  <c r="BF77" i="21"/>
  <c r="BE77" i="21"/>
  <c r="BA77" i="21"/>
  <c r="AZ77" i="21"/>
  <c r="AY77" i="21"/>
  <c r="AX77" i="21"/>
  <c r="BW76" i="21"/>
  <c r="BV76" i="21"/>
  <c r="BU76" i="21"/>
  <c r="BT76" i="21"/>
  <c r="BR76" i="21"/>
  <c r="BQ76" i="21"/>
  <c r="BS76" i="21" s="1"/>
  <c r="BO76" i="21"/>
  <c r="BN76" i="21"/>
  <c r="BK76" i="21"/>
  <c r="BJ76" i="21"/>
  <c r="BH76" i="21"/>
  <c r="BG76" i="21"/>
  <c r="BF76" i="21"/>
  <c r="BE76" i="21"/>
  <c r="BA76" i="21"/>
  <c r="AZ76" i="21"/>
  <c r="AY76" i="21"/>
  <c r="AX76" i="21"/>
  <c r="BW75" i="21"/>
  <c r="BV75" i="21"/>
  <c r="BU75" i="21"/>
  <c r="BT75" i="21"/>
  <c r="BS75" i="21"/>
  <c r="BR75" i="21"/>
  <c r="BQ75" i="21"/>
  <c r="BO75" i="21"/>
  <c r="BN75" i="21"/>
  <c r="BK75" i="21"/>
  <c r="BK142" i="21" s="1"/>
  <c r="G18" i="20" s="1"/>
  <c r="BJ75" i="21"/>
  <c r="BJ142" i="21" s="1"/>
  <c r="H18" i="20" s="1"/>
  <c r="BH75" i="21"/>
  <c r="BG75" i="21"/>
  <c r="BF75" i="21"/>
  <c r="BE75" i="21"/>
  <c r="BA75" i="21"/>
  <c r="AZ75" i="21"/>
  <c r="AY75" i="21"/>
  <c r="AX75" i="21"/>
  <c r="BW74" i="21"/>
  <c r="BV74" i="21"/>
  <c r="BU74" i="21"/>
  <c r="BT74" i="21"/>
  <c r="BR74" i="21"/>
  <c r="BS74" i="21" s="1"/>
  <c r="BQ74" i="21"/>
  <c r="BO74" i="21"/>
  <c r="BN74" i="21"/>
  <c r="BM74" i="21"/>
  <c r="BL74" i="21"/>
  <c r="BH74" i="21"/>
  <c r="BG74" i="21"/>
  <c r="BF74" i="21"/>
  <c r="BE74" i="21"/>
  <c r="BA74" i="21"/>
  <c r="AZ74" i="21"/>
  <c r="AY74" i="21"/>
  <c r="AX74" i="21"/>
  <c r="BW73" i="21"/>
  <c r="BV73" i="21"/>
  <c r="BU73" i="21"/>
  <c r="BT73" i="21"/>
  <c r="BR73" i="21"/>
  <c r="BQ73" i="21"/>
  <c r="BS73" i="21" s="1"/>
  <c r="BO73" i="21"/>
  <c r="BN73" i="21"/>
  <c r="BM73" i="21"/>
  <c r="BL73" i="21"/>
  <c r="BH73" i="21"/>
  <c r="BG73" i="21"/>
  <c r="BF73" i="21"/>
  <c r="BE73" i="21"/>
  <c r="BA73" i="21"/>
  <c r="AZ73" i="21"/>
  <c r="AY73" i="21"/>
  <c r="AX73" i="21"/>
  <c r="BW72" i="21"/>
  <c r="BV72" i="21"/>
  <c r="BU72" i="21"/>
  <c r="BT72" i="21"/>
  <c r="BR72" i="21"/>
  <c r="BS72" i="21" s="1"/>
  <c r="BQ72" i="21"/>
  <c r="BO72" i="21"/>
  <c r="BN72" i="21"/>
  <c r="BM72" i="21"/>
  <c r="BL72" i="21"/>
  <c r="BH72" i="21"/>
  <c r="BG72" i="21"/>
  <c r="BF72" i="21"/>
  <c r="BE72" i="21"/>
  <c r="BA72" i="21"/>
  <c r="AZ72" i="21"/>
  <c r="AY72" i="21"/>
  <c r="AX72" i="21"/>
  <c r="BW71" i="21"/>
  <c r="BV71" i="21"/>
  <c r="BU71" i="21"/>
  <c r="BT71" i="21"/>
  <c r="BS71" i="21"/>
  <c r="BR71" i="21"/>
  <c r="BQ71" i="21"/>
  <c r="BO71" i="21"/>
  <c r="BN71" i="21"/>
  <c r="BM71" i="21"/>
  <c r="BL71" i="21"/>
  <c r="BH71" i="21"/>
  <c r="BG71" i="21"/>
  <c r="BF71" i="21"/>
  <c r="BE71" i="21"/>
  <c r="BA71" i="21"/>
  <c r="AZ71" i="21"/>
  <c r="AY71" i="21"/>
  <c r="AX71" i="21"/>
  <c r="BW70" i="21"/>
  <c r="BV70" i="21"/>
  <c r="BU70" i="21"/>
  <c r="BT70" i="21"/>
  <c r="BR70" i="21"/>
  <c r="BQ70" i="21"/>
  <c r="BS70" i="21" s="1"/>
  <c r="BO70" i="21"/>
  <c r="BN70" i="21"/>
  <c r="BM70" i="21"/>
  <c r="BL70" i="21"/>
  <c r="BH70" i="21"/>
  <c r="BG70" i="21"/>
  <c r="BF70" i="21"/>
  <c r="BE70" i="21"/>
  <c r="BA70" i="21"/>
  <c r="AZ70" i="21"/>
  <c r="AY70" i="21"/>
  <c r="AX70" i="21"/>
  <c r="BW69" i="21"/>
  <c r="BV69" i="21"/>
  <c r="BU69" i="21"/>
  <c r="BT69" i="21"/>
  <c r="BR69" i="21"/>
  <c r="BQ69" i="21"/>
  <c r="BS69" i="21" s="1"/>
  <c r="BO69" i="21"/>
  <c r="BN69" i="21"/>
  <c r="BM69" i="21"/>
  <c r="BL69" i="21"/>
  <c r="BH69" i="21"/>
  <c r="BG69" i="21"/>
  <c r="BF69" i="21"/>
  <c r="BE69" i="21"/>
  <c r="BA69" i="21"/>
  <c r="AZ69" i="21"/>
  <c r="AY69" i="21"/>
  <c r="AX69" i="21"/>
  <c r="BW68" i="21"/>
  <c r="BV68" i="21"/>
  <c r="BU68" i="21"/>
  <c r="BT68" i="21"/>
  <c r="BR68" i="21"/>
  <c r="BQ68" i="21"/>
  <c r="BS68" i="21" s="1"/>
  <c r="BO68" i="21"/>
  <c r="BN68" i="21"/>
  <c r="BM68" i="21"/>
  <c r="BL68" i="21"/>
  <c r="BH68" i="21"/>
  <c r="BG68" i="21"/>
  <c r="BF68" i="21"/>
  <c r="BE68" i="21"/>
  <c r="BA68" i="21"/>
  <c r="AZ68" i="21"/>
  <c r="AY68" i="21"/>
  <c r="AX68" i="21"/>
  <c r="BW67" i="21"/>
  <c r="BV67" i="21"/>
  <c r="BU67" i="21"/>
  <c r="BT67" i="21"/>
  <c r="BR67" i="21"/>
  <c r="BQ67" i="21"/>
  <c r="BS67" i="21" s="1"/>
  <c r="BP67" i="21"/>
  <c r="BO67" i="21"/>
  <c r="BN67" i="21"/>
  <c r="BM67" i="21"/>
  <c r="BL67" i="21"/>
  <c r="BI67" i="21"/>
  <c r="BH67" i="21"/>
  <c r="BF67" i="21"/>
  <c r="BE67" i="21"/>
  <c r="BA67" i="21"/>
  <c r="AZ67" i="21"/>
  <c r="AY67" i="21"/>
  <c r="AX67" i="21"/>
  <c r="BW66" i="21"/>
  <c r="BV66" i="21"/>
  <c r="BU66" i="21"/>
  <c r="BT66" i="21"/>
  <c r="BS66" i="21"/>
  <c r="BR66" i="21"/>
  <c r="BQ66" i="21"/>
  <c r="BO66" i="21"/>
  <c r="BN66" i="21"/>
  <c r="BM66" i="21"/>
  <c r="BL66" i="21"/>
  <c r="BH66" i="21"/>
  <c r="BG66" i="21"/>
  <c r="BF66" i="21"/>
  <c r="BE66" i="21"/>
  <c r="BA66" i="21"/>
  <c r="AZ66" i="21"/>
  <c r="AY66" i="21"/>
  <c r="AX66" i="21"/>
  <c r="BW65" i="21"/>
  <c r="BV65" i="21"/>
  <c r="BU65" i="21"/>
  <c r="BT65" i="21"/>
  <c r="BR65" i="21"/>
  <c r="BQ65" i="21"/>
  <c r="BS65" i="21" s="1"/>
  <c r="BO65" i="21"/>
  <c r="BN65" i="21"/>
  <c r="BM65" i="21"/>
  <c r="BL65" i="21"/>
  <c r="BH65" i="21"/>
  <c r="BG65" i="21"/>
  <c r="BF65" i="21"/>
  <c r="BE65" i="21"/>
  <c r="BA65" i="21"/>
  <c r="AZ65" i="21"/>
  <c r="AY65" i="21"/>
  <c r="AX65" i="21"/>
  <c r="BW64" i="21"/>
  <c r="BV64" i="21"/>
  <c r="BU64" i="21"/>
  <c r="BT64" i="21"/>
  <c r="BR64" i="21"/>
  <c r="BQ64" i="21"/>
  <c r="BS64" i="21" s="1"/>
  <c r="BO64" i="21"/>
  <c r="BN64" i="21"/>
  <c r="BM64" i="21"/>
  <c r="BL64" i="21"/>
  <c r="BH64" i="21"/>
  <c r="BG64" i="21"/>
  <c r="BF64" i="21"/>
  <c r="BE64" i="21"/>
  <c r="BA64" i="21"/>
  <c r="AZ64" i="21"/>
  <c r="AY64" i="21"/>
  <c r="AX64" i="21"/>
  <c r="BW63" i="21"/>
  <c r="BV63" i="21"/>
  <c r="BU63" i="21"/>
  <c r="BT63" i="21"/>
  <c r="BR63" i="21"/>
  <c r="BQ63" i="21"/>
  <c r="BS63" i="21" s="1"/>
  <c r="BO63" i="21"/>
  <c r="BN63" i="21"/>
  <c r="BM63" i="21"/>
  <c r="BL63" i="21"/>
  <c r="BH63" i="21"/>
  <c r="BG63" i="21"/>
  <c r="BF63" i="21"/>
  <c r="BE63" i="21"/>
  <c r="BA63" i="21"/>
  <c r="AZ63" i="21"/>
  <c r="AY63" i="21"/>
  <c r="AX63" i="21"/>
  <c r="BW62" i="21"/>
  <c r="BV62" i="21"/>
  <c r="BU62" i="21"/>
  <c r="BT62" i="21"/>
  <c r="BR62" i="21"/>
  <c r="BS62" i="21" s="1"/>
  <c r="BQ62" i="21"/>
  <c r="BO62" i="21"/>
  <c r="BN62" i="21"/>
  <c r="BM62" i="21"/>
  <c r="BL62" i="21"/>
  <c r="BH62" i="21"/>
  <c r="BG62" i="21"/>
  <c r="BF62" i="21"/>
  <c r="BE62" i="21"/>
  <c r="BA62" i="21"/>
  <c r="AZ62" i="21"/>
  <c r="AY62" i="21"/>
  <c r="AX62" i="21"/>
  <c r="BW61" i="21"/>
  <c r="BV61" i="21"/>
  <c r="BU61" i="21"/>
  <c r="BT61" i="21"/>
  <c r="BR61" i="21"/>
  <c r="BS61" i="21" s="1"/>
  <c r="BQ61" i="21"/>
  <c r="BO61" i="21"/>
  <c r="BN61" i="21"/>
  <c r="BM61" i="21"/>
  <c r="BL61" i="21"/>
  <c r="BH61" i="21"/>
  <c r="BG61" i="21"/>
  <c r="BE61" i="21"/>
  <c r="BC61" i="21"/>
  <c r="BA61" i="21"/>
  <c r="AZ61" i="21"/>
  <c r="AY61" i="21"/>
  <c r="AX61" i="21"/>
  <c r="BW60" i="21"/>
  <c r="BV60" i="21"/>
  <c r="BU60" i="21"/>
  <c r="BT60" i="21"/>
  <c r="BS60" i="21"/>
  <c r="BR60" i="21"/>
  <c r="BQ60" i="21"/>
  <c r="BO60" i="21"/>
  <c r="BN60" i="21"/>
  <c r="BM60" i="21"/>
  <c r="BL60" i="21"/>
  <c r="BH60" i="21"/>
  <c r="BG60" i="21"/>
  <c r="BA60" i="21"/>
  <c r="AZ60" i="21"/>
  <c r="AY60" i="21"/>
  <c r="BW59" i="21"/>
  <c r="BV59" i="21"/>
  <c r="BU59" i="21"/>
  <c r="BT59" i="21"/>
  <c r="BS59" i="21"/>
  <c r="BR59" i="21"/>
  <c r="BQ59" i="21"/>
  <c r="BO59" i="21"/>
  <c r="BN59" i="21"/>
  <c r="BM59" i="21"/>
  <c r="BL59" i="21"/>
  <c r="BH59" i="21"/>
  <c r="BG59" i="21"/>
  <c r="BF59" i="21"/>
  <c r="BE59" i="21"/>
  <c r="BA59" i="21"/>
  <c r="AZ59" i="21"/>
  <c r="AY59" i="21"/>
  <c r="AX59" i="21"/>
  <c r="BW58" i="21"/>
  <c r="BV58" i="21"/>
  <c r="BU58" i="21"/>
  <c r="BT58" i="21"/>
  <c r="BR58" i="21"/>
  <c r="BQ58" i="21"/>
  <c r="BS58" i="21" s="1"/>
  <c r="BO58" i="21"/>
  <c r="BN58" i="21"/>
  <c r="BM58" i="21"/>
  <c r="BL58" i="21"/>
  <c r="BH58" i="21"/>
  <c r="BG58" i="21"/>
  <c r="BF58" i="21"/>
  <c r="BE58" i="21"/>
  <c r="BA58" i="21"/>
  <c r="AZ58" i="21"/>
  <c r="AY58" i="21"/>
  <c r="AX58" i="21"/>
  <c r="BW57" i="21"/>
  <c r="BV57" i="21"/>
  <c r="BU57" i="21"/>
  <c r="BT57" i="21"/>
  <c r="BR57" i="21"/>
  <c r="BQ57" i="21"/>
  <c r="BS57" i="21" s="1"/>
  <c r="BO57" i="21"/>
  <c r="BN57" i="21"/>
  <c r="BM57" i="21"/>
  <c r="BL57" i="21"/>
  <c r="BH57" i="21"/>
  <c r="BG57" i="21"/>
  <c r="BF57" i="21"/>
  <c r="BE57" i="21"/>
  <c r="BA57" i="21"/>
  <c r="AZ57" i="21"/>
  <c r="AY57" i="21"/>
  <c r="AX57" i="21"/>
  <c r="BW56" i="21"/>
  <c r="BV56" i="21"/>
  <c r="BU56" i="21"/>
  <c r="BT56" i="21"/>
  <c r="BR56" i="21"/>
  <c r="BQ56" i="21"/>
  <c r="BS56" i="21" s="1"/>
  <c r="BO56" i="21"/>
  <c r="BN56" i="21"/>
  <c r="BM56" i="21"/>
  <c r="BL56" i="21"/>
  <c r="BH56" i="21"/>
  <c r="BG56" i="21"/>
  <c r="BF56" i="21"/>
  <c r="BE56" i="21"/>
  <c r="BA56" i="21"/>
  <c r="AZ56" i="21"/>
  <c r="AY56" i="21"/>
  <c r="AX56" i="21"/>
  <c r="BW55" i="21"/>
  <c r="BV55" i="21"/>
  <c r="BU55" i="21"/>
  <c r="BT55" i="21"/>
  <c r="BR55" i="21"/>
  <c r="BQ55" i="21"/>
  <c r="BS55" i="21" s="1"/>
  <c r="BP55" i="21"/>
  <c r="BO55" i="21"/>
  <c r="BN55" i="21"/>
  <c r="BM55" i="21"/>
  <c r="BL55" i="21"/>
  <c r="BI55" i="21"/>
  <c r="BH55" i="21"/>
  <c r="BF55" i="21"/>
  <c r="BE55" i="21"/>
  <c r="BA55" i="21"/>
  <c r="AZ55" i="21"/>
  <c r="AY55" i="21"/>
  <c r="AX55" i="21"/>
  <c r="BW54" i="21"/>
  <c r="BV54" i="21"/>
  <c r="BU54" i="21"/>
  <c r="BT54" i="21"/>
  <c r="BS54" i="21"/>
  <c r="BR54" i="21"/>
  <c r="BQ54" i="21"/>
  <c r="BO54" i="21"/>
  <c r="BN54" i="21"/>
  <c r="BM54" i="21"/>
  <c r="BL54" i="21"/>
  <c r="BH54" i="21"/>
  <c r="BG54" i="21"/>
  <c r="BF54" i="21"/>
  <c r="BE54" i="21"/>
  <c r="BA54" i="21"/>
  <c r="AZ54" i="21"/>
  <c r="AY54" i="21"/>
  <c r="AX54" i="21"/>
  <c r="BW53" i="21"/>
  <c r="BV53" i="21"/>
  <c r="BU53" i="21"/>
  <c r="BT53" i="21"/>
  <c r="BR53" i="21"/>
  <c r="BQ53" i="21"/>
  <c r="BS53" i="21" s="1"/>
  <c r="BO53" i="21"/>
  <c r="BN53" i="21"/>
  <c r="BM53" i="21"/>
  <c r="BL53" i="21"/>
  <c r="BH53" i="21"/>
  <c r="BG53" i="21"/>
  <c r="BA53" i="21"/>
  <c r="AZ53" i="21"/>
  <c r="AY53" i="21"/>
  <c r="BW52" i="21"/>
  <c r="BV52" i="21"/>
  <c r="BU52" i="21"/>
  <c r="BT52" i="21"/>
  <c r="BR52" i="21"/>
  <c r="BQ52" i="21"/>
  <c r="BS52" i="21" s="1"/>
  <c r="BO52" i="21"/>
  <c r="BN52" i="21"/>
  <c r="BM52" i="21"/>
  <c r="BL52" i="21"/>
  <c r="BH52" i="21"/>
  <c r="BG52" i="21"/>
  <c r="BF52" i="21"/>
  <c r="BE52" i="21"/>
  <c r="BA52" i="21"/>
  <c r="AZ52" i="21"/>
  <c r="AY52" i="21"/>
  <c r="AX52" i="21"/>
  <c r="BW51" i="21"/>
  <c r="BV51" i="21"/>
  <c r="BU51" i="21"/>
  <c r="BT51" i="21"/>
  <c r="BR51" i="21"/>
  <c r="BQ51" i="21"/>
  <c r="BS51" i="21" s="1"/>
  <c r="BO51" i="21"/>
  <c r="BN51" i="21"/>
  <c r="BM51" i="21"/>
  <c r="BL51" i="21"/>
  <c r="BH51" i="21"/>
  <c r="BG51" i="21"/>
  <c r="BF51" i="21"/>
  <c r="BE51" i="21"/>
  <c r="BA51" i="21"/>
  <c r="AZ51" i="21"/>
  <c r="AY51" i="21"/>
  <c r="AX51" i="21"/>
  <c r="BW50" i="21"/>
  <c r="BV50" i="21"/>
  <c r="BU50" i="21"/>
  <c r="BT50" i="21"/>
  <c r="BR50" i="21"/>
  <c r="BQ50" i="21"/>
  <c r="BS50" i="21" s="1"/>
  <c r="BO50" i="21"/>
  <c r="BN50" i="21"/>
  <c r="BM50" i="21"/>
  <c r="BL50" i="21"/>
  <c r="BH50" i="21"/>
  <c r="BG50" i="21"/>
  <c r="BF50" i="21"/>
  <c r="BE50" i="21"/>
  <c r="BA50" i="21"/>
  <c r="AZ50" i="21"/>
  <c r="AY50" i="21"/>
  <c r="AX50" i="21"/>
  <c r="BW49" i="21"/>
  <c r="BV49" i="21"/>
  <c r="BU49" i="21"/>
  <c r="BT49" i="21"/>
  <c r="BR49" i="21"/>
  <c r="BQ49" i="21"/>
  <c r="BS49" i="21" s="1"/>
  <c r="BP49" i="21"/>
  <c r="BO49" i="21"/>
  <c r="BN49" i="21"/>
  <c r="BM49" i="21"/>
  <c r="BL49" i="21"/>
  <c r="BI49" i="21"/>
  <c r="BH49" i="21"/>
  <c r="BF49" i="21"/>
  <c r="BE49" i="21"/>
  <c r="BA49" i="21"/>
  <c r="AZ49" i="21"/>
  <c r="AY49" i="21"/>
  <c r="AX49" i="21"/>
  <c r="BW48" i="21"/>
  <c r="BV48" i="21"/>
  <c r="BU48" i="21"/>
  <c r="BT48" i="21"/>
  <c r="BS48" i="21"/>
  <c r="BR48" i="21"/>
  <c r="BQ48" i="21"/>
  <c r="BO48" i="21"/>
  <c r="BN48" i="21"/>
  <c r="BM48" i="21"/>
  <c r="BL48" i="21"/>
  <c r="BH48" i="21"/>
  <c r="BG48" i="21"/>
  <c r="BF48" i="21"/>
  <c r="BE48" i="21"/>
  <c r="BA48" i="21"/>
  <c r="AZ48" i="21"/>
  <c r="AY48" i="21"/>
  <c r="AX48" i="21"/>
  <c r="BW47" i="21"/>
  <c r="BV47" i="21"/>
  <c r="BU47" i="21"/>
  <c r="BT47" i="21"/>
  <c r="BR47" i="21"/>
  <c r="BQ47" i="21"/>
  <c r="BS47" i="21" s="1"/>
  <c r="BO47" i="21"/>
  <c r="BN47" i="21"/>
  <c r="BM47" i="21"/>
  <c r="BL47" i="21"/>
  <c r="BH47" i="21"/>
  <c r="BG47" i="21"/>
  <c r="BF47" i="21"/>
  <c r="BE47" i="21"/>
  <c r="BA47" i="21"/>
  <c r="AZ47" i="21"/>
  <c r="AY47" i="21"/>
  <c r="AX47" i="21"/>
  <c r="BW46" i="21"/>
  <c r="BV46" i="21"/>
  <c r="BU46" i="21"/>
  <c r="BT46" i="21"/>
  <c r="BR46" i="21"/>
  <c r="BQ46" i="21"/>
  <c r="BS46" i="21" s="1"/>
  <c r="BO46" i="21"/>
  <c r="BN46" i="21"/>
  <c r="BM46" i="21"/>
  <c r="BL46" i="21"/>
  <c r="BH46" i="21"/>
  <c r="BG46" i="21"/>
  <c r="BF46" i="21"/>
  <c r="BE46" i="21"/>
  <c r="BA46" i="21"/>
  <c r="AZ46" i="21"/>
  <c r="AY46" i="21"/>
  <c r="AX46" i="21"/>
  <c r="BW45" i="21"/>
  <c r="BV45" i="21"/>
  <c r="BU45" i="21"/>
  <c r="BT45" i="21"/>
  <c r="BR45" i="21"/>
  <c r="BQ45" i="21"/>
  <c r="BS45" i="21" s="1"/>
  <c r="BO45" i="21"/>
  <c r="BN45" i="21"/>
  <c r="BM45" i="21"/>
  <c r="BL45" i="21"/>
  <c r="BH45" i="21"/>
  <c r="BG45" i="21"/>
  <c r="BF45" i="21"/>
  <c r="BE45" i="21"/>
  <c r="BA45" i="21"/>
  <c r="AZ45" i="21"/>
  <c r="AY45" i="21"/>
  <c r="AX45" i="21"/>
  <c r="BW44" i="21"/>
  <c r="BV44" i="21"/>
  <c r="BU44" i="21"/>
  <c r="BT44" i="21"/>
  <c r="BR44" i="21"/>
  <c r="BQ44" i="21"/>
  <c r="BS44" i="21" s="1"/>
  <c r="BO44" i="21"/>
  <c r="BN44" i="21"/>
  <c r="BM44" i="21"/>
  <c r="BL44" i="21"/>
  <c r="BH44" i="21"/>
  <c r="BG44" i="21"/>
  <c r="BF44" i="21"/>
  <c r="BE44" i="21"/>
  <c r="BA44" i="21"/>
  <c r="AZ44" i="21"/>
  <c r="AY44" i="21"/>
  <c r="AX44" i="21"/>
  <c r="BW43" i="21"/>
  <c r="BV43" i="21"/>
  <c r="BU43" i="21"/>
  <c r="BT43" i="21"/>
  <c r="BR43" i="21"/>
  <c r="BS43" i="21" s="1"/>
  <c r="BQ43" i="21"/>
  <c r="BO43" i="21"/>
  <c r="BN43" i="21"/>
  <c r="BM43" i="21"/>
  <c r="BL43" i="21"/>
  <c r="BH43" i="21"/>
  <c r="BG43" i="21"/>
  <c r="BF43" i="21"/>
  <c r="BE43" i="21"/>
  <c r="BA43" i="21"/>
  <c r="AZ43" i="21"/>
  <c r="AY43" i="21"/>
  <c r="AX43" i="21"/>
  <c r="BW42" i="21"/>
  <c r="BV42" i="21"/>
  <c r="BU42" i="21"/>
  <c r="BT42" i="21"/>
  <c r="BR42" i="21"/>
  <c r="BS42" i="21" s="1"/>
  <c r="BQ42" i="21"/>
  <c r="BO42" i="21"/>
  <c r="BN42" i="21"/>
  <c r="BM42" i="21"/>
  <c r="BL42" i="21"/>
  <c r="BH42" i="21"/>
  <c r="BG42" i="21"/>
  <c r="BF42" i="21"/>
  <c r="BE42" i="21"/>
  <c r="BA42" i="21"/>
  <c r="AZ42" i="21"/>
  <c r="AY42" i="21"/>
  <c r="AX42" i="21"/>
  <c r="BW41" i="21"/>
  <c r="BV41" i="21"/>
  <c r="BU41" i="21"/>
  <c r="BT41" i="21"/>
  <c r="BR41" i="21"/>
  <c r="BS41" i="21" s="1"/>
  <c r="BQ41" i="21"/>
  <c r="BO41" i="21"/>
  <c r="BN41" i="21"/>
  <c r="BM41" i="21"/>
  <c r="BL41" i="21"/>
  <c r="BH41" i="21"/>
  <c r="BG41" i="21"/>
  <c r="BF41" i="21"/>
  <c r="BE41" i="21"/>
  <c r="BA41" i="21"/>
  <c r="AZ41" i="21"/>
  <c r="AY41" i="21"/>
  <c r="AX41" i="21"/>
  <c r="BW40" i="21"/>
  <c r="BV40" i="21"/>
  <c r="BU40" i="21"/>
  <c r="BT40" i="21"/>
  <c r="BS40" i="21"/>
  <c r="BR40" i="21"/>
  <c r="BQ40" i="21"/>
  <c r="BO40" i="21"/>
  <c r="BN40" i="21"/>
  <c r="BM40" i="21"/>
  <c r="BL40" i="21"/>
  <c r="BH40" i="21"/>
  <c r="BG40" i="21"/>
  <c r="BF40" i="21"/>
  <c r="BE40" i="21"/>
  <c r="BA40" i="21"/>
  <c r="AZ40" i="21"/>
  <c r="AY40" i="21"/>
  <c r="AX40" i="21"/>
  <c r="BW39" i="21"/>
  <c r="BV39" i="21"/>
  <c r="BU39" i="21"/>
  <c r="BT39" i="21"/>
  <c r="BR39" i="21"/>
  <c r="BQ39" i="21"/>
  <c r="BS39" i="21" s="1"/>
  <c r="BO39" i="21"/>
  <c r="BN39" i="21"/>
  <c r="BM39" i="21"/>
  <c r="BL39" i="21"/>
  <c r="BH39" i="21"/>
  <c r="BG39" i="21"/>
  <c r="BD39" i="21"/>
  <c r="BC39" i="21"/>
  <c r="BA39" i="21"/>
  <c r="AZ39" i="21"/>
  <c r="AY39" i="21"/>
  <c r="BW38" i="21"/>
  <c r="BV38" i="21"/>
  <c r="BU38" i="21"/>
  <c r="BT38" i="21"/>
  <c r="BR38" i="21"/>
  <c r="BS38" i="21" s="1"/>
  <c r="BQ38" i="21"/>
  <c r="BO38" i="21"/>
  <c r="BN38" i="21"/>
  <c r="BM38" i="21"/>
  <c r="BL38" i="21"/>
  <c r="BH38" i="21"/>
  <c r="BG38" i="21"/>
  <c r="BF38" i="21"/>
  <c r="BE38" i="21"/>
  <c r="BA38" i="21"/>
  <c r="AZ38" i="21"/>
  <c r="AY38" i="21"/>
  <c r="AX38" i="21"/>
  <c r="BW37" i="21"/>
  <c r="BV37" i="21"/>
  <c r="BU37" i="21"/>
  <c r="BT37" i="21"/>
  <c r="BR37" i="21"/>
  <c r="BS37" i="21" s="1"/>
  <c r="BQ37" i="21"/>
  <c r="BO37" i="21"/>
  <c r="BN37" i="21"/>
  <c r="BM37" i="21"/>
  <c r="BL37" i="21"/>
  <c r="BH37" i="21"/>
  <c r="BG37" i="21"/>
  <c r="BF37" i="21"/>
  <c r="BE37" i="21"/>
  <c r="BA37" i="21"/>
  <c r="AZ37" i="21"/>
  <c r="AY37" i="21"/>
  <c r="AX37" i="21"/>
  <c r="BW36" i="21"/>
  <c r="BV36" i="21"/>
  <c r="BU36" i="21"/>
  <c r="BT36" i="21"/>
  <c r="BR36" i="21"/>
  <c r="BQ36" i="21"/>
  <c r="BS36" i="21" s="1"/>
  <c r="BO36" i="21"/>
  <c r="BN36" i="21"/>
  <c r="BM36" i="21"/>
  <c r="BL36" i="21"/>
  <c r="BH36" i="21"/>
  <c r="BG36" i="21"/>
  <c r="BF36" i="21"/>
  <c r="BE36" i="21"/>
  <c r="BA36" i="21"/>
  <c r="AZ36" i="21"/>
  <c r="AY36" i="21"/>
  <c r="AX36" i="21"/>
  <c r="BW35" i="21"/>
  <c r="BV35" i="21"/>
  <c r="BU35" i="21"/>
  <c r="BT35" i="21"/>
  <c r="BR35" i="21"/>
  <c r="BS35" i="21" s="1"/>
  <c r="BQ35" i="21"/>
  <c r="BO35" i="21"/>
  <c r="BN35" i="21"/>
  <c r="BM35" i="21"/>
  <c r="BL35" i="21"/>
  <c r="BH35" i="21"/>
  <c r="BG35" i="21"/>
  <c r="BF35" i="21"/>
  <c r="BE35" i="21"/>
  <c r="BA35" i="21"/>
  <c r="AZ35" i="21"/>
  <c r="AY35" i="21"/>
  <c r="AX35" i="21"/>
  <c r="BW34" i="21"/>
  <c r="BV34" i="21"/>
  <c r="BU34" i="21"/>
  <c r="BT34" i="21"/>
  <c r="BS34" i="21"/>
  <c r="BR34" i="21"/>
  <c r="BQ34" i="21"/>
  <c r="BO34" i="21"/>
  <c r="BN34" i="21"/>
  <c r="BM34" i="21"/>
  <c r="BL34" i="21"/>
  <c r="BH34" i="21"/>
  <c r="BG34" i="21"/>
  <c r="BF34" i="21"/>
  <c r="BE34" i="21"/>
  <c r="BA34" i="21"/>
  <c r="AZ34" i="21"/>
  <c r="AY34" i="21"/>
  <c r="AX34" i="21"/>
  <c r="BW33" i="21"/>
  <c r="BV33" i="21"/>
  <c r="BU33" i="21"/>
  <c r="BT33" i="21"/>
  <c r="BR33" i="21"/>
  <c r="BQ33" i="21"/>
  <c r="BS33" i="21" s="1"/>
  <c r="BO33" i="21"/>
  <c r="BN33" i="21"/>
  <c r="BM33" i="21"/>
  <c r="BL33" i="21"/>
  <c r="BH33" i="21"/>
  <c r="BG33" i="21"/>
  <c r="BF33" i="21"/>
  <c r="BE33" i="21"/>
  <c r="BA33" i="21"/>
  <c r="AZ33" i="21"/>
  <c r="AY33" i="21"/>
  <c r="AX33" i="21"/>
  <c r="BW32" i="21"/>
  <c r="BV32" i="21"/>
  <c r="BU32" i="21"/>
  <c r="BT32" i="21"/>
  <c r="BR32" i="21"/>
  <c r="BQ32" i="21"/>
  <c r="BS32" i="21" s="1"/>
  <c r="BO32" i="21"/>
  <c r="BN32" i="21"/>
  <c r="BM32" i="21"/>
  <c r="BL32" i="21"/>
  <c r="BH32" i="21"/>
  <c r="BG32" i="21"/>
  <c r="BF32" i="21"/>
  <c r="BE32" i="21"/>
  <c r="BA32" i="21"/>
  <c r="AZ32" i="21"/>
  <c r="AY32" i="21"/>
  <c r="AX32" i="21"/>
  <c r="BW31" i="21"/>
  <c r="BV31" i="21"/>
  <c r="BU31" i="21"/>
  <c r="BT31" i="21"/>
  <c r="BR31" i="21"/>
  <c r="BQ31" i="21"/>
  <c r="BS31" i="21" s="1"/>
  <c r="BO31" i="21"/>
  <c r="BN31" i="21"/>
  <c r="BM31" i="21"/>
  <c r="BL31" i="21"/>
  <c r="BH31" i="21"/>
  <c r="BG31" i="21"/>
  <c r="BF31" i="21"/>
  <c r="BE31" i="21"/>
  <c r="BA31" i="21"/>
  <c r="AZ31" i="21"/>
  <c r="AY31" i="21"/>
  <c r="AX31" i="21"/>
  <c r="BW30" i="21"/>
  <c r="BV30" i="21"/>
  <c r="BU30" i="21"/>
  <c r="BT30" i="21"/>
  <c r="BR30" i="21"/>
  <c r="BS30" i="21" s="1"/>
  <c r="BQ30" i="21"/>
  <c r="BP30" i="21"/>
  <c r="BO30" i="21"/>
  <c r="BN30" i="21"/>
  <c r="BM30" i="21"/>
  <c r="BL30" i="21"/>
  <c r="BI30" i="21"/>
  <c r="BH30" i="21"/>
  <c r="BF30" i="21"/>
  <c r="BE30" i="21"/>
  <c r="BA30" i="21"/>
  <c r="AZ30" i="21"/>
  <c r="AY30" i="21"/>
  <c r="AX30" i="21"/>
  <c r="BW29" i="21"/>
  <c r="BV29" i="21"/>
  <c r="BU29" i="21"/>
  <c r="BT29" i="21"/>
  <c r="BR29" i="21"/>
  <c r="BQ29" i="21"/>
  <c r="BS29" i="21" s="1"/>
  <c r="BO29" i="21"/>
  <c r="BN29" i="21"/>
  <c r="BM29" i="21"/>
  <c r="BL29" i="21"/>
  <c r="BH29" i="21"/>
  <c r="BG29" i="21"/>
  <c r="BF29" i="21"/>
  <c r="BE29" i="21"/>
  <c r="BA29" i="21"/>
  <c r="AZ29" i="21"/>
  <c r="AY29" i="21"/>
  <c r="AX29" i="21"/>
  <c r="BW28" i="21"/>
  <c r="BV28" i="21"/>
  <c r="BU28" i="21"/>
  <c r="BT28" i="21"/>
  <c r="BR28" i="21"/>
  <c r="BQ28" i="21"/>
  <c r="BS28" i="21" s="1"/>
  <c r="BO28" i="21"/>
  <c r="BN28" i="21"/>
  <c r="BM28" i="21"/>
  <c r="BL28" i="21"/>
  <c r="BH28" i="21"/>
  <c r="BG28" i="21"/>
  <c r="BF28" i="21"/>
  <c r="BE28" i="21"/>
  <c r="BA28" i="21"/>
  <c r="AZ28" i="21"/>
  <c r="AY28" i="21"/>
  <c r="AX28" i="21"/>
  <c r="BW27" i="21"/>
  <c r="BV27" i="21"/>
  <c r="BU27" i="21"/>
  <c r="BT27" i="21"/>
  <c r="BR27" i="21"/>
  <c r="BQ27" i="21"/>
  <c r="BS27" i="21" s="1"/>
  <c r="BO27" i="21"/>
  <c r="BN27" i="21"/>
  <c r="BM27" i="21"/>
  <c r="BL27" i="21"/>
  <c r="BH27" i="21"/>
  <c r="BG27" i="21"/>
  <c r="BF27" i="21"/>
  <c r="BE27" i="21"/>
  <c r="BA27" i="21"/>
  <c r="AZ27" i="21"/>
  <c r="AY27" i="21"/>
  <c r="AX27" i="21"/>
  <c r="BW26" i="21"/>
  <c r="BV26" i="21"/>
  <c r="BU26" i="21"/>
  <c r="BT26" i="21"/>
  <c r="BR26" i="21"/>
  <c r="BQ26" i="21"/>
  <c r="BS26" i="21" s="1"/>
  <c r="BO26" i="21"/>
  <c r="BN26" i="21"/>
  <c r="BM26" i="21"/>
  <c r="BL26" i="21"/>
  <c r="BH26" i="21"/>
  <c r="BG26" i="21"/>
  <c r="BD26" i="21"/>
  <c r="BC26" i="21"/>
  <c r="BA26" i="21"/>
  <c r="AZ26" i="21"/>
  <c r="AY26" i="21"/>
  <c r="BW25" i="21"/>
  <c r="BV25" i="21"/>
  <c r="BU25" i="21"/>
  <c r="BT25" i="21"/>
  <c r="BR25" i="21"/>
  <c r="BQ25" i="21"/>
  <c r="BS25" i="21" s="1"/>
  <c r="BO25" i="21"/>
  <c r="BN25" i="21"/>
  <c r="BM25" i="21"/>
  <c r="BL25" i="21"/>
  <c r="BH25" i="21"/>
  <c r="BG25" i="21"/>
  <c r="BF25" i="21"/>
  <c r="BE25" i="21"/>
  <c r="BA25" i="21"/>
  <c r="AZ25" i="21"/>
  <c r="AY25" i="21"/>
  <c r="AX25" i="21"/>
  <c r="BW24" i="21"/>
  <c r="BV24" i="21"/>
  <c r="BU24" i="21"/>
  <c r="BT24" i="21"/>
  <c r="BR24" i="21"/>
  <c r="BQ24" i="21"/>
  <c r="BS24" i="21" s="1"/>
  <c r="BP24" i="21"/>
  <c r="BP142" i="21" s="1"/>
  <c r="H21" i="20" s="1"/>
  <c r="I21" i="20" s="1"/>
  <c r="BO24" i="21"/>
  <c r="BN24" i="21"/>
  <c r="BM24" i="21"/>
  <c r="BL24" i="21"/>
  <c r="BI24" i="21"/>
  <c r="BI142" i="21" s="1"/>
  <c r="H17" i="20" s="1"/>
  <c r="I17" i="20" s="1"/>
  <c r="BH24" i="21"/>
  <c r="BF24" i="21"/>
  <c r="BE24" i="21"/>
  <c r="BA24" i="21"/>
  <c r="AZ24" i="21"/>
  <c r="AY24" i="21"/>
  <c r="AX24" i="21"/>
  <c r="BW23" i="21"/>
  <c r="BV23" i="21"/>
  <c r="BU23" i="21"/>
  <c r="BT23" i="21"/>
  <c r="BS23" i="21"/>
  <c r="BR23" i="21"/>
  <c r="BQ23" i="21"/>
  <c r="BO23" i="21"/>
  <c r="BN23" i="21"/>
  <c r="BM23" i="21"/>
  <c r="BL23" i="21"/>
  <c r="BH23" i="21"/>
  <c r="BG23" i="21"/>
  <c r="BF23" i="21"/>
  <c r="BE23" i="21"/>
  <c r="BA23" i="21"/>
  <c r="AZ23" i="21"/>
  <c r="AY23" i="21"/>
  <c r="AX23" i="21"/>
  <c r="BW22" i="21"/>
  <c r="BV22" i="21"/>
  <c r="BU22" i="21"/>
  <c r="BT22" i="21"/>
  <c r="BS22" i="21"/>
  <c r="BR22" i="21"/>
  <c r="BQ22" i="21"/>
  <c r="BO22" i="21"/>
  <c r="BN22" i="21"/>
  <c r="BM22" i="21"/>
  <c r="BL22" i="21"/>
  <c r="BH22" i="21"/>
  <c r="BG22" i="21"/>
  <c r="BF22" i="21"/>
  <c r="BE22" i="21"/>
  <c r="BA22" i="21"/>
  <c r="AZ22" i="21"/>
  <c r="AY22" i="21"/>
  <c r="AX22" i="21"/>
  <c r="BW21" i="21"/>
  <c r="BV21" i="21"/>
  <c r="BU21" i="21"/>
  <c r="BT21" i="21"/>
  <c r="BS21" i="21"/>
  <c r="BR21" i="21"/>
  <c r="BQ21" i="21"/>
  <c r="BO21" i="21"/>
  <c r="BN21" i="21"/>
  <c r="BM21" i="21"/>
  <c r="BL21" i="21"/>
  <c r="BH21" i="21"/>
  <c r="BG21" i="21"/>
  <c r="BF21" i="21"/>
  <c r="BE21" i="21"/>
  <c r="BA21" i="21"/>
  <c r="AZ21" i="21"/>
  <c r="AY21" i="21"/>
  <c r="AX21" i="21"/>
  <c r="BW20" i="21"/>
  <c r="BV20" i="21"/>
  <c r="BU20" i="21"/>
  <c r="BT20" i="21"/>
  <c r="BR20" i="21"/>
  <c r="BQ20" i="21"/>
  <c r="BS20" i="21" s="1"/>
  <c r="BO20" i="21"/>
  <c r="BN20" i="21"/>
  <c r="BM20" i="21"/>
  <c r="BL20" i="21"/>
  <c r="BH20" i="21"/>
  <c r="BG20" i="21"/>
  <c r="BF20" i="21"/>
  <c r="BE20" i="21"/>
  <c r="BA20" i="21"/>
  <c r="AZ20" i="21"/>
  <c r="AY20" i="21"/>
  <c r="AX20" i="21"/>
  <c r="BW19" i="21"/>
  <c r="BV19" i="21"/>
  <c r="BU19" i="21"/>
  <c r="BT19" i="21"/>
  <c r="BR19" i="21"/>
  <c r="BQ19" i="21"/>
  <c r="BS19" i="21" s="1"/>
  <c r="BO19" i="21"/>
  <c r="BN19" i="21"/>
  <c r="BM19" i="21"/>
  <c r="BL19" i="21"/>
  <c r="BH19" i="21"/>
  <c r="BG19" i="21"/>
  <c r="BF19" i="21"/>
  <c r="BE19" i="21"/>
  <c r="BA19" i="21"/>
  <c r="AZ19" i="21"/>
  <c r="AY19" i="21"/>
  <c r="AX19" i="21"/>
  <c r="BW18" i="21"/>
  <c r="BV18" i="21"/>
  <c r="BU18" i="21"/>
  <c r="BT18" i="21"/>
  <c r="BR18" i="21"/>
  <c r="BQ18" i="21"/>
  <c r="BS18" i="21" s="1"/>
  <c r="BO18" i="21"/>
  <c r="BN18" i="21"/>
  <c r="BM18" i="21"/>
  <c r="BL18" i="21"/>
  <c r="BH18" i="21"/>
  <c r="BG18" i="21"/>
  <c r="BF18" i="21"/>
  <c r="BE18" i="21"/>
  <c r="BA18" i="21"/>
  <c r="AZ18" i="21"/>
  <c r="AY18" i="21"/>
  <c r="AX18" i="21"/>
  <c r="BW17" i="21"/>
  <c r="BV17" i="21"/>
  <c r="BU17" i="21"/>
  <c r="BT17" i="21"/>
  <c r="BR17" i="21"/>
  <c r="BS17" i="21" s="1"/>
  <c r="BQ17" i="21"/>
  <c r="BO17" i="21"/>
  <c r="BN17" i="21"/>
  <c r="BM17" i="21"/>
  <c r="BL17" i="21"/>
  <c r="BH17" i="21"/>
  <c r="BG17" i="21"/>
  <c r="BF17" i="21"/>
  <c r="BE17" i="21"/>
  <c r="BA17" i="21"/>
  <c r="AZ17" i="21"/>
  <c r="AY17" i="21"/>
  <c r="AX17" i="21"/>
  <c r="BW16" i="21"/>
  <c r="BV16" i="21"/>
  <c r="BU16" i="21"/>
  <c r="BT16" i="21"/>
  <c r="BR16" i="21"/>
  <c r="BS16" i="21" s="1"/>
  <c r="BQ16" i="21"/>
  <c r="BO16" i="21"/>
  <c r="BN16" i="21"/>
  <c r="BM16" i="21"/>
  <c r="BL16" i="21"/>
  <c r="BH16" i="21"/>
  <c r="BG16" i="21"/>
  <c r="BF16" i="21"/>
  <c r="BE16" i="21"/>
  <c r="BA16" i="21"/>
  <c r="AZ16" i="21"/>
  <c r="AY16" i="21"/>
  <c r="AX16" i="21"/>
  <c r="BW15" i="21"/>
  <c r="BV15" i="21"/>
  <c r="BU15" i="21"/>
  <c r="BT15" i="21"/>
  <c r="BS15" i="21"/>
  <c r="BR15" i="21"/>
  <c r="BQ15" i="21"/>
  <c r="BO15" i="21"/>
  <c r="BN15" i="21"/>
  <c r="BM15" i="21"/>
  <c r="BL15" i="21"/>
  <c r="BH15" i="21"/>
  <c r="BG15" i="21"/>
  <c r="BF15" i="21"/>
  <c r="BE15" i="21"/>
  <c r="BA15" i="21"/>
  <c r="AZ15" i="21"/>
  <c r="AY15" i="21"/>
  <c r="AX15" i="21"/>
  <c r="BW14" i="21"/>
  <c r="BV14" i="21"/>
  <c r="BU14" i="21"/>
  <c r="BT14" i="21"/>
  <c r="BS14" i="21"/>
  <c r="BR14" i="21"/>
  <c r="BQ14" i="21"/>
  <c r="BO14" i="21"/>
  <c r="BN14" i="21"/>
  <c r="BM14" i="21"/>
  <c r="BL14" i="21"/>
  <c r="BH14" i="21"/>
  <c r="BG14" i="21"/>
  <c r="BF14" i="21"/>
  <c r="BE14" i="21"/>
  <c r="BA14" i="21"/>
  <c r="AZ14" i="21"/>
  <c r="AY14" i="21"/>
  <c r="AX14" i="21"/>
  <c r="BW13" i="21"/>
  <c r="BV13" i="21"/>
  <c r="BU13" i="21"/>
  <c r="BT13" i="21"/>
  <c r="BS13" i="21"/>
  <c r="BR13" i="21"/>
  <c r="BQ13" i="21"/>
  <c r="BO13" i="21"/>
  <c r="BN13" i="21"/>
  <c r="BM13" i="21"/>
  <c r="BL13" i="21"/>
  <c r="BH13" i="21"/>
  <c r="BG13" i="21"/>
  <c r="BF13" i="21"/>
  <c r="BE13" i="21"/>
  <c r="BA13" i="21"/>
  <c r="AZ13" i="21"/>
  <c r="AY13" i="21"/>
  <c r="AX13" i="21"/>
  <c r="BW12" i="21"/>
  <c r="BV12" i="21"/>
  <c r="BU12" i="21"/>
  <c r="BT12" i="21"/>
  <c r="BR12" i="21"/>
  <c r="BQ12" i="21"/>
  <c r="BS12" i="21" s="1"/>
  <c r="BO12" i="21"/>
  <c r="BN12" i="21"/>
  <c r="BM12" i="21"/>
  <c r="BL12" i="21"/>
  <c r="BH12" i="21"/>
  <c r="BG12" i="21"/>
  <c r="BD12" i="21"/>
  <c r="BC12" i="21"/>
  <c r="BA12" i="21"/>
  <c r="AZ12" i="21"/>
  <c r="AY12" i="21"/>
  <c r="BW11" i="21"/>
  <c r="BV11" i="21"/>
  <c r="BU11" i="21"/>
  <c r="BT11" i="21"/>
  <c r="BR11" i="21"/>
  <c r="BQ11" i="21"/>
  <c r="BS11" i="21" s="1"/>
  <c r="BO11" i="21"/>
  <c r="BN11" i="21"/>
  <c r="BM11" i="21"/>
  <c r="BL11" i="21"/>
  <c r="BH11" i="21"/>
  <c r="BG11" i="21"/>
  <c r="BF11" i="21"/>
  <c r="BE11" i="21"/>
  <c r="BA11" i="21"/>
  <c r="AZ11" i="21"/>
  <c r="AY11" i="21"/>
  <c r="AX11" i="21"/>
  <c r="BW10" i="21"/>
  <c r="BV10" i="21"/>
  <c r="BU10" i="21"/>
  <c r="BT10" i="21"/>
  <c r="BS10" i="21"/>
  <c r="BR10" i="21"/>
  <c r="BQ10" i="21"/>
  <c r="BO10" i="21"/>
  <c r="BN10" i="21"/>
  <c r="BM10" i="21"/>
  <c r="BL10" i="21"/>
  <c r="BH10" i="21"/>
  <c r="BG10" i="21"/>
  <c r="BF10" i="21"/>
  <c r="BE10" i="21"/>
  <c r="BA10" i="21"/>
  <c r="AZ10" i="21"/>
  <c r="AY10" i="21"/>
  <c r="AX10" i="21"/>
  <c r="BW9" i="21"/>
  <c r="BV9" i="21"/>
  <c r="BU9" i="21"/>
  <c r="BT9" i="21"/>
  <c r="BR9" i="21"/>
  <c r="BQ9" i="21"/>
  <c r="BS9" i="21" s="1"/>
  <c r="BO9" i="21"/>
  <c r="BN9" i="21"/>
  <c r="BM9" i="21"/>
  <c r="BL9" i="21"/>
  <c r="BH9" i="21"/>
  <c r="BG9" i="21"/>
  <c r="BF9" i="21"/>
  <c r="BE9" i="21"/>
  <c r="BA9" i="21"/>
  <c r="AZ9" i="21"/>
  <c r="AY9" i="21"/>
  <c r="AX9" i="21"/>
  <c r="BW8" i="21"/>
  <c r="BV8" i="21"/>
  <c r="BU8" i="21"/>
  <c r="BT8" i="21"/>
  <c r="BR8" i="21"/>
  <c r="BQ8" i="21"/>
  <c r="BS8" i="21" s="1"/>
  <c r="BO8" i="21"/>
  <c r="BN8" i="21"/>
  <c r="BM8" i="21"/>
  <c r="BL8" i="21"/>
  <c r="BH8" i="21"/>
  <c r="BG8" i="21"/>
  <c r="BF8" i="21"/>
  <c r="BE8" i="21"/>
  <c r="BA8" i="21"/>
  <c r="AZ8" i="21"/>
  <c r="AY8" i="21"/>
  <c r="AX8" i="21"/>
  <c r="BW7" i="21"/>
  <c r="BV7" i="21"/>
  <c r="BU7" i="21"/>
  <c r="BT7" i="21"/>
  <c r="BR7" i="21"/>
  <c r="BS7" i="21" s="1"/>
  <c r="BQ7" i="21"/>
  <c r="BO7" i="21"/>
  <c r="BN7" i="21"/>
  <c r="BM7" i="21"/>
  <c r="BL7" i="21"/>
  <c r="BH7" i="21"/>
  <c r="BG7" i="21"/>
  <c r="BF7" i="21"/>
  <c r="BE7" i="21"/>
  <c r="BA7" i="21"/>
  <c r="AZ7" i="21"/>
  <c r="AY7" i="21"/>
  <c r="AX7" i="21"/>
  <c r="BW6" i="21"/>
  <c r="BV6" i="21"/>
  <c r="BU6" i="21"/>
  <c r="BT6" i="21"/>
  <c r="BR6" i="21"/>
  <c r="BS6" i="21" s="1"/>
  <c r="BQ6" i="21"/>
  <c r="BN6" i="21"/>
  <c r="BM6" i="21"/>
  <c r="BL6" i="21"/>
  <c r="BH6" i="21"/>
  <c r="BG6" i="21"/>
  <c r="BD6" i="21"/>
  <c r="BC6" i="21"/>
  <c r="BA6" i="21"/>
  <c r="AZ6" i="21"/>
  <c r="AY6" i="21"/>
  <c r="BW5" i="21"/>
  <c r="BV5" i="21"/>
  <c r="BU5" i="21"/>
  <c r="BT5" i="21"/>
  <c r="BR5" i="21"/>
  <c r="BQ5" i="21"/>
  <c r="BS5" i="21" s="1"/>
  <c r="BO5" i="21"/>
  <c r="BN5" i="21"/>
  <c r="BM5" i="21"/>
  <c r="BL5" i="21"/>
  <c r="BH5" i="21"/>
  <c r="BG5" i="21"/>
  <c r="BF5" i="21"/>
  <c r="BE5" i="21"/>
  <c r="BA5" i="21"/>
  <c r="AZ5" i="21"/>
  <c r="AY5" i="21"/>
  <c r="AX5" i="21"/>
  <c r="BW4" i="21"/>
  <c r="BV4" i="21"/>
  <c r="BU4" i="21"/>
  <c r="BT4" i="21"/>
  <c r="BS4" i="21"/>
  <c r="BR4" i="21"/>
  <c r="BQ4" i="21"/>
  <c r="BO4" i="21"/>
  <c r="BN4" i="21"/>
  <c r="BM4" i="21"/>
  <c r="BL4" i="21"/>
  <c r="BH4" i="21"/>
  <c r="BG4" i="21"/>
  <c r="BF4" i="21"/>
  <c r="BE4" i="21"/>
  <c r="BA4" i="21"/>
  <c r="AZ4" i="21"/>
  <c r="AY4" i="21"/>
  <c r="AX4" i="21"/>
  <c r="BW3" i="21"/>
  <c r="BV3" i="21"/>
  <c r="BU3" i="21"/>
  <c r="BT3" i="21"/>
  <c r="BR3" i="21"/>
  <c r="BQ3" i="21"/>
  <c r="BS3" i="21" s="1"/>
  <c r="BO3" i="21"/>
  <c r="BN3" i="21"/>
  <c r="BM3" i="21"/>
  <c r="BL3" i="21"/>
  <c r="BH3" i="21"/>
  <c r="BG3" i="21"/>
  <c r="BF3" i="21"/>
  <c r="BE3" i="21"/>
  <c r="BA3" i="21"/>
  <c r="AZ3" i="21"/>
  <c r="AY3" i="21"/>
  <c r="AX3" i="21"/>
  <c r="BW2" i="21"/>
  <c r="BV2" i="21"/>
  <c r="BU2" i="21"/>
  <c r="BT2" i="21"/>
  <c r="BR2" i="21"/>
  <c r="BQ2" i="21"/>
  <c r="BS2" i="21" s="1"/>
  <c r="BO2" i="21"/>
  <c r="BO142" i="21" s="1"/>
  <c r="G20" i="20" s="1"/>
  <c r="BN2" i="21"/>
  <c r="BN142" i="21" s="1"/>
  <c r="H20" i="20" s="1"/>
  <c r="BM2" i="21"/>
  <c r="BM142" i="21" s="1"/>
  <c r="G19" i="20" s="1"/>
  <c r="BL2" i="21"/>
  <c r="BL142" i="21" s="1"/>
  <c r="H19" i="20" s="1"/>
  <c r="BH2" i="21"/>
  <c r="BH142" i="21" s="1"/>
  <c r="G16" i="20" s="1"/>
  <c r="I16" i="20" s="1"/>
  <c r="BG2" i="21"/>
  <c r="BG142" i="21" s="1"/>
  <c r="H16" i="20" s="1"/>
  <c r="BF2" i="21"/>
  <c r="BF142" i="21" s="1"/>
  <c r="G15" i="20" s="1"/>
  <c r="BE2" i="21"/>
  <c r="BE142" i="21" s="1"/>
  <c r="H15" i="20" s="1"/>
  <c r="H22" i="20" s="1"/>
  <c r="BA2" i="21"/>
  <c r="BA143" i="21" s="1"/>
  <c r="AZ2" i="21"/>
  <c r="AZ143" i="21" s="1"/>
  <c r="AY2" i="21"/>
  <c r="AY143" i="21" s="1"/>
  <c r="AX2" i="21"/>
  <c r="AX143" i="21" s="1"/>
  <c r="H42" i="20"/>
  <c r="C42" i="20"/>
  <c r="B42" i="20"/>
  <c r="H41" i="20"/>
  <c r="D41" i="20"/>
  <c r="D45" i="20" s="1"/>
  <c r="E45" i="20" s="1"/>
  <c r="C41" i="20"/>
  <c r="B41" i="20"/>
  <c r="E41" i="20" s="1"/>
  <c r="H40" i="20"/>
  <c r="D40" i="20"/>
  <c r="C40" i="20"/>
  <c r="B40" i="20"/>
  <c r="E40" i="20" s="1"/>
  <c r="H39" i="20"/>
  <c r="D39" i="20"/>
  <c r="C39" i="20"/>
  <c r="B39" i="20"/>
  <c r="E39" i="20" s="1"/>
  <c r="H38" i="20"/>
  <c r="D38" i="20"/>
  <c r="C38" i="20"/>
  <c r="B38" i="20"/>
  <c r="E38" i="20" s="1"/>
  <c r="H37" i="20"/>
  <c r="D37" i="20"/>
  <c r="C37" i="20"/>
  <c r="B37" i="20"/>
  <c r="E37" i="20" s="1"/>
  <c r="H36" i="20"/>
  <c r="D36" i="20"/>
  <c r="C36" i="20"/>
  <c r="B36" i="20"/>
  <c r="J35" i="20"/>
  <c r="I35" i="20"/>
  <c r="H35" i="20"/>
  <c r="H34" i="20"/>
  <c r="H33" i="20"/>
  <c r="N32" i="20"/>
  <c r="M32" i="20"/>
  <c r="O32" i="20" s="1"/>
  <c r="H32" i="20"/>
  <c r="N31" i="20"/>
  <c r="N33" i="20" s="1"/>
  <c r="M31" i="20"/>
  <c r="M33" i="20" s="1"/>
  <c r="H31" i="20"/>
  <c r="D31" i="20"/>
  <c r="C31" i="20"/>
  <c r="B31" i="20"/>
  <c r="E31" i="20" s="1"/>
  <c r="O30" i="20"/>
  <c r="H30" i="20"/>
  <c r="E30" i="20"/>
  <c r="D30" i="20"/>
  <c r="D32" i="20" s="1"/>
  <c r="C30" i="20"/>
  <c r="C32" i="20" s="1"/>
  <c r="B30" i="20"/>
  <c r="B32" i="20" s="1"/>
  <c r="E32" i="20" s="1"/>
  <c r="O29" i="20"/>
  <c r="E29" i="20"/>
  <c r="B29" i="20"/>
  <c r="O28" i="20"/>
  <c r="E28" i="20"/>
  <c r="B28" i="20"/>
  <c r="D27" i="20"/>
  <c r="C27" i="20"/>
  <c r="B27" i="20"/>
  <c r="E27" i="20" s="1"/>
  <c r="D26" i="20"/>
  <c r="C26" i="20"/>
  <c r="B26" i="20"/>
  <c r="E26" i="20" s="1"/>
  <c r="D25" i="20"/>
  <c r="C25" i="20"/>
  <c r="B25" i="20"/>
  <c r="Q19" i="20"/>
  <c r="P19" i="20"/>
  <c r="O19" i="20"/>
  <c r="N19" i="20"/>
  <c r="M19" i="20"/>
  <c r="L19" i="20"/>
  <c r="D14" i="20"/>
  <c r="C14" i="20"/>
  <c r="B14" i="20"/>
  <c r="T10" i="20"/>
  <c r="Q10" i="20"/>
  <c r="L10" i="20"/>
  <c r="I10" i="20"/>
  <c r="H10" i="20"/>
  <c r="D10" i="20"/>
  <c r="V9" i="20"/>
  <c r="U9" i="20"/>
  <c r="R9" i="20"/>
  <c r="Q9" i="20"/>
  <c r="N9" i="20"/>
  <c r="M9" i="20"/>
  <c r="J9" i="20"/>
  <c r="E9" i="20"/>
  <c r="B9" i="20"/>
  <c r="R8" i="20"/>
  <c r="Q8" i="20"/>
  <c r="K8" i="20"/>
  <c r="H8" i="20"/>
  <c r="V7" i="20"/>
  <c r="V8" i="20" s="1"/>
  <c r="U7" i="20"/>
  <c r="U8" i="20" s="1"/>
  <c r="T7" i="20"/>
  <c r="R7" i="20"/>
  <c r="Q7" i="20"/>
  <c r="P7" i="20"/>
  <c r="P8" i="20" s="1"/>
  <c r="O7" i="20"/>
  <c r="O8" i="20" s="1"/>
  <c r="N7" i="20"/>
  <c r="N8" i="20" s="1"/>
  <c r="M7" i="20"/>
  <c r="M8" i="20" s="1"/>
  <c r="K7" i="20"/>
  <c r="J7" i="20"/>
  <c r="J8" i="20" s="1"/>
  <c r="I7" i="20"/>
  <c r="H7" i="20"/>
  <c r="G7" i="20"/>
  <c r="G8" i="20" s="1"/>
  <c r="F7" i="20"/>
  <c r="F8" i="20" s="1"/>
  <c r="E7" i="20"/>
  <c r="E8" i="20" s="1"/>
  <c r="B7" i="20"/>
  <c r="B8" i="20" s="1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C6" i="20"/>
  <c r="B17" i="20" s="1"/>
  <c r="B6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B47" i="19"/>
  <c r="B44" i="19"/>
  <c r="G32" i="19"/>
  <c r="C31" i="19"/>
  <c r="C30" i="19"/>
  <c r="C34" i="19" s="1"/>
  <c r="B30" i="19"/>
  <c r="D30" i="19" s="1"/>
  <c r="G29" i="19"/>
  <c r="C26" i="19"/>
  <c r="D26" i="19" s="1"/>
  <c r="C25" i="19"/>
  <c r="B25" i="19"/>
  <c r="D25" i="19" s="1"/>
  <c r="C24" i="19"/>
  <c r="B24" i="19"/>
  <c r="D24" i="19" s="1"/>
  <c r="C23" i="19"/>
  <c r="B23" i="19"/>
  <c r="D23" i="19" s="1"/>
  <c r="C22" i="19"/>
  <c r="C20" i="19" s="1"/>
  <c r="B22" i="19"/>
  <c r="B20" i="19" s="1"/>
  <c r="D21" i="19"/>
  <c r="C21" i="19"/>
  <c r="C19" i="19"/>
  <c r="D19" i="19" s="1"/>
  <c r="C18" i="19"/>
  <c r="B18" i="19"/>
  <c r="D18" i="19" s="1"/>
  <c r="D17" i="19"/>
  <c r="C17" i="19"/>
  <c r="B17" i="19"/>
  <c r="C16" i="19"/>
  <c r="B16" i="19"/>
  <c r="C15" i="19"/>
  <c r="D15" i="19" s="1"/>
  <c r="B15" i="19"/>
  <c r="C14" i="19"/>
  <c r="D14" i="19" s="1"/>
  <c r="B13" i="19"/>
  <c r="E3" i="19"/>
  <c r="F3" i="19" s="1"/>
  <c r="D3" i="19"/>
  <c r="C3" i="19"/>
  <c r="B3" i="19"/>
  <c r="CB124" i="18"/>
  <c r="CG124" i="18" s="1"/>
  <c r="BZ124" i="18"/>
  <c r="BU124" i="18"/>
  <c r="BT124" i="18"/>
  <c r="BO124" i="18"/>
  <c r="BN124" i="18"/>
  <c r="BK124" i="18"/>
  <c r="BJ124" i="18"/>
  <c r="BI124" i="18"/>
  <c r="BH124" i="18"/>
  <c r="BF124" i="18"/>
  <c r="BE124" i="18"/>
  <c r="BD124" i="18"/>
  <c r="BC124" i="18"/>
  <c r="BB124" i="18"/>
  <c r="CJ124" i="18" s="1"/>
  <c r="CM124" i="18" s="1"/>
  <c r="CN124" i="18" s="1"/>
  <c r="BA124" i="18"/>
  <c r="AZ124" i="18"/>
  <c r="CA124" i="18" s="1"/>
  <c r="CF124" i="18" s="1"/>
  <c r="CM123" i="18"/>
  <c r="CF123" i="18"/>
  <c r="BU123" i="18"/>
  <c r="BT123" i="18"/>
  <c r="BO123" i="18"/>
  <c r="BN123" i="18"/>
  <c r="BK123" i="18"/>
  <c r="BJ123" i="18"/>
  <c r="BI123" i="18"/>
  <c r="BH123" i="18"/>
  <c r="BF123" i="18"/>
  <c r="BE123" i="18"/>
  <c r="BD123" i="18"/>
  <c r="BC123" i="18"/>
  <c r="BB123" i="18"/>
  <c r="CJ123" i="18" s="1"/>
  <c r="CK123" i="18" s="1"/>
  <c r="BA123" i="18"/>
  <c r="CB123" i="18" s="1"/>
  <c r="CG123" i="18" s="1"/>
  <c r="AZ123" i="18"/>
  <c r="CA123" i="18" s="1"/>
  <c r="CJ122" i="18"/>
  <c r="CM122" i="18" s="1"/>
  <c r="CN122" i="18" s="1"/>
  <c r="CG122" i="18"/>
  <c r="BU122" i="18"/>
  <c r="BT122" i="18"/>
  <c r="BO122" i="18"/>
  <c r="BN122" i="18"/>
  <c r="BK122" i="18"/>
  <c r="BJ122" i="18"/>
  <c r="BI122" i="18"/>
  <c r="BH122" i="18"/>
  <c r="BF122" i="18"/>
  <c r="BE122" i="18"/>
  <c r="BD122" i="18"/>
  <c r="BC122" i="18"/>
  <c r="BZ122" i="18" s="1"/>
  <c r="BB122" i="18"/>
  <c r="CI122" i="18" s="1"/>
  <c r="BA122" i="18"/>
  <c r="CB122" i="18" s="1"/>
  <c r="AZ122" i="18"/>
  <c r="CA122" i="18" s="1"/>
  <c r="CF122" i="18" s="1"/>
  <c r="BU121" i="18"/>
  <c r="BT121" i="18"/>
  <c r="BO121" i="18"/>
  <c r="BN121" i="18"/>
  <c r="BK121" i="18"/>
  <c r="BJ121" i="18"/>
  <c r="BI121" i="18"/>
  <c r="BH121" i="18"/>
  <c r="BF121" i="18"/>
  <c r="BE121" i="18"/>
  <c r="BD121" i="18"/>
  <c r="BC121" i="18"/>
  <c r="BA121" i="18"/>
  <c r="CB121" i="18" s="1"/>
  <c r="CG121" i="18" s="1"/>
  <c r="AZ121" i="18"/>
  <c r="CB120" i="18"/>
  <c r="CG120" i="18" s="1"/>
  <c r="CA120" i="18"/>
  <c r="CF120" i="18" s="1"/>
  <c r="BU120" i="18"/>
  <c r="BT120" i="18"/>
  <c r="BO120" i="18"/>
  <c r="BN120" i="18"/>
  <c r="BK120" i="18"/>
  <c r="BJ120" i="18"/>
  <c r="BI120" i="18"/>
  <c r="BH120" i="18"/>
  <c r="BF120" i="18"/>
  <c r="BE120" i="18"/>
  <c r="BD120" i="18"/>
  <c r="BC120" i="18"/>
  <c r="BA120" i="18"/>
  <c r="AZ120" i="18"/>
  <c r="BB120" i="18" s="1"/>
  <c r="CB119" i="18"/>
  <c r="CG119" i="18" s="1"/>
  <c r="BU119" i="18"/>
  <c r="BT119" i="18"/>
  <c r="BO119" i="18"/>
  <c r="BN119" i="18"/>
  <c r="BK119" i="18"/>
  <c r="BJ119" i="18"/>
  <c r="BI119" i="18"/>
  <c r="BH119" i="18"/>
  <c r="BF119" i="18"/>
  <c r="BE119" i="18"/>
  <c r="BD119" i="18"/>
  <c r="BC119" i="18"/>
  <c r="BA119" i="18"/>
  <c r="AZ119" i="18"/>
  <c r="BB119" i="18" s="1"/>
  <c r="CF118" i="18"/>
  <c r="CA118" i="18"/>
  <c r="BU118" i="18"/>
  <c r="BT118" i="18"/>
  <c r="BO118" i="18"/>
  <c r="BN118" i="18"/>
  <c r="BK118" i="18"/>
  <c r="BJ118" i="18"/>
  <c r="BI118" i="18"/>
  <c r="BH118" i="18"/>
  <c r="BF118" i="18"/>
  <c r="BE118" i="18"/>
  <c r="BD118" i="18"/>
  <c r="BC118" i="18"/>
  <c r="BA118" i="18"/>
  <c r="CB118" i="18" s="1"/>
  <c r="CG118" i="18" s="1"/>
  <c r="AZ118" i="18"/>
  <c r="BB118" i="18" s="1"/>
  <c r="CA117" i="18"/>
  <c r="CF117" i="18" s="1"/>
  <c r="BU117" i="18"/>
  <c r="BT117" i="18"/>
  <c r="BO117" i="18"/>
  <c r="BN117" i="18"/>
  <c r="BK117" i="18"/>
  <c r="BJ117" i="18"/>
  <c r="BI117" i="18"/>
  <c r="BH117" i="18"/>
  <c r="BF117" i="18"/>
  <c r="BE117" i="18"/>
  <c r="BD117" i="18"/>
  <c r="BC117" i="18"/>
  <c r="BA117" i="18"/>
  <c r="CB117" i="18" s="1"/>
  <c r="CG117" i="18" s="1"/>
  <c r="AZ117" i="18"/>
  <c r="CG116" i="18"/>
  <c r="CB116" i="18"/>
  <c r="CA116" i="18"/>
  <c r="CF116" i="18" s="1"/>
  <c r="BU116" i="18"/>
  <c r="BT116" i="18"/>
  <c r="BO116" i="18"/>
  <c r="BN116" i="18"/>
  <c r="BK116" i="18"/>
  <c r="BJ116" i="18"/>
  <c r="BI116" i="18"/>
  <c r="BH116" i="18"/>
  <c r="BF116" i="18"/>
  <c r="BE116" i="18"/>
  <c r="BD116" i="18"/>
  <c r="BC116" i="18"/>
  <c r="BB116" i="18"/>
  <c r="BA116" i="18"/>
  <c r="AZ116" i="18"/>
  <c r="CB115" i="18"/>
  <c r="CG115" i="18" s="1"/>
  <c r="BZ115" i="18"/>
  <c r="BU115" i="18"/>
  <c r="BT115" i="18"/>
  <c r="BO115" i="18"/>
  <c r="BN115" i="18"/>
  <c r="BK115" i="18"/>
  <c r="BJ115" i="18"/>
  <c r="BI115" i="18"/>
  <c r="BH115" i="18"/>
  <c r="BF115" i="18"/>
  <c r="BE115" i="18"/>
  <c r="BD115" i="18"/>
  <c r="BC115" i="18"/>
  <c r="BA115" i="18"/>
  <c r="BB115" i="18" s="1"/>
  <c r="CJ115" i="18" s="1"/>
  <c r="CK115" i="18" s="1"/>
  <c r="AZ115" i="18"/>
  <c r="CA115" i="18" s="1"/>
  <c r="CF115" i="18" s="1"/>
  <c r="CJ114" i="18"/>
  <c r="CK114" i="18" s="1"/>
  <c r="CG114" i="18"/>
  <c r="BU114" i="18"/>
  <c r="BT114" i="18"/>
  <c r="BO114" i="18"/>
  <c r="BN114" i="18"/>
  <c r="BK114" i="18"/>
  <c r="BJ114" i="18"/>
  <c r="BI114" i="18"/>
  <c r="BH114" i="18"/>
  <c r="BF114" i="18"/>
  <c r="BE114" i="18"/>
  <c r="BD114" i="18"/>
  <c r="BC114" i="18"/>
  <c r="BB114" i="18"/>
  <c r="CI114" i="18" s="1"/>
  <c r="BA114" i="18"/>
  <c r="CB114" i="18" s="1"/>
  <c r="AZ114" i="18"/>
  <c r="CA114" i="18" s="1"/>
  <c r="CF114" i="18" s="1"/>
  <c r="CB113" i="18"/>
  <c r="CG113" i="18" s="1"/>
  <c r="BU113" i="18"/>
  <c r="BT113" i="18"/>
  <c r="BO113" i="18"/>
  <c r="BN113" i="18"/>
  <c r="BK113" i="18"/>
  <c r="BJ113" i="18"/>
  <c r="BI113" i="18"/>
  <c r="BH113" i="18"/>
  <c r="BF113" i="18"/>
  <c r="BE113" i="18"/>
  <c r="BD113" i="18"/>
  <c r="BC113" i="18"/>
  <c r="BA113" i="18"/>
  <c r="AZ113" i="18"/>
  <c r="BU112" i="18"/>
  <c r="BT112" i="18"/>
  <c r="BO112" i="18"/>
  <c r="BN112" i="18"/>
  <c r="BK112" i="18"/>
  <c r="BJ112" i="18"/>
  <c r="BI112" i="18"/>
  <c r="BH112" i="18"/>
  <c r="BF112" i="18"/>
  <c r="BE112" i="18"/>
  <c r="BD112" i="18"/>
  <c r="BC112" i="18"/>
  <c r="BA112" i="18"/>
  <c r="BB112" i="18" s="1"/>
  <c r="AZ112" i="18"/>
  <c r="CA112" i="18" s="1"/>
  <c r="CF112" i="18" s="1"/>
  <c r="CB111" i="18"/>
  <c r="CG111" i="18" s="1"/>
  <c r="BU111" i="18"/>
  <c r="BT111" i="18"/>
  <c r="BO111" i="18"/>
  <c r="BN111" i="18"/>
  <c r="BK111" i="18"/>
  <c r="BJ111" i="18"/>
  <c r="BI111" i="18"/>
  <c r="BH111" i="18"/>
  <c r="BF111" i="18"/>
  <c r="BE111" i="18"/>
  <c r="BD111" i="18"/>
  <c r="BC111" i="18"/>
  <c r="BA111" i="18"/>
  <c r="AZ111" i="18"/>
  <c r="BB111" i="18" s="1"/>
  <c r="BU110" i="18"/>
  <c r="BT110" i="18"/>
  <c r="BO110" i="18"/>
  <c r="BN110" i="18"/>
  <c r="BK110" i="18"/>
  <c r="BJ110" i="18"/>
  <c r="BI110" i="18"/>
  <c r="BH110" i="18"/>
  <c r="BF110" i="18"/>
  <c r="BE110" i="18"/>
  <c r="BD110" i="18"/>
  <c r="BC110" i="18"/>
  <c r="BA110" i="18"/>
  <c r="CB110" i="18" s="1"/>
  <c r="CG110" i="18" s="1"/>
  <c r="AZ110" i="18"/>
  <c r="BU109" i="18"/>
  <c r="BT109" i="18"/>
  <c r="BO109" i="18"/>
  <c r="BN109" i="18"/>
  <c r="BK109" i="18"/>
  <c r="BJ109" i="18"/>
  <c r="BI109" i="18"/>
  <c r="BH109" i="18"/>
  <c r="BF109" i="18"/>
  <c r="BE109" i="18"/>
  <c r="BD109" i="18"/>
  <c r="BC109" i="18"/>
  <c r="BA109" i="18"/>
  <c r="CB109" i="18" s="1"/>
  <c r="CG109" i="18" s="1"/>
  <c r="AZ109" i="18"/>
  <c r="BB109" i="18" s="1"/>
  <c r="CG108" i="18"/>
  <c r="CB108" i="18"/>
  <c r="BU108" i="18"/>
  <c r="BT108" i="18"/>
  <c r="BO108" i="18"/>
  <c r="BN108" i="18"/>
  <c r="BK108" i="18"/>
  <c r="BJ108" i="18"/>
  <c r="BI108" i="18"/>
  <c r="BH108" i="18"/>
  <c r="BF108" i="18"/>
  <c r="BE108" i="18"/>
  <c r="BD108" i="18"/>
  <c r="BC108" i="18"/>
  <c r="BB108" i="18"/>
  <c r="BA108" i="18"/>
  <c r="AZ108" i="18"/>
  <c r="CA108" i="18" s="1"/>
  <c r="CF108" i="18" s="1"/>
  <c r="CJ107" i="18"/>
  <c r="CM107" i="18" s="1"/>
  <c r="CN107" i="18" s="1"/>
  <c r="CI107" i="18"/>
  <c r="CB107" i="18"/>
  <c r="CG107" i="18" s="1"/>
  <c r="BU107" i="18"/>
  <c r="BT107" i="18"/>
  <c r="BO107" i="18"/>
  <c r="BN107" i="18"/>
  <c r="BK107" i="18"/>
  <c r="BJ107" i="18"/>
  <c r="BI107" i="18"/>
  <c r="BH107" i="18"/>
  <c r="BF107" i="18"/>
  <c r="BE107" i="18"/>
  <c r="BD107" i="18"/>
  <c r="BC107" i="18"/>
  <c r="BA107" i="18"/>
  <c r="BB107" i="18" s="1"/>
  <c r="BZ107" i="18" s="1"/>
  <c r="AZ107" i="18"/>
  <c r="CA107" i="18" s="1"/>
  <c r="CF107" i="18" s="1"/>
  <c r="BU106" i="18"/>
  <c r="BT106" i="18"/>
  <c r="BO106" i="18"/>
  <c r="BN106" i="18"/>
  <c r="BK106" i="18"/>
  <c r="BJ106" i="18"/>
  <c r="BI106" i="18"/>
  <c r="BH106" i="18"/>
  <c r="BF106" i="18"/>
  <c r="BE106" i="18"/>
  <c r="BD106" i="18"/>
  <c r="BC106" i="18"/>
  <c r="BA106" i="18"/>
  <c r="CB106" i="18" s="1"/>
  <c r="CG106" i="18" s="1"/>
  <c r="AZ106" i="18"/>
  <c r="CN105" i="18"/>
  <c r="CB105" i="18"/>
  <c r="CG105" i="18" s="1"/>
  <c r="BZ105" i="18"/>
  <c r="BU105" i="18"/>
  <c r="BT105" i="18"/>
  <c r="BO105" i="18"/>
  <c r="BN105" i="18"/>
  <c r="BK105" i="18"/>
  <c r="BJ105" i="18"/>
  <c r="BI105" i="18"/>
  <c r="BH105" i="18"/>
  <c r="BF105" i="18"/>
  <c r="BE105" i="18"/>
  <c r="BD105" i="18"/>
  <c r="BC105" i="18"/>
  <c r="BA105" i="18"/>
  <c r="AZ105" i="18"/>
  <c r="BB105" i="18" s="1"/>
  <c r="CJ105" i="18" s="1"/>
  <c r="CM105" i="18" s="1"/>
  <c r="CI104" i="18"/>
  <c r="BU104" i="18"/>
  <c r="BT104" i="18"/>
  <c r="BO104" i="18"/>
  <c r="BN104" i="18"/>
  <c r="BK104" i="18"/>
  <c r="BJ104" i="18"/>
  <c r="BI104" i="18"/>
  <c r="BH104" i="18"/>
  <c r="BF104" i="18"/>
  <c r="BE104" i="18"/>
  <c r="BD104" i="18"/>
  <c r="BC104" i="18"/>
  <c r="BB104" i="18"/>
  <c r="BA104" i="18"/>
  <c r="CB104" i="18" s="1"/>
  <c r="CG104" i="18" s="1"/>
  <c r="AZ104" i="18"/>
  <c r="CA104" i="18" s="1"/>
  <c r="CF104" i="18" s="1"/>
  <c r="CF103" i="18"/>
  <c r="BU103" i="18"/>
  <c r="BT103" i="18"/>
  <c r="BO103" i="18"/>
  <c r="BN103" i="18"/>
  <c r="BK103" i="18"/>
  <c r="BJ103" i="18"/>
  <c r="BI103" i="18"/>
  <c r="BH103" i="18"/>
  <c r="BF103" i="18"/>
  <c r="BE103" i="18"/>
  <c r="BD103" i="18"/>
  <c r="BC103" i="18"/>
  <c r="BA103" i="18"/>
  <c r="CB103" i="18" s="1"/>
  <c r="CG103" i="18" s="1"/>
  <c r="AZ103" i="18"/>
  <c r="CA103" i="18" s="1"/>
  <c r="CG102" i="18"/>
  <c r="CA102" i="18"/>
  <c r="CF102" i="18" s="1"/>
  <c r="BU102" i="18"/>
  <c r="BT102" i="18"/>
  <c r="BO102" i="18"/>
  <c r="BN102" i="18"/>
  <c r="BK102" i="18"/>
  <c r="BJ102" i="18"/>
  <c r="BI102" i="18"/>
  <c r="BH102" i="18"/>
  <c r="BF102" i="18"/>
  <c r="BE102" i="18"/>
  <c r="BD102" i="18"/>
  <c r="BC102" i="18"/>
  <c r="BB102" i="18"/>
  <c r="BA102" i="18"/>
  <c r="CB102" i="18" s="1"/>
  <c r="AZ102" i="18"/>
  <c r="CJ101" i="18"/>
  <c r="CK101" i="18" s="1"/>
  <c r="BZ101" i="18"/>
  <c r="BU101" i="18"/>
  <c r="BT101" i="18"/>
  <c r="BO101" i="18"/>
  <c r="BN101" i="18"/>
  <c r="BK101" i="18"/>
  <c r="BJ101" i="18"/>
  <c r="BI101" i="18"/>
  <c r="BH101" i="18"/>
  <c r="BF101" i="18"/>
  <c r="BE101" i="18"/>
  <c r="BD101" i="18"/>
  <c r="BC101" i="18"/>
  <c r="BB101" i="18"/>
  <c r="CI101" i="18" s="1"/>
  <c r="BA101" i="18"/>
  <c r="CB101" i="18" s="1"/>
  <c r="CG101" i="18" s="1"/>
  <c r="AZ101" i="18"/>
  <c r="CA101" i="18" s="1"/>
  <c r="CF101" i="18" s="1"/>
  <c r="CF100" i="18"/>
  <c r="CA100" i="18"/>
  <c r="BU100" i="18"/>
  <c r="BT100" i="18"/>
  <c r="BO100" i="18"/>
  <c r="BN100" i="18"/>
  <c r="BK100" i="18"/>
  <c r="BJ100" i="18"/>
  <c r="BI100" i="18"/>
  <c r="BH100" i="18"/>
  <c r="BF100" i="18"/>
  <c r="BE100" i="18"/>
  <c r="BD100" i="18"/>
  <c r="BC100" i="18"/>
  <c r="BA100" i="18"/>
  <c r="CB100" i="18" s="1"/>
  <c r="CG100" i="18" s="1"/>
  <c r="AZ100" i="18"/>
  <c r="CF99" i="18"/>
  <c r="BU99" i="18"/>
  <c r="BT99" i="18"/>
  <c r="BO99" i="18"/>
  <c r="BN99" i="18"/>
  <c r="BK99" i="18"/>
  <c r="BJ99" i="18"/>
  <c r="BI99" i="18"/>
  <c r="BH99" i="18"/>
  <c r="BF99" i="18"/>
  <c r="BE99" i="18"/>
  <c r="BD99" i="18"/>
  <c r="BC99" i="18"/>
  <c r="BA99" i="18"/>
  <c r="BB99" i="18" s="1"/>
  <c r="AZ99" i="18"/>
  <c r="CA99" i="18" s="1"/>
  <c r="CA98" i="18"/>
  <c r="CF98" i="18" s="1"/>
  <c r="BU98" i="18"/>
  <c r="BT98" i="18"/>
  <c r="BO98" i="18"/>
  <c r="BN98" i="18"/>
  <c r="BK98" i="18"/>
  <c r="BJ98" i="18"/>
  <c r="BI98" i="18"/>
  <c r="BH98" i="18"/>
  <c r="BF98" i="18"/>
  <c r="BE98" i="18"/>
  <c r="BD98" i="18"/>
  <c r="BC98" i="18"/>
  <c r="BA98" i="18"/>
  <c r="CB98" i="18" s="1"/>
  <c r="CG98" i="18" s="1"/>
  <c r="AZ98" i="18"/>
  <c r="BB98" i="18" s="1"/>
  <c r="CG97" i="18"/>
  <c r="CA97" i="18"/>
  <c r="CF97" i="18" s="1"/>
  <c r="BU97" i="18"/>
  <c r="BT97" i="18"/>
  <c r="BO97" i="18"/>
  <c r="BN97" i="18"/>
  <c r="BK97" i="18"/>
  <c r="BJ97" i="18"/>
  <c r="BI97" i="18"/>
  <c r="BH97" i="18"/>
  <c r="BF97" i="18"/>
  <c r="BE97" i="18"/>
  <c r="BD97" i="18"/>
  <c r="BC97" i="18"/>
  <c r="BA97" i="18"/>
  <c r="CB97" i="18" s="1"/>
  <c r="AZ97" i="18"/>
  <c r="BB97" i="18" s="1"/>
  <c r="CK96" i="18"/>
  <c r="CI96" i="18"/>
  <c r="BU96" i="18"/>
  <c r="BT96" i="18"/>
  <c r="BO96" i="18"/>
  <c r="BN96" i="18"/>
  <c r="BK96" i="18"/>
  <c r="BJ96" i="18"/>
  <c r="BI96" i="18"/>
  <c r="BH96" i="18"/>
  <c r="BF96" i="18"/>
  <c r="BE96" i="18"/>
  <c r="BD96" i="18"/>
  <c r="BC96" i="18"/>
  <c r="BB96" i="18"/>
  <c r="CJ96" i="18" s="1"/>
  <c r="CM96" i="18" s="1"/>
  <c r="CN96" i="18" s="1"/>
  <c r="BA96" i="18"/>
  <c r="CB96" i="18" s="1"/>
  <c r="CG96" i="18" s="1"/>
  <c r="AZ96" i="18"/>
  <c r="CA96" i="18" s="1"/>
  <c r="CF96" i="18" s="1"/>
  <c r="CB95" i="18"/>
  <c r="CG95" i="18" s="1"/>
  <c r="BU95" i="18"/>
  <c r="BT95" i="18"/>
  <c r="BO95" i="18"/>
  <c r="BN95" i="18"/>
  <c r="BK95" i="18"/>
  <c r="BJ95" i="18"/>
  <c r="BI95" i="18"/>
  <c r="BH95" i="18"/>
  <c r="BF95" i="18"/>
  <c r="BE95" i="18"/>
  <c r="BD95" i="18"/>
  <c r="BC95" i="18"/>
  <c r="BA95" i="18"/>
  <c r="AZ95" i="18"/>
  <c r="CA95" i="18" s="1"/>
  <c r="CF95" i="18" s="1"/>
  <c r="CB94" i="18"/>
  <c r="CG94" i="18" s="1"/>
  <c r="BZ94" i="18"/>
  <c r="BU94" i="18"/>
  <c r="BT94" i="18"/>
  <c r="BO94" i="18"/>
  <c r="BN94" i="18"/>
  <c r="BK94" i="18"/>
  <c r="BJ94" i="18"/>
  <c r="BI94" i="18"/>
  <c r="BH94" i="18"/>
  <c r="BF94" i="18"/>
  <c r="BE94" i="18"/>
  <c r="BD94" i="18"/>
  <c r="BC94" i="18"/>
  <c r="BA94" i="18"/>
  <c r="AZ94" i="18"/>
  <c r="BB94" i="18" s="1"/>
  <c r="CF93" i="18"/>
  <c r="BU93" i="18"/>
  <c r="BT93" i="18"/>
  <c r="BO93" i="18"/>
  <c r="BN93" i="18"/>
  <c r="BK93" i="18"/>
  <c r="BJ93" i="18"/>
  <c r="BI93" i="18"/>
  <c r="BH93" i="18"/>
  <c r="BF93" i="18"/>
  <c r="BE93" i="18"/>
  <c r="BD93" i="18"/>
  <c r="BC93" i="18"/>
  <c r="BB93" i="18"/>
  <c r="BZ93" i="18" s="1"/>
  <c r="BA93" i="18"/>
  <c r="CB93" i="18" s="1"/>
  <c r="CG93" i="18" s="1"/>
  <c r="AZ93" i="18"/>
  <c r="CA93" i="18" s="1"/>
  <c r="CB92" i="18"/>
  <c r="CG92" i="18" s="1"/>
  <c r="BU92" i="18"/>
  <c r="BT92" i="18"/>
  <c r="BO92" i="18"/>
  <c r="BN92" i="18"/>
  <c r="BK92" i="18"/>
  <c r="BJ92" i="18"/>
  <c r="BI92" i="18"/>
  <c r="BH92" i="18"/>
  <c r="BF92" i="18"/>
  <c r="BE92" i="18"/>
  <c r="BD92" i="18"/>
  <c r="BC92" i="18"/>
  <c r="BA92" i="18"/>
  <c r="AZ92" i="18"/>
  <c r="CA92" i="18" s="1"/>
  <c r="CF92" i="18" s="1"/>
  <c r="CG91" i="18"/>
  <c r="BU91" i="18"/>
  <c r="BT91" i="18"/>
  <c r="BO91" i="18"/>
  <c r="BN91" i="18"/>
  <c r="BK91" i="18"/>
  <c r="BJ91" i="18"/>
  <c r="BI91" i="18"/>
  <c r="BH91" i="18"/>
  <c r="BF91" i="18"/>
  <c r="BE91" i="18"/>
  <c r="BD91" i="18"/>
  <c r="BC91" i="18"/>
  <c r="BB91" i="18"/>
  <c r="CI91" i="18" s="1"/>
  <c r="BA91" i="18"/>
  <c r="CB91" i="18" s="1"/>
  <c r="AZ91" i="18"/>
  <c r="CA91" i="18" s="1"/>
  <c r="CF91" i="18" s="1"/>
  <c r="CG90" i="18"/>
  <c r="BU90" i="18"/>
  <c r="BT90" i="18"/>
  <c r="BO90" i="18"/>
  <c r="BN90" i="18"/>
  <c r="BK90" i="18"/>
  <c r="BJ90" i="18"/>
  <c r="BI90" i="18"/>
  <c r="BH90" i="18"/>
  <c r="BF90" i="18"/>
  <c r="BE90" i="18"/>
  <c r="BD90" i="18"/>
  <c r="BC90" i="18"/>
  <c r="BA90" i="18"/>
  <c r="CB90" i="18" s="1"/>
  <c r="AZ90" i="18"/>
  <c r="BB90" i="18" s="1"/>
  <c r="BZ90" i="18" s="1"/>
  <c r="CA89" i="18"/>
  <c r="CF89" i="18" s="1"/>
  <c r="BU89" i="18"/>
  <c r="BT89" i="18"/>
  <c r="BO89" i="18"/>
  <c r="BN89" i="18"/>
  <c r="BK89" i="18"/>
  <c r="BJ89" i="18"/>
  <c r="BI89" i="18"/>
  <c r="BH89" i="18"/>
  <c r="BF89" i="18"/>
  <c r="BE89" i="18"/>
  <c r="BD89" i="18"/>
  <c r="BC89" i="18"/>
  <c r="BA89" i="18"/>
  <c r="CB89" i="18" s="1"/>
  <c r="CG89" i="18" s="1"/>
  <c r="AZ89" i="18"/>
  <c r="CA88" i="18"/>
  <c r="CF88" i="18" s="1"/>
  <c r="BZ88" i="18"/>
  <c r="BU88" i="18"/>
  <c r="BT88" i="18"/>
  <c r="BO88" i="18"/>
  <c r="BN88" i="18"/>
  <c r="BK88" i="18"/>
  <c r="BJ88" i="18"/>
  <c r="BI88" i="18"/>
  <c r="BH88" i="18"/>
  <c r="BF88" i="18"/>
  <c r="BE88" i="18"/>
  <c r="BD88" i="18"/>
  <c r="BC88" i="18"/>
  <c r="BA88" i="18"/>
  <c r="CB88" i="18" s="1"/>
  <c r="CG88" i="18" s="1"/>
  <c r="AZ88" i="18"/>
  <c r="BB88" i="18" s="1"/>
  <c r="CB87" i="18"/>
  <c r="CG87" i="18" s="1"/>
  <c r="BU87" i="18"/>
  <c r="BT87" i="18"/>
  <c r="BO87" i="18"/>
  <c r="BN87" i="18"/>
  <c r="BK87" i="18"/>
  <c r="BJ87" i="18"/>
  <c r="BI87" i="18"/>
  <c r="BH87" i="18"/>
  <c r="BF87" i="18"/>
  <c r="BE87" i="18"/>
  <c r="BD87" i="18"/>
  <c r="BC87" i="18"/>
  <c r="BA87" i="18"/>
  <c r="AZ87" i="18"/>
  <c r="CA87" i="18" s="1"/>
  <c r="CF87" i="18" s="1"/>
  <c r="BU86" i="18"/>
  <c r="BT86" i="18"/>
  <c r="BO86" i="18"/>
  <c r="BN86" i="18"/>
  <c r="BK86" i="18"/>
  <c r="BJ86" i="18"/>
  <c r="BI86" i="18"/>
  <c r="BH86" i="18"/>
  <c r="BF86" i="18"/>
  <c r="BE86" i="18"/>
  <c r="BD86" i="18"/>
  <c r="BC86" i="18"/>
  <c r="BA86" i="18"/>
  <c r="CB86" i="18" s="1"/>
  <c r="CG86" i="18" s="1"/>
  <c r="AZ86" i="18"/>
  <c r="CA86" i="18" s="1"/>
  <c r="CF86" i="18" s="1"/>
  <c r="CF85" i="18"/>
  <c r="BU85" i="18"/>
  <c r="BT85" i="18"/>
  <c r="BO85" i="18"/>
  <c r="BN85" i="18"/>
  <c r="BK85" i="18"/>
  <c r="BJ85" i="18"/>
  <c r="BI85" i="18"/>
  <c r="BH85" i="18"/>
  <c r="BF85" i="18"/>
  <c r="BE85" i="18"/>
  <c r="BD85" i="18"/>
  <c r="BC85" i="18"/>
  <c r="BA85" i="18"/>
  <c r="BB85" i="18" s="1"/>
  <c r="AZ85" i="18"/>
  <c r="CA85" i="18" s="1"/>
  <c r="BU84" i="18"/>
  <c r="BT84" i="18"/>
  <c r="BO84" i="18"/>
  <c r="BN84" i="18"/>
  <c r="BK84" i="18"/>
  <c r="BJ84" i="18"/>
  <c r="BI84" i="18"/>
  <c r="BH84" i="18"/>
  <c r="BF84" i="18"/>
  <c r="BE84" i="18"/>
  <c r="BD84" i="18"/>
  <c r="BC84" i="18"/>
  <c r="BA84" i="18"/>
  <c r="CB84" i="18" s="1"/>
  <c r="CG84" i="18" s="1"/>
  <c r="AZ84" i="18"/>
  <c r="CA84" i="18" s="1"/>
  <c r="CF84" i="18" s="1"/>
  <c r="CI83" i="18"/>
  <c r="CB83" i="18"/>
  <c r="CG83" i="18" s="1"/>
  <c r="BZ83" i="18"/>
  <c r="BU83" i="18"/>
  <c r="BT83" i="18"/>
  <c r="BO83" i="18"/>
  <c r="BN83" i="18"/>
  <c r="BK83" i="18"/>
  <c r="BJ83" i="18"/>
  <c r="BI83" i="18"/>
  <c r="BH83" i="18"/>
  <c r="BF83" i="18"/>
  <c r="BE83" i="18"/>
  <c r="BD83" i="18"/>
  <c r="BC83" i="18"/>
  <c r="BB83" i="18"/>
  <c r="CJ83" i="18" s="1"/>
  <c r="CM83" i="18" s="1"/>
  <c r="CN83" i="18" s="1"/>
  <c r="BA83" i="18"/>
  <c r="AZ83" i="18"/>
  <c r="CA83" i="18" s="1"/>
  <c r="CF83" i="18" s="1"/>
  <c r="CG82" i="18"/>
  <c r="BU82" i="18"/>
  <c r="BT82" i="18"/>
  <c r="BO82" i="18"/>
  <c r="BN82" i="18"/>
  <c r="BK82" i="18"/>
  <c r="BJ82" i="18"/>
  <c r="BI82" i="18"/>
  <c r="BH82" i="18"/>
  <c r="BF82" i="18"/>
  <c r="BE82" i="18"/>
  <c r="BD82" i="18"/>
  <c r="BC82" i="18"/>
  <c r="BA82" i="18"/>
  <c r="CB82" i="18" s="1"/>
  <c r="AZ82" i="18"/>
  <c r="CA82" i="18" s="1"/>
  <c r="CF82" i="18" s="1"/>
  <c r="CA81" i="18"/>
  <c r="CF81" i="18" s="1"/>
  <c r="BU81" i="18"/>
  <c r="BT81" i="18"/>
  <c r="BO81" i="18"/>
  <c r="BN81" i="18"/>
  <c r="BK81" i="18"/>
  <c r="BJ81" i="18"/>
  <c r="BI81" i="18"/>
  <c r="BH81" i="18"/>
  <c r="BF81" i="18"/>
  <c r="BE81" i="18"/>
  <c r="BD81" i="18"/>
  <c r="BC81" i="18"/>
  <c r="BA81" i="18"/>
  <c r="CB81" i="18" s="1"/>
  <c r="CG81" i="18" s="1"/>
  <c r="AZ81" i="18"/>
  <c r="CJ80" i="18"/>
  <c r="CM80" i="18" s="1"/>
  <c r="CN80" i="18" s="1"/>
  <c r="BU80" i="18"/>
  <c r="BT80" i="18"/>
  <c r="BO80" i="18"/>
  <c r="BN80" i="18"/>
  <c r="BK80" i="18"/>
  <c r="BJ80" i="18"/>
  <c r="BI80" i="18"/>
  <c r="BH80" i="18"/>
  <c r="BF80" i="18"/>
  <c r="BE80" i="18"/>
  <c r="BD80" i="18"/>
  <c r="BC80" i="18"/>
  <c r="BB80" i="18"/>
  <c r="BA80" i="18"/>
  <c r="CB80" i="18" s="1"/>
  <c r="CG80" i="18" s="1"/>
  <c r="AZ80" i="18"/>
  <c r="CA80" i="18" s="1"/>
  <c r="CF80" i="18" s="1"/>
  <c r="BU79" i="18"/>
  <c r="BT79" i="18"/>
  <c r="BO79" i="18"/>
  <c r="BN79" i="18"/>
  <c r="BK79" i="18"/>
  <c r="BJ79" i="18"/>
  <c r="BI79" i="18"/>
  <c r="BH79" i="18"/>
  <c r="BF79" i="18"/>
  <c r="BE79" i="18"/>
  <c r="BD79" i="18"/>
  <c r="BC79" i="18"/>
  <c r="BA79" i="18"/>
  <c r="BB79" i="18" s="1"/>
  <c r="AZ79" i="18"/>
  <c r="CA79" i="18" s="1"/>
  <c r="CF79" i="18" s="1"/>
  <c r="CB78" i="18"/>
  <c r="CG78" i="18" s="1"/>
  <c r="BU78" i="18"/>
  <c r="BT78" i="18"/>
  <c r="BO78" i="18"/>
  <c r="BN78" i="18"/>
  <c r="BK78" i="18"/>
  <c r="BJ78" i="18"/>
  <c r="BI78" i="18"/>
  <c r="BH78" i="18"/>
  <c r="BF78" i="18"/>
  <c r="BE78" i="18"/>
  <c r="BD78" i="18"/>
  <c r="BC78" i="18"/>
  <c r="BA78" i="18"/>
  <c r="BB78" i="18" s="1"/>
  <c r="AZ78" i="18"/>
  <c r="CA78" i="18" s="1"/>
  <c r="CF78" i="18" s="1"/>
  <c r="CB77" i="18"/>
  <c r="CG77" i="18" s="1"/>
  <c r="BU77" i="18"/>
  <c r="BT77" i="18"/>
  <c r="BO77" i="18"/>
  <c r="BN77" i="18"/>
  <c r="BK77" i="18"/>
  <c r="BJ77" i="18"/>
  <c r="BI77" i="18"/>
  <c r="BH77" i="18"/>
  <c r="BF77" i="18"/>
  <c r="BE77" i="18"/>
  <c r="BD77" i="18"/>
  <c r="BC77" i="18"/>
  <c r="BB77" i="18"/>
  <c r="BA77" i="18"/>
  <c r="AZ77" i="18"/>
  <c r="CA77" i="18" s="1"/>
  <c r="CF77" i="18" s="1"/>
  <c r="CG76" i="18"/>
  <c r="CB76" i="18"/>
  <c r="BU76" i="18"/>
  <c r="BT76" i="18"/>
  <c r="BO76" i="18"/>
  <c r="BN76" i="18"/>
  <c r="BK76" i="18"/>
  <c r="BJ76" i="18"/>
  <c r="BI76" i="18"/>
  <c r="BH76" i="18"/>
  <c r="BF76" i="18"/>
  <c r="BE76" i="18"/>
  <c r="BD76" i="18"/>
  <c r="BC76" i="18"/>
  <c r="BA76" i="18"/>
  <c r="AZ76" i="18"/>
  <c r="CA76" i="18" s="1"/>
  <c r="CF76" i="18" s="1"/>
  <c r="CF75" i="18"/>
  <c r="BU75" i="18"/>
  <c r="BT75" i="18"/>
  <c r="BO75" i="18"/>
  <c r="BN75" i="18"/>
  <c r="BK75" i="18"/>
  <c r="BJ75" i="18"/>
  <c r="BI75" i="18"/>
  <c r="BH75" i="18"/>
  <c r="BF75" i="18"/>
  <c r="BE75" i="18"/>
  <c r="BD75" i="18"/>
  <c r="BC75" i="18"/>
  <c r="BA75" i="18"/>
  <c r="CB75" i="18" s="1"/>
  <c r="CG75" i="18" s="1"/>
  <c r="AZ75" i="18"/>
  <c r="CA75" i="18" s="1"/>
  <c r="BU74" i="18"/>
  <c r="BT74" i="18"/>
  <c r="BS74" i="18"/>
  <c r="BR74" i="18"/>
  <c r="BQ74" i="18"/>
  <c r="BP74" i="18"/>
  <c r="BK74" i="18"/>
  <c r="BJ74" i="18"/>
  <c r="BI74" i="18"/>
  <c r="BH74" i="18"/>
  <c r="BF74" i="18"/>
  <c r="BE74" i="18"/>
  <c r="BD74" i="18"/>
  <c r="BC74" i="18"/>
  <c r="BA74" i="18"/>
  <c r="CB74" i="18" s="1"/>
  <c r="CG74" i="18" s="1"/>
  <c r="AZ74" i="18"/>
  <c r="CA74" i="18" s="1"/>
  <c r="CF74" i="18" s="1"/>
  <c r="CB73" i="18"/>
  <c r="CG73" i="18" s="1"/>
  <c r="BU73" i="18"/>
  <c r="BT73" i="18"/>
  <c r="BR73" i="18"/>
  <c r="BP73" i="18"/>
  <c r="BK73" i="18"/>
  <c r="BJ73" i="18"/>
  <c r="BI73" i="18"/>
  <c r="BH73" i="18"/>
  <c r="BF73" i="18"/>
  <c r="BE73" i="18"/>
  <c r="BD73" i="18"/>
  <c r="BC73" i="18"/>
  <c r="BA73" i="18"/>
  <c r="AZ73" i="18"/>
  <c r="CA73" i="18" s="1"/>
  <c r="CF73" i="18" s="1"/>
  <c r="CA72" i="18"/>
  <c r="CF72" i="18" s="1"/>
  <c r="BU72" i="18"/>
  <c r="BT72" i="18"/>
  <c r="BS72" i="18"/>
  <c r="BR72" i="18"/>
  <c r="BQ72" i="18"/>
  <c r="BP72" i="18"/>
  <c r="BK72" i="18"/>
  <c r="BJ72" i="18"/>
  <c r="BI72" i="18"/>
  <c r="BH72" i="18"/>
  <c r="BG72" i="18"/>
  <c r="BF72" i="18"/>
  <c r="BE72" i="18"/>
  <c r="BD72" i="18"/>
  <c r="BC72" i="18"/>
  <c r="BA72" i="18"/>
  <c r="AZ72" i="18"/>
  <c r="BU71" i="18"/>
  <c r="BT71" i="18"/>
  <c r="BR71" i="18"/>
  <c r="BP71" i="18"/>
  <c r="BK71" i="18"/>
  <c r="BJ71" i="18"/>
  <c r="BI71" i="18"/>
  <c r="BH71" i="18"/>
  <c r="BF71" i="18"/>
  <c r="BE71" i="18"/>
  <c r="BD71" i="18"/>
  <c r="BC71" i="18"/>
  <c r="BA71" i="18"/>
  <c r="CB71" i="18" s="1"/>
  <c r="CG71" i="18" s="1"/>
  <c r="AZ71" i="18"/>
  <c r="BB71" i="18" s="1"/>
  <c r="BU70" i="18"/>
  <c r="BT70" i="18"/>
  <c r="BS70" i="18"/>
  <c r="BR70" i="18"/>
  <c r="BQ70" i="18"/>
  <c r="BP70" i="18"/>
  <c r="BK70" i="18"/>
  <c r="BJ70" i="18"/>
  <c r="BI70" i="18"/>
  <c r="BH70" i="18"/>
  <c r="BF70" i="18"/>
  <c r="BE70" i="18"/>
  <c r="BD70" i="18"/>
  <c r="BC70" i="18"/>
  <c r="BA70" i="18"/>
  <c r="CB70" i="18" s="1"/>
  <c r="CG70" i="18" s="1"/>
  <c r="AZ70" i="18"/>
  <c r="CA70" i="18" s="1"/>
  <c r="CF70" i="18" s="1"/>
  <c r="CG69" i="18"/>
  <c r="CB69" i="18"/>
  <c r="BU69" i="18"/>
  <c r="BT69" i="18"/>
  <c r="BS69" i="18"/>
  <c r="BR69" i="18"/>
  <c r="BQ69" i="18"/>
  <c r="BP69" i="18"/>
  <c r="BK69" i="18"/>
  <c r="BJ69" i="18"/>
  <c r="BI69" i="18"/>
  <c r="BH69" i="18"/>
  <c r="BF69" i="18"/>
  <c r="BE69" i="18"/>
  <c r="BD69" i="18"/>
  <c r="BC69" i="18"/>
  <c r="BA69" i="18"/>
  <c r="AZ69" i="18"/>
  <c r="BB69" i="18" s="1"/>
  <c r="CG68" i="18"/>
  <c r="CF68" i="18"/>
  <c r="BU68" i="18"/>
  <c r="BT68" i="18"/>
  <c r="BR68" i="18"/>
  <c r="BP68" i="18"/>
  <c r="BK68" i="18"/>
  <c r="BJ68" i="18"/>
  <c r="BI68" i="18"/>
  <c r="BH68" i="18"/>
  <c r="BF68" i="18"/>
  <c r="BE68" i="18"/>
  <c r="BD68" i="18"/>
  <c r="BC68" i="18"/>
  <c r="BA68" i="18"/>
  <c r="CB68" i="18" s="1"/>
  <c r="AZ68" i="18"/>
  <c r="CA68" i="18" s="1"/>
  <c r="BV67" i="18"/>
  <c r="BU67" i="18"/>
  <c r="BT67" i="18"/>
  <c r="BS67" i="18"/>
  <c r="BR67" i="18"/>
  <c r="BQ67" i="18"/>
  <c r="BP67" i="18"/>
  <c r="BM67" i="18"/>
  <c r="BL67" i="18"/>
  <c r="BJ67" i="18"/>
  <c r="BI67" i="18"/>
  <c r="BH67" i="18"/>
  <c r="BF67" i="18"/>
  <c r="BE67" i="18"/>
  <c r="BD67" i="18"/>
  <c r="BC67" i="18"/>
  <c r="BA67" i="18"/>
  <c r="CB67" i="18" s="1"/>
  <c r="CG67" i="18" s="1"/>
  <c r="AZ67" i="18"/>
  <c r="CA66" i="18"/>
  <c r="CF66" i="18" s="1"/>
  <c r="BU66" i="18"/>
  <c r="BT66" i="18"/>
  <c r="BS66" i="18"/>
  <c r="BR66" i="18"/>
  <c r="BQ66" i="18"/>
  <c r="BP66" i="18"/>
  <c r="BK66" i="18"/>
  <c r="BJ66" i="18"/>
  <c r="BI66" i="18"/>
  <c r="BH66" i="18"/>
  <c r="BF66" i="18"/>
  <c r="BE66" i="18"/>
  <c r="BD66" i="18"/>
  <c r="BC66" i="18"/>
  <c r="BB66" i="18"/>
  <c r="BZ66" i="18" s="1"/>
  <c r="BA66" i="18"/>
  <c r="CB66" i="18" s="1"/>
  <c r="CG66" i="18" s="1"/>
  <c r="AZ66" i="18"/>
  <c r="BU65" i="18"/>
  <c r="BT65" i="18"/>
  <c r="BR65" i="18"/>
  <c r="BP65" i="18"/>
  <c r="BK65" i="18"/>
  <c r="BJ65" i="18"/>
  <c r="BI65" i="18"/>
  <c r="BH65" i="18"/>
  <c r="BF65" i="18"/>
  <c r="BE65" i="18"/>
  <c r="BD65" i="18"/>
  <c r="BC65" i="18"/>
  <c r="BA65" i="18"/>
  <c r="CB65" i="18" s="1"/>
  <c r="CG65" i="18" s="1"/>
  <c r="AZ65" i="18"/>
  <c r="BB65" i="18" s="1"/>
  <c r="CA64" i="18"/>
  <c r="CF64" i="18" s="1"/>
  <c r="BU64" i="18"/>
  <c r="BT64" i="18"/>
  <c r="BR64" i="18"/>
  <c r="BP64" i="18"/>
  <c r="BK64" i="18"/>
  <c r="BJ64" i="18"/>
  <c r="BI64" i="18"/>
  <c r="BH64" i="18"/>
  <c r="BF64" i="18"/>
  <c r="BE64" i="18"/>
  <c r="BD64" i="18"/>
  <c r="BC64" i="18"/>
  <c r="BA64" i="18"/>
  <c r="CB64" i="18" s="1"/>
  <c r="CG64" i="18" s="1"/>
  <c r="AZ64" i="18"/>
  <c r="CN63" i="18"/>
  <c r="CM63" i="18"/>
  <c r="CJ63" i="18"/>
  <c r="CK63" i="18" s="1"/>
  <c r="CF63" i="18"/>
  <c r="CA63" i="18"/>
  <c r="BU63" i="18"/>
  <c r="BT63" i="18"/>
  <c r="BS63" i="18"/>
  <c r="BR63" i="18"/>
  <c r="BQ63" i="18"/>
  <c r="BP63" i="18"/>
  <c r="BK63" i="18"/>
  <c r="BJ63" i="18"/>
  <c r="BI63" i="18"/>
  <c r="BH63" i="18"/>
  <c r="BG63" i="18"/>
  <c r="BF63" i="18"/>
  <c r="BE63" i="18"/>
  <c r="BD63" i="18"/>
  <c r="BC63" i="18"/>
  <c r="BB63" i="18"/>
  <c r="CI63" i="18" s="1"/>
  <c r="BA63" i="18"/>
  <c r="CB63" i="18" s="1"/>
  <c r="CG63" i="18" s="1"/>
  <c r="AZ63" i="18"/>
  <c r="CJ62" i="18"/>
  <c r="CB62" i="18"/>
  <c r="CG62" i="18" s="1"/>
  <c r="BU62" i="18"/>
  <c r="BT62" i="18"/>
  <c r="BR62" i="18"/>
  <c r="BP62" i="18"/>
  <c r="BK62" i="18"/>
  <c r="BJ62" i="18"/>
  <c r="BI62" i="18"/>
  <c r="BH62" i="18"/>
  <c r="BF62" i="18"/>
  <c r="BE62" i="18"/>
  <c r="BD62" i="18"/>
  <c r="BC62" i="18"/>
  <c r="CI62" i="18" s="1"/>
  <c r="BB62" i="18"/>
  <c r="BA62" i="18"/>
  <c r="AZ62" i="18"/>
  <c r="CA62" i="18" s="1"/>
  <c r="CF62" i="18" s="1"/>
  <c r="CG61" i="18"/>
  <c r="CB61" i="18"/>
  <c r="BU61" i="18"/>
  <c r="BT61" i="18"/>
  <c r="BR61" i="18"/>
  <c r="BP61" i="18"/>
  <c r="BK61" i="18"/>
  <c r="BJ61" i="18"/>
  <c r="BF61" i="18"/>
  <c r="BE61" i="18"/>
  <c r="BD61" i="18"/>
  <c r="BC61" i="18"/>
  <c r="BA61" i="18"/>
  <c r="AZ61" i="18"/>
  <c r="CI60" i="18"/>
  <c r="BU60" i="18"/>
  <c r="BT60" i="18"/>
  <c r="BS60" i="18"/>
  <c r="BR60" i="18"/>
  <c r="BQ60" i="18"/>
  <c r="BP60" i="18"/>
  <c r="BK60" i="18"/>
  <c r="BJ60" i="18"/>
  <c r="BF60" i="18"/>
  <c r="BE60" i="18"/>
  <c r="BD60" i="18"/>
  <c r="BC60" i="18"/>
  <c r="BA60" i="18"/>
  <c r="CB60" i="18" s="1"/>
  <c r="CG60" i="18" s="1"/>
  <c r="AZ60" i="18"/>
  <c r="BB60" i="18" s="1"/>
  <c r="CG59" i="18"/>
  <c r="CF59" i="18"/>
  <c r="CA59" i="18"/>
  <c r="BU59" i="18"/>
  <c r="BT59" i="18"/>
  <c r="BS59" i="18"/>
  <c r="BR59" i="18"/>
  <c r="BQ59" i="18"/>
  <c r="BP59" i="18"/>
  <c r="BK59" i="18"/>
  <c r="BJ59" i="18"/>
  <c r="BI59" i="18"/>
  <c r="BH59" i="18"/>
  <c r="BF59" i="18"/>
  <c r="BE59" i="18"/>
  <c r="BD59" i="18"/>
  <c r="BC59" i="18"/>
  <c r="BA59" i="18"/>
  <c r="CB59" i="18" s="1"/>
  <c r="AZ59" i="18"/>
  <c r="CA58" i="18"/>
  <c r="CF58" i="18" s="1"/>
  <c r="BU58" i="18"/>
  <c r="BT58" i="18"/>
  <c r="BS58" i="18"/>
  <c r="BR58" i="18"/>
  <c r="BQ58" i="18"/>
  <c r="BP58" i="18"/>
  <c r="BK58" i="18"/>
  <c r="BJ58" i="18"/>
  <c r="BI58" i="18"/>
  <c r="BH58" i="18"/>
  <c r="BF58" i="18"/>
  <c r="BE58" i="18"/>
  <c r="BD58" i="18"/>
  <c r="BC58" i="18"/>
  <c r="BA58" i="18"/>
  <c r="CB58" i="18" s="1"/>
  <c r="CG58" i="18" s="1"/>
  <c r="AZ58" i="18"/>
  <c r="BB58" i="18" s="1"/>
  <c r="BZ58" i="18" s="1"/>
  <c r="CJ57" i="18"/>
  <c r="CM57" i="18" s="1"/>
  <c r="CN57" i="18" s="1"/>
  <c r="CB57" i="18"/>
  <c r="CG57" i="18" s="1"/>
  <c r="CA57" i="18"/>
  <c r="CF57" i="18" s="1"/>
  <c r="BU57" i="18"/>
  <c r="BT57" i="18"/>
  <c r="BR57" i="18"/>
  <c r="BP57" i="18"/>
  <c r="BK57" i="18"/>
  <c r="BJ57" i="18"/>
  <c r="BI57" i="18"/>
  <c r="BH57" i="18"/>
  <c r="BF57" i="18"/>
  <c r="BE57" i="18"/>
  <c r="BD57" i="18"/>
  <c r="BC57" i="18"/>
  <c r="BA57" i="18"/>
  <c r="AZ57" i="18"/>
  <c r="BB57" i="18" s="1"/>
  <c r="BZ57" i="18" s="1"/>
  <c r="CB56" i="18"/>
  <c r="CG56" i="18" s="1"/>
  <c r="BU56" i="18"/>
  <c r="BT56" i="18"/>
  <c r="BR56" i="18"/>
  <c r="BP56" i="18"/>
  <c r="BK56" i="18"/>
  <c r="BJ56" i="18"/>
  <c r="BI56" i="18"/>
  <c r="BH56" i="18"/>
  <c r="BF56" i="18"/>
  <c r="BE56" i="18"/>
  <c r="BD56" i="18"/>
  <c r="BC56" i="18"/>
  <c r="BA56" i="18"/>
  <c r="BB56" i="18" s="1"/>
  <c r="AZ56" i="18"/>
  <c r="CA56" i="18" s="1"/>
  <c r="CF56" i="18" s="1"/>
  <c r="CB55" i="18"/>
  <c r="CG55" i="18" s="1"/>
  <c r="CA55" i="18"/>
  <c r="CF55" i="18" s="1"/>
  <c r="BV55" i="18"/>
  <c r="BU55" i="18"/>
  <c r="BT55" i="18"/>
  <c r="BS55" i="18"/>
  <c r="BR55" i="18"/>
  <c r="BQ55" i="18"/>
  <c r="BP55" i="18"/>
  <c r="BM55" i="18"/>
  <c r="BL55" i="18"/>
  <c r="BJ55" i="18"/>
  <c r="BI55" i="18"/>
  <c r="BH55" i="18"/>
  <c r="BF55" i="18"/>
  <c r="BE55" i="18"/>
  <c r="BD55" i="18"/>
  <c r="BC55" i="18"/>
  <c r="BA55" i="18"/>
  <c r="AZ55" i="18"/>
  <c r="BB55" i="18" s="1"/>
  <c r="BU54" i="18"/>
  <c r="BT54" i="18"/>
  <c r="BR54" i="18"/>
  <c r="BP54" i="18"/>
  <c r="BK54" i="18"/>
  <c r="BJ54" i="18"/>
  <c r="BI54" i="18"/>
  <c r="BH54" i="18"/>
  <c r="BF54" i="18"/>
  <c r="BE54" i="18"/>
  <c r="BD54" i="18"/>
  <c r="BC54" i="18"/>
  <c r="BB54" i="18"/>
  <c r="CJ54" i="18" s="1"/>
  <c r="BA54" i="18"/>
  <c r="CB54" i="18" s="1"/>
  <c r="CG54" i="18" s="1"/>
  <c r="AZ54" i="18"/>
  <c r="CA54" i="18" s="1"/>
  <c r="CF54" i="18" s="1"/>
  <c r="BU53" i="18"/>
  <c r="BT53" i="18"/>
  <c r="BS53" i="18"/>
  <c r="BR53" i="18"/>
  <c r="BQ53" i="18"/>
  <c r="BP53" i="18"/>
  <c r="BK53" i="18"/>
  <c r="BJ53" i="18"/>
  <c r="BF53" i="18"/>
  <c r="BE53" i="18"/>
  <c r="BD53" i="18"/>
  <c r="BC53" i="18"/>
  <c r="BA53" i="18"/>
  <c r="CB53" i="18" s="1"/>
  <c r="CG53" i="18" s="1"/>
  <c r="AZ53" i="18"/>
  <c r="CF52" i="18"/>
  <c r="CB52" i="18"/>
  <c r="CG52" i="18" s="1"/>
  <c r="BU52" i="18"/>
  <c r="BT52" i="18"/>
  <c r="BR52" i="18"/>
  <c r="BP52" i="18"/>
  <c r="BK52" i="18"/>
  <c r="BJ52" i="18"/>
  <c r="BI52" i="18"/>
  <c r="BH52" i="18"/>
  <c r="BF52" i="18"/>
  <c r="BE52" i="18"/>
  <c r="BD52" i="18"/>
  <c r="BC52" i="18"/>
  <c r="BA52" i="18"/>
  <c r="AZ52" i="18"/>
  <c r="BB52" i="18" s="1"/>
  <c r="CB51" i="18"/>
  <c r="CG51" i="18" s="1"/>
  <c r="BU51" i="18"/>
  <c r="BT51" i="18"/>
  <c r="BS51" i="18"/>
  <c r="BR51" i="18"/>
  <c r="BQ51" i="18"/>
  <c r="BP51" i="18"/>
  <c r="BK51" i="18"/>
  <c r="BJ51" i="18"/>
  <c r="BI51" i="18"/>
  <c r="BH51" i="18"/>
  <c r="BF51" i="18"/>
  <c r="BE51" i="18"/>
  <c r="BD51" i="18"/>
  <c r="BC51" i="18"/>
  <c r="BA51" i="18"/>
  <c r="AZ51" i="18"/>
  <c r="CA51" i="18" s="1"/>
  <c r="CF51" i="18" s="1"/>
  <c r="CF50" i="18"/>
  <c r="BU50" i="18"/>
  <c r="BT50" i="18"/>
  <c r="BS50" i="18"/>
  <c r="BR50" i="18"/>
  <c r="BQ50" i="18"/>
  <c r="BP50" i="18"/>
  <c r="BK50" i="18"/>
  <c r="BJ50" i="18"/>
  <c r="BI50" i="18"/>
  <c r="BH50" i="18"/>
  <c r="BF50" i="18"/>
  <c r="BE50" i="18"/>
  <c r="BD50" i="18"/>
  <c r="BC50" i="18"/>
  <c r="BA50" i="18"/>
  <c r="CB50" i="18" s="1"/>
  <c r="CG50" i="18" s="1"/>
  <c r="AZ50" i="18"/>
  <c r="CA50" i="18" s="1"/>
  <c r="BV49" i="18"/>
  <c r="BU49" i="18"/>
  <c r="BT49" i="18"/>
  <c r="BS49" i="18"/>
  <c r="BR49" i="18"/>
  <c r="BQ49" i="18"/>
  <c r="BP49" i="18"/>
  <c r="BM49" i="18"/>
  <c r="BL49" i="18"/>
  <c r="BJ49" i="18"/>
  <c r="BI49" i="18"/>
  <c r="BH49" i="18"/>
  <c r="BF49" i="18"/>
  <c r="BE49" i="18"/>
  <c r="BD49" i="18"/>
  <c r="BC49" i="18"/>
  <c r="BA49" i="18"/>
  <c r="CB49" i="18" s="1"/>
  <c r="CG49" i="18" s="1"/>
  <c r="AZ49" i="18"/>
  <c r="CA49" i="18" s="1"/>
  <c r="CF49" i="18" s="1"/>
  <c r="CB48" i="18"/>
  <c r="CG48" i="18" s="1"/>
  <c r="BU48" i="18"/>
  <c r="BT48" i="18"/>
  <c r="BR48" i="18"/>
  <c r="BP48" i="18"/>
  <c r="BK48" i="18"/>
  <c r="BJ48" i="18"/>
  <c r="BI48" i="18"/>
  <c r="BH48" i="18"/>
  <c r="BF48" i="18"/>
  <c r="BE48" i="18"/>
  <c r="BD48" i="18"/>
  <c r="BC48" i="18"/>
  <c r="BA48" i="18"/>
  <c r="BB48" i="18" s="1"/>
  <c r="AZ48" i="18"/>
  <c r="CA48" i="18" s="1"/>
  <c r="CF48" i="18" s="1"/>
  <c r="BU47" i="18"/>
  <c r="BT47" i="18"/>
  <c r="BR47" i="18"/>
  <c r="BP47" i="18"/>
  <c r="BK47" i="18"/>
  <c r="BJ47" i="18"/>
  <c r="BI47" i="18"/>
  <c r="BH47" i="18"/>
  <c r="BF47" i="18"/>
  <c r="BE47" i="18"/>
  <c r="BD47" i="18"/>
  <c r="BC47" i="18"/>
  <c r="BA47" i="18"/>
  <c r="CB47" i="18" s="1"/>
  <c r="CG47" i="18" s="1"/>
  <c r="AZ47" i="18"/>
  <c r="BB47" i="18" s="1"/>
  <c r="BU46" i="18"/>
  <c r="BT46" i="18"/>
  <c r="BS46" i="18"/>
  <c r="BR46" i="18"/>
  <c r="BQ46" i="18"/>
  <c r="BP46" i="18"/>
  <c r="BK46" i="18"/>
  <c r="BJ46" i="18"/>
  <c r="BI46" i="18"/>
  <c r="BH46" i="18"/>
  <c r="BF46" i="18"/>
  <c r="BE46" i="18"/>
  <c r="BD46" i="18"/>
  <c r="BC46" i="18"/>
  <c r="BA46" i="18"/>
  <c r="CB46" i="18" s="1"/>
  <c r="CG46" i="18" s="1"/>
  <c r="AZ46" i="18"/>
  <c r="CA46" i="18" s="1"/>
  <c r="CF46" i="18" s="1"/>
  <c r="CG45" i="18"/>
  <c r="CB45" i="18"/>
  <c r="BU45" i="18"/>
  <c r="BT45" i="18"/>
  <c r="BS45" i="18"/>
  <c r="BR45" i="18"/>
  <c r="BQ45" i="18"/>
  <c r="BP45" i="18"/>
  <c r="BK45" i="18"/>
  <c r="BJ45" i="18"/>
  <c r="BI45" i="18"/>
  <c r="BH45" i="18"/>
  <c r="BF45" i="18"/>
  <c r="BE45" i="18"/>
  <c r="BD45" i="18"/>
  <c r="BC45" i="18"/>
  <c r="BA45" i="18"/>
  <c r="AZ45" i="18"/>
  <c r="BB45" i="18" s="1"/>
  <c r="CG44" i="18"/>
  <c r="BU44" i="18"/>
  <c r="BT44" i="18"/>
  <c r="BS44" i="18"/>
  <c r="BR44" i="18"/>
  <c r="BQ44" i="18"/>
  <c r="BP44" i="18"/>
  <c r="BK44" i="18"/>
  <c r="BJ44" i="18"/>
  <c r="BI44" i="18"/>
  <c r="BH44" i="18"/>
  <c r="BF44" i="18"/>
  <c r="BE44" i="18"/>
  <c r="BD44" i="18"/>
  <c r="BC44" i="18"/>
  <c r="BA44" i="18"/>
  <c r="CB44" i="18" s="1"/>
  <c r="AZ44" i="18"/>
  <c r="BU43" i="18"/>
  <c r="BT43" i="18"/>
  <c r="BR43" i="18"/>
  <c r="BP43" i="18"/>
  <c r="BK43" i="18"/>
  <c r="BJ43" i="18"/>
  <c r="BI43" i="18"/>
  <c r="BH43" i="18"/>
  <c r="BF43" i="18"/>
  <c r="BE43" i="18"/>
  <c r="BD43" i="18"/>
  <c r="BC43" i="18"/>
  <c r="BB43" i="18"/>
  <c r="BZ43" i="18" s="1"/>
  <c r="BA43" i="18"/>
  <c r="CB43" i="18" s="1"/>
  <c r="CG43" i="18" s="1"/>
  <c r="AZ43" i="18"/>
  <c r="CA43" i="18" s="1"/>
  <c r="CF43" i="18" s="1"/>
  <c r="BU42" i="18"/>
  <c r="BT42" i="18"/>
  <c r="BR42" i="18"/>
  <c r="BP42" i="18"/>
  <c r="BK42" i="18"/>
  <c r="BJ42" i="18"/>
  <c r="BI42" i="18"/>
  <c r="BH42" i="18"/>
  <c r="BF42" i="18"/>
  <c r="BE42" i="18"/>
  <c r="BD42" i="18"/>
  <c r="BC42" i="18"/>
  <c r="BA42" i="18"/>
  <c r="CB42" i="18" s="1"/>
  <c r="CG42" i="18" s="1"/>
  <c r="AZ42" i="18"/>
  <c r="CA42" i="18" s="1"/>
  <c r="CF42" i="18" s="1"/>
  <c r="CA41" i="18"/>
  <c r="CF41" i="18" s="1"/>
  <c r="BU41" i="18"/>
  <c r="BT41" i="18"/>
  <c r="BS41" i="18"/>
  <c r="BR41" i="18"/>
  <c r="BQ41" i="18"/>
  <c r="BP41" i="18"/>
  <c r="BK41" i="18"/>
  <c r="BJ41" i="18"/>
  <c r="BI41" i="18"/>
  <c r="BH41" i="18"/>
  <c r="BF41" i="18"/>
  <c r="BE41" i="18"/>
  <c r="BD41" i="18"/>
  <c r="BC41" i="18"/>
  <c r="BB41" i="18"/>
  <c r="CJ41" i="18" s="1"/>
  <c r="CM41" i="18" s="1"/>
  <c r="CN41" i="18" s="1"/>
  <c r="BA41" i="18"/>
  <c r="CB41" i="18" s="1"/>
  <c r="CG41" i="18" s="1"/>
  <c r="AZ41" i="18"/>
  <c r="BU40" i="18"/>
  <c r="BT40" i="18"/>
  <c r="BS40" i="18"/>
  <c r="BR40" i="18"/>
  <c r="BQ40" i="18"/>
  <c r="BP40" i="18"/>
  <c r="BK40" i="18"/>
  <c r="BJ40" i="18"/>
  <c r="BI40" i="18"/>
  <c r="BH40" i="18"/>
  <c r="BF40" i="18"/>
  <c r="BE40" i="18"/>
  <c r="BD40" i="18"/>
  <c r="BC40" i="18"/>
  <c r="BA40" i="18"/>
  <c r="CB40" i="18" s="1"/>
  <c r="CG40" i="18" s="1"/>
  <c r="AZ40" i="18"/>
  <c r="CB39" i="18"/>
  <c r="CG39" i="18" s="1"/>
  <c r="CA39" i="18"/>
  <c r="CF39" i="18" s="1"/>
  <c r="BU39" i="18"/>
  <c r="BT39" i="18"/>
  <c r="BR39" i="18"/>
  <c r="BP39" i="18"/>
  <c r="BK39" i="18"/>
  <c r="BJ39" i="18"/>
  <c r="BF39" i="18"/>
  <c r="BE39" i="18"/>
  <c r="BD39" i="18"/>
  <c r="BC39" i="18"/>
  <c r="BB39" i="18"/>
  <c r="CI39" i="18" s="1"/>
  <c r="BA39" i="18"/>
  <c r="AZ39" i="18"/>
  <c r="CG38" i="18"/>
  <c r="CA38" i="18"/>
  <c r="CF38" i="18" s="1"/>
  <c r="BU38" i="18"/>
  <c r="BT38" i="18"/>
  <c r="BR38" i="18"/>
  <c r="BP38" i="18"/>
  <c r="BK38" i="18"/>
  <c r="BJ38" i="18"/>
  <c r="BI38" i="18"/>
  <c r="BH38" i="18"/>
  <c r="BF38" i="18"/>
  <c r="BE38" i="18"/>
  <c r="BD38" i="18"/>
  <c r="BC38" i="18"/>
  <c r="BA38" i="18"/>
  <c r="CB38" i="18" s="1"/>
  <c r="AZ38" i="18"/>
  <c r="BU37" i="18"/>
  <c r="BT37" i="18"/>
  <c r="BS37" i="18"/>
  <c r="BR37" i="18"/>
  <c r="BQ37" i="18"/>
  <c r="BP37" i="18"/>
  <c r="BK37" i="18"/>
  <c r="BJ37" i="18"/>
  <c r="BI37" i="18"/>
  <c r="BH37" i="18"/>
  <c r="BF37" i="18"/>
  <c r="BE37" i="18"/>
  <c r="BD37" i="18"/>
  <c r="BC37" i="18"/>
  <c r="BA37" i="18"/>
  <c r="CB37" i="18" s="1"/>
  <c r="CG37" i="18" s="1"/>
  <c r="AZ37" i="18"/>
  <c r="CA36" i="18"/>
  <c r="CF36" i="18" s="1"/>
  <c r="BU36" i="18"/>
  <c r="BT36" i="18"/>
  <c r="BR36" i="18"/>
  <c r="BP36" i="18"/>
  <c r="BK36" i="18"/>
  <c r="BJ36" i="18"/>
  <c r="BI36" i="18"/>
  <c r="BH36" i="18"/>
  <c r="BF36" i="18"/>
  <c r="BE36" i="18"/>
  <c r="BD36" i="18"/>
  <c r="BC36" i="18"/>
  <c r="BA36" i="18"/>
  <c r="CB36" i="18" s="1"/>
  <c r="CG36" i="18" s="1"/>
  <c r="AZ36" i="18"/>
  <c r="CB35" i="18"/>
  <c r="CG35" i="18" s="1"/>
  <c r="BU35" i="18"/>
  <c r="BT35" i="18"/>
  <c r="BR35" i="18"/>
  <c r="BP35" i="18"/>
  <c r="BK35" i="18"/>
  <c r="BJ35" i="18"/>
  <c r="BI35" i="18"/>
  <c r="BH35" i="18"/>
  <c r="BF35" i="18"/>
  <c r="BE35" i="18"/>
  <c r="BD35" i="18"/>
  <c r="BC35" i="18"/>
  <c r="BA35" i="18"/>
  <c r="AZ35" i="18"/>
  <c r="CA35" i="18" s="1"/>
  <c r="CF35" i="18" s="1"/>
  <c r="CF34" i="18"/>
  <c r="BU34" i="18"/>
  <c r="BT34" i="18"/>
  <c r="BR34" i="18"/>
  <c r="BP34" i="18"/>
  <c r="BK34" i="18"/>
  <c r="BJ34" i="18"/>
  <c r="BI34" i="18"/>
  <c r="BH34" i="18"/>
  <c r="BF34" i="18"/>
  <c r="BE34" i="18"/>
  <c r="BD34" i="18"/>
  <c r="BC34" i="18"/>
  <c r="BB34" i="18"/>
  <c r="CJ34" i="18" s="1"/>
  <c r="BA34" i="18"/>
  <c r="CB34" i="18" s="1"/>
  <c r="CG34" i="18" s="1"/>
  <c r="AZ34" i="18"/>
  <c r="CA34" i="18" s="1"/>
  <c r="CG33" i="18"/>
  <c r="BU33" i="18"/>
  <c r="BT33" i="18"/>
  <c r="BS33" i="18"/>
  <c r="BR33" i="18"/>
  <c r="BQ33" i="18"/>
  <c r="BP33" i="18"/>
  <c r="BK33" i="18"/>
  <c r="BJ33" i="18"/>
  <c r="BI33" i="18"/>
  <c r="BH33" i="18"/>
  <c r="BF33" i="18"/>
  <c r="BE33" i="18"/>
  <c r="BD33" i="18"/>
  <c r="BC33" i="18"/>
  <c r="BA33" i="18"/>
  <c r="CB33" i="18" s="1"/>
  <c r="AZ33" i="18"/>
  <c r="BU32" i="18"/>
  <c r="BT32" i="18"/>
  <c r="BS32" i="18"/>
  <c r="BR32" i="18"/>
  <c r="BQ32" i="18"/>
  <c r="BP32" i="18"/>
  <c r="BK32" i="18"/>
  <c r="BJ32" i="18"/>
  <c r="BI32" i="18"/>
  <c r="BH32" i="18"/>
  <c r="BF32" i="18"/>
  <c r="BE32" i="18"/>
  <c r="BD32" i="18"/>
  <c r="BC32" i="18"/>
  <c r="BA32" i="18"/>
  <c r="CB32" i="18" s="1"/>
  <c r="CG32" i="18" s="1"/>
  <c r="AZ32" i="18"/>
  <c r="CA32" i="18" s="1"/>
  <c r="CF32" i="18" s="1"/>
  <c r="CB31" i="18"/>
  <c r="CG31" i="18" s="1"/>
  <c r="CA31" i="18"/>
  <c r="CF31" i="18" s="1"/>
  <c r="BU31" i="18"/>
  <c r="BT31" i="18"/>
  <c r="BS31" i="18"/>
  <c r="BR31" i="18"/>
  <c r="BQ31" i="18"/>
  <c r="BP31" i="18"/>
  <c r="BK31" i="18"/>
  <c r="BJ31" i="18"/>
  <c r="BI31" i="18"/>
  <c r="BH31" i="18"/>
  <c r="BF31" i="18"/>
  <c r="BE31" i="18"/>
  <c r="BD31" i="18"/>
  <c r="BC31" i="18"/>
  <c r="BA31" i="18"/>
  <c r="AZ31" i="18"/>
  <c r="BB31" i="18" s="1"/>
  <c r="CB30" i="18"/>
  <c r="CG30" i="18" s="1"/>
  <c r="CA30" i="18"/>
  <c r="CF30" i="18" s="1"/>
  <c r="BV30" i="18"/>
  <c r="BU30" i="18"/>
  <c r="BT30" i="18"/>
  <c r="BS30" i="18"/>
  <c r="BR30" i="18"/>
  <c r="BQ30" i="18"/>
  <c r="BP30" i="18"/>
  <c r="BM30" i="18"/>
  <c r="BL30" i="18"/>
  <c r="BJ30" i="18"/>
  <c r="BI30" i="18"/>
  <c r="BH30" i="18"/>
  <c r="BF30" i="18"/>
  <c r="BE30" i="18"/>
  <c r="BD30" i="18"/>
  <c r="E7" i="19" s="1"/>
  <c r="E9" i="19" s="1"/>
  <c r="BC30" i="18"/>
  <c r="BA30" i="18"/>
  <c r="BB30" i="18" s="1"/>
  <c r="AZ30" i="18"/>
  <c r="CB29" i="18"/>
  <c r="CG29" i="18" s="1"/>
  <c r="BU29" i="18"/>
  <c r="BT29" i="18"/>
  <c r="BR29" i="18"/>
  <c r="BP29" i="18"/>
  <c r="BK29" i="18"/>
  <c r="BJ29" i="18"/>
  <c r="BI29" i="18"/>
  <c r="BH29" i="18"/>
  <c r="BF29" i="18"/>
  <c r="BE29" i="18"/>
  <c r="BD29" i="18"/>
  <c r="BC29" i="18"/>
  <c r="BA29" i="18"/>
  <c r="AZ29" i="18"/>
  <c r="BB29" i="18" s="1"/>
  <c r="BU28" i="18"/>
  <c r="BT28" i="18"/>
  <c r="BS28" i="18"/>
  <c r="BR28" i="18"/>
  <c r="BQ28" i="18"/>
  <c r="BP28" i="18"/>
  <c r="BK28" i="18"/>
  <c r="BJ28" i="18"/>
  <c r="BI28" i="18"/>
  <c r="BH28" i="18"/>
  <c r="BF28" i="18"/>
  <c r="BE28" i="18"/>
  <c r="BD28" i="18"/>
  <c r="BC28" i="18"/>
  <c r="BA28" i="18"/>
  <c r="CB28" i="18" s="1"/>
  <c r="CG28" i="18" s="1"/>
  <c r="AZ28" i="18"/>
  <c r="CJ27" i="18"/>
  <c r="CM27" i="18" s="1"/>
  <c r="CN27" i="18" s="1"/>
  <c r="CI27" i="18"/>
  <c r="CB27" i="18"/>
  <c r="CG27" i="18" s="1"/>
  <c r="CA27" i="18"/>
  <c r="CF27" i="18" s="1"/>
  <c r="BU27" i="18"/>
  <c r="BT27" i="18"/>
  <c r="BS27" i="18"/>
  <c r="BR27" i="18"/>
  <c r="BQ27" i="18"/>
  <c r="BP27" i="18"/>
  <c r="BK27" i="18"/>
  <c r="BJ27" i="18"/>
  <c r="BI27" i="18"/>
  <c r="BH27" i="18"/>
  <c r="BF27" i="18"/>
  <c r="BE27" i="18"/>
  <c r="BD27" i="18"/>
  <c r="BC27" i="18"/>
  <c r="BB27" i="18"/>
  <c r="BZ27" i="18" s="1"/>
  <c r="BA27" i="18"/>
  <c r="AZ27" i="18"/>
  <c r="CJ26" i="18"/>
  <c r="BU26" i="18"/>
  <c r="BT26" i="18"/>
  <c r="BS26" i="18"/>
  <c r="BR26" i="18"/>
  <c r="BQ26" i="18"/>
  <c r="BP26" i="18"/>
  <c r="BK26" i="18"/>
  <c r="BJ26" i="18"/>
  <c r="BF26" i="18"/>
  <c r="BE26" i="18"/>
  <c r="BD26" i="18"/>
  <c r="BC26" i="18"/>
  <c r="BB26" i="18"/>
  <c r="CI26" i="18" s="1"/>
  <c r="BA26" i="18"/>
  <c r="CB26" i="18" s="1"/>
  <c r="CG26" i="18" s="1"/>
  <c r="AZ26" i="18"/>
  <c r="CA26" i="18" s="1"/>
  <c r="CF26" i="18" s="1"/>
  <c r="CJ25" i="18"/>
  <c r="CF25" i="18"/>
  <c r="CA25" i="18"/>
  <c r="BU25" i="18"/>
  <c r="BT25" i="18"/>
  <c r="BR25" i="18"/>
  <c r="BP25" i="18"/>
  <c r="BK25" i="18"/>
  <c r="BJ25" i="18"/>
  <c r="BI25" i="18"/>
  <c r="BH25" i="18"/>
  <c r="BF25" i="18"/>
  <c r="BE25" i="18"/>
  <c r="BD25" i="18"/>
  <c r="BC25" i="18"/>
  <c r="BA25" i="18"/>
  <c r="BB25" i="18" s="1"/>
  <c r="AZ25" i="18"/>
  <c r="CI24" i="18"/>
  <c r="CB24" i="18"/>
  <c r="CG24" i="18" s="1"/>
  <c r="BV24" i="18"/>
  <c r="H20" i="19" s="1"/>
  <c r="I20" i="19" s="1"/>
  <c r="BU24" i="18"/>
  <c r="BT24" i="18"/>
  <c r="BS24" i="18"/>
  <c r="BR24" i="18"/>
  <c r="BQ24" i="18"/>
  <c r="BP24" i="18"/>
  <c r="BM24" i="18"/>
  <c r="BL24" i="18"/>
  <c r="H16" i="19" s="1"/>
  <c r="I16" i="19" s="1"/>
  <c r="BJ24" i="18"/>
  <c r="BI24" i="18"/>
  <c r="BH24" i="18"/>
  <c r="BF24" i="18"/>
  <c r="BE24" i="18"/>
  <c r="E8" i="19" s="1"/>
  <c r="BD24" i="18"/>
  <c r="BC24" i="18"/>
  <c r="BB24" i="18"/>
  <c r="BZ24" i="18" s="1"/>
  <c r="BA24" i="18"/>
  <c r="E5" i="19" s="1"/>
  <c r="AZ24" i="18"/>
  <c r="CF23" i="18"/>
  <c r="CA23" i="18"/>
  <c r="BU23" i="18"/>
  <c r="BT23" i="18"/>
  <c r="BS23" i="18"/>
  <c r="BR23" i="18"/>
  <c r="BQ23" i="18"/>
  <c r="BP23" i="18"/>
  <c r="BK23" i="18"/>
  <c r="BJ23" i="18"/>
  <c r="BI23" i="18"/>
  <c r="BH23" i="18"/>
  <c r="BF23" i="18"/>
  <c r="BE23" i="18"/>
  <c r="BD23" i="18"/>
  <c r="BC23" i="18"/>
  <c r="BA23" i="18"/>
  <c r="BB23" i="18" s="1"/>
  <c r="BZ23" i="18" s="1"/>
  <c r="AZ23" i="18"/>
  <c r="CG22" i="18"/>
  <c r="CB22" i="18"/>
  <c r="BU22" i="18"/>
  <c r="BT22" i="18"/>
  <c r="BR22" i="18"/>
  <c r="BP22" i="18"/>
  <c r="BK22" i="18"/>
  <c r="BJ22" i="18"/>
  <c r="BI22" i="18"/>
  <c r="BH22" i="18"/>
  <c r="BF22" i="18"/>
  <c r="BE22" i="18"/>
  <c r="BD22" i="18"/>
  <c r="BC22" i="18"/>
  <c r="BB22" i="18"/>
  <c r="BA22" i="18"/>
  <c r="AZ22" i="18"/>
  <c r="CA22" i="18" s="1"/>
  <c r="CF22" i="18" s="1"/>
  <c r="CG21" i="18"/>
  <c r="CA21" i="18"/>
  <c r="CF21" i="18" s="1"/>
  <c r="BU21" i="18"/>
  <c r="BT21" i="18"/>
  <c r="BR21" i="18"/>
  <c r="BP21" i="18"/>
  <c r="BK21" i="18"/>
  <c r="BJ21" i="18"/>
  <c r="BI21" i="18"/>
  <c r="BH21" i="18"/>
  <c r="BF21" i="18"/>
  <c r="BE21" i="18"/>
  <c r="BD21" i="18"/>
  <c r="BC21" i="18"/>
  <c r="BB21" i="18"/>
  <c r="BA21" i="18"/>
  <c r="CB21" i="18" s="1"/>
  <c r="AZ21" i="18"/>
  <c r="CG20" i="18"/>
  <c r="CA20" i="18"/>
  <c r="CF20" i="18" s="1"/>
  <c r="BU20" i="18"/>
  <c r="BT20" i="18"/>
  <c r="BR20" i="18"/>
  <c r="BP20" i="18"/>
  <c r="BK20" i="18"/>
  <c r="BJ20" i="18"/>
  <c r="BI20" i="18"/>
  <c r="BH20" i="18"/>
  <c r="BF20" i="18"/>
  <c r="BE20" i="18"/>
  <c r="BD20" i="18"/>
  <c r="BC20" i="18"/>
  <c r="BA20" i="18"/>
  <c r="CB20" i="18" s="1"/>
  <c r="AZ20" i="18"/>
  <c r="BU19" i="18"/>
  <c r="BT19" i="18"/>
  <c r="BR19" i="18"/>
  <c r="BP19" i="18"/>
  <c r="BK19" i="18"/>
  <c r="BJ19" i="18"/>
  <c r="BI19" i="18"/>
  <c r="BH19" i="18"/>
  <c r="BF19" i="18"/>
  <c r="BE19" i="18"/>
  <c r="BD19" i="18"/>
  <c r="BC19" i="18"/>
  <c r="BA19" i="18"/>
  <c r="CB19" i="18" s="1"/>
  <c r="CG19" i="18" s="1"/>
  <c r="AZ19" i="18"/>
  <c r="CB18" i="18"/>
  <c r="CG18" i="18" s="1"/>
  <c r="CA18" i="18"/>
  <c r="CF18" i="18" s="1"/>
  <c r="BU18" i="18"/>
  <c r="BT18" i="18"/>
  <c r="BS18" i="18"/>
  <c r="BR18" i="18"/>
  <c r="BQ18" i="18"/>
  <c r="BP18" i="18"/>
  <c r="BK18" i="18"/>
  <c r="BJ18" i="18"/>
  <c r="BI18" i="18"/>
  <c r="BH18" i="18"/>
  <c r="BF18" i="18"/>
  <c r="BE18" i="18"/>
  <c r="BD18" i="18"/>
  <c r="BC18" i="18"/>
  <c r="BZ18" i="18" s="1"/>
  <c r="BA18" i="18"/>
  <c r="BB18" i="18" s="1"/>
  <c r="AZ18" i="18"/>
  <c r="BU17" i="18"/>
  <c r="BT17" i="18"/>
  <c r="BR17" i="18"/>
  <c r="BP17" i="18"/>
  <c r="BK17" i="18"/>
  <c r="BJ17" i="18"/>
  <c r="BI17" i="18"/>
  <c r="BH17" i="18"/>
  <c r="BF17" i="18"/>
  <c r="BE17" i="18"/>
  <c r="BD17" i="18"/>
  <c r="BC17" i="18"/>
  <c r="BA17" i="18"/>
  <c r="CB17" i="18" s="1"/>
  <c r="CG17" i="18" s="1"/>
  <c r="AZ17" i="18"/>
  <c r="CA17" i="18" s="1"/>
  <c r="CF17" i="18" s="1"/>
  <c r="BU16" i="18"/>
  <c r="BT16" i="18"/>
  <c r="BS16" i="18"/>
  <c r="BR16" i="18"/>
  <c r="BQ16" i="18"/>
  <c r="BP16" i="18"/>
  <c r="BK16" i="18"/>
  <c r="BJ16" i="18"/>
  <c r="BI16" i="18"/>
  <c r="BH16" i="18"/>
  <c r="BF16" i="18"/>
  <c r="BE16" i="18"/>
  <c r="BD16" i="18"/>
  <c r="BC16" i="18"/>
  <c r="BA16" i="18"/>
  <c r="CB16" i="18" s="1"/>
  <c r="CG16" i="18" s="1"/>
  <c r="AZ16" i="18"/>
  <c r="CB15" i="18"/>
  <c r="CG15" i="18" s="1"/>
  <c r="BU15" i="18"/>
  <c r="BT15" i="18"/>
  <c r="BR15" i="18"/>
  <c r="BP15" i="18"/>
  <c r="BK15" i="18"/>
  <c r="BJ15" i="18"/>
  <c r="BI15" i="18"/>
  <c r="BH15" i="18"/>
  <c r="BF15" i="18"/>
  <c r="BE15" i="18"/>
  <c r="BD15" i="18"/>
  <c r="BC15" i="18"/>
  <c r="BA15" i="18"/>
  <c r="AZ15" i="18"/>
  <c r="CA15" i="18" s="1"/>
  <c r="CF15" i="18" s="1"/>
  <c r="CB14" i="18"/>
  <c r="CG14" i="18" s="1"/>
  <c r="BU14" i="18"/>
  <c r="BT14" i="18"/>
  <c r="BR14" i="18"/>
  <c r="BP14" i="18"/>
  <c r="BK14" i="18"/>
  <c r="BJ14" i="18"/>
  <c r="BI14" i="18"/>
  <c r="BH14" i="18"/>
  <c r="BF14" i="18"/>
  <c r="BE14" i="18"/>
  <c r="BD14" i="18"/>
  <c r="BC14" i="18"/>
  <c r="BA14" i="18"/>
  <c r="AZ14" i="18"/>
  <c r="BB14" i="18" s="1"/>
  <c r="CA13" i="18"/>
  <c r="CF13" i="18" s="1"/>
  <c r="BU13" i="18"/>
  <c r="BT13" i="18"/>
  <c r="BS13" i="18"/>
  <c r="BR13" i="18"/>
  <c r="BQ13" i="18"/>
  <c r="BP13" i="18"/>
  <c r="BK13" i="18"/>
  <c r="BJ13" i="18"/>
  <c r="BI13" i="18"/>
  <c r="BH13" i="18"/>
  <c r="BG13" i="18"/>
  <c r="BF13" i="18"/>
  <c r="BE13" i="18"/>
  <c r="BD13" i="18"/>
  <c r="BC13" i="18"/>
  <c r="BA13" i="18"/>
  <c r="BB13" i="18" s="1"/>
  <c r="AZ13" i="18"/>
  <c r="CI12" i="18"/>
  <c r="BU12" i="18"/>
  <c r="BT12" i="18"/>
  <c r="BS12" i="18"/>
  <c r="BR12" i="18"/>
  <c r="BQ12" i="18"/>
  <c r="BP12" i="18"/>
  <c r="BK12" i="18"/>
  <c r="BJ12" i="18"/>
  <c r="BF12" i="18"/>
  <c r="BE12" i="18"/>
  <c r="BD12" i="18"/>
  <c r="BC12" i="18"/>
  <c r="BA12" i="18"/>
  <c r="CB12" i="18" s="1"/>
  <c r="CG12" i="18" s="1"/>
  <c r="AZ12" i="18"/>
  <c r="BB12" i="18" s="1"/>
  <c r="BU11" i="18"/>
  <c r="BT11" i="18"/>
  <c r="BS11" i="18"/>
  <c r="BR11" i="18"/>
  <c r="BQ11" i="18"/>
  <c r="BP11" i="18"/>
  <c r="BK11" i="18"/>
  <c r="BJ11" i="18"/>
  <c r="BI11" i="18"/>
  <c r="BH11" i="18"/>
  <c r="BG11" i="18"/>
  <c r="BF11" i="18"/>
  <c r="BE11" i="18"/>
  <c r="BD11" i="18"/>
  <c r="BC11" i="18"/>
  <c r="BA11" i="18"/>
  <c r="CB11" i="18" s="1"/>
  <c r="CG11" i="18" s="1"/>
  <c r="AZ11" i="18"/>
  <c r="CA10" i="18"/>
  <c r="CF10" i="18" s="1"/>
  <c r="BU10" i="18"/>
  <c r="BT10" i="18"/>
  <c r="BS10" i="18"/>
  <c r="BR10" i="18"/>
  <c r="BQ10" i="18"/>
  <c r="BP10" i="18"/>
  <c r="BK10" i="18"/>
  <c r="BJ10" i="18"/>
  <c r="BI10" i="18"/>
  <c r="BH10" i="18"/>
  <c r="BF10" i="18"/>
  <c r="BE10" i="18"/>
  <c r="BD10" i="18"/>
  <c r="BC10" i="18"/>
  <c r="BB10" i="18"/>
  <c r="CJ10" i="18" s="1"/>
  <c r="CK10" i="18" s="1"/>
  <c r="BA10" i="18"/>
  <c r="CB10" i="18" s="1"/>
  <c r="CG10" i="18" s="1"/>
  <c r="AZ10" i="18"/>
  <c r="CG9" i="18"/>
  <c r="BU9" i="18"/>
  <c r="BT9" i="18"/>
  <c r="BS9" i="18"/>
  <c r="BR9" i="18"/>
  <c r="BQ9" i="18"/>
  <c r="BP9" i="18"/>
  <c r="BK9" i="18"/>
  <c r="BJ9" i="18"/>
  <c r="BI9" i="18"/>
  <c r="BH9" i="18"/>
  <c r="BF9" i="18"/>
  <c r="BE9" i="18"/>
  <c r="BD9" i="18"/>
  <c r="BC9" i="18"/>
  <c r="BA9" i="18"/>
  <c r="CB9" i="18" s="1"/>
  <c r="AZ9" i="18"/>
  <c r="BB9" i="18" s="1"/>
  <c r="BU8" i="18"/>
  <c r="BT8" i="18"/>
  <c r="BR8" i="18"/>
  <c r="BP8" i="18"/>
  <c r="BK8" i="18"/>
  <c r="BJ8" i="18"/>
  <c r="BI8" i="18"/>
  <c r="BH8" i="18"/>
  <c r="BF8" i="18"/>
  <c r="BE8" i="18"/>
  <c r="BD8" i="18"/>
  <c r="BC8" i="18"/>
  <c r="BA8" i="18"/>
  <c r="CB8" i="18" s="1"/>
  <c r="CG8" i="18" s="1"/>
  <c r="AZ8" i="18"/>
  <c r="BU7" i="18"/>
  <c r="BT7" i="18"/>
  <c r="BS7" i="18"/>
  <c r="BR7" i="18"/>
  <c r="BQ7" i="18"/>
  <c r="BP7" i="18"/>
  <c r="BK7" i="18"/>
  <c r="BJ7" i="18"/>
  <c r="BI7" i="18"/>
  <c r="BH7" i="18"/>
  <c r="BF7" i="18"/>
  <c r="BE7" i="18"/>
  <c r="BD7" i="18"/>
  <c r="BC7" i="18"/>
  <c r="BA7" i="18"/>
  <c r="CB7" i="18" s="1"/>
  <c r="CG7" i="18" s="1"/>
  <c r="AZ7" i="18"/>
  <c r="BU6" i="18"/>
  <c r="BT6" i="18"/>
  <c r="BS6" i="18"/>
  <c r="BR6" i="18"/>
  <c r="BQ6" i="18"/>
  <c r="BP6" i="18"/>
  <c r="BK6" i="18"/>
  <c r="BJ6" i="18"/>
  <c r="BF6" i="18"/>
  <c r="BE6" i="18"/>
  <c r="BD6" i="18"/>
  <c r="BC6" i="18"/>
  <c r="BA6" i="18"/>
  <c r="CB6" i="18" s="1"/>
  <c r="CG6" i="18" s="1"/>
  <c r="AZ6" i="18"/>
  <c r="BB6" i="18" s="1"/>
  <c r="CB5" i="18"/>
  <c r="CG5" i="18" s="1"/>
  <c r="BU5" i="18"/>
  <c r="BT5" i="18"/>
  <c r="BS5" i="18"/>
  <c r="BR5" i="18"/>
  <c r="BQ5" i="18"/>
  <c r="BP5" i="18"/>
  <c r="BK5" i="18"/>
  <c r="BJ5" i="18"/>
  <c r="BI5" i="18"/>
  <c r="BH5" i="18"/>
  <c r="BF5" i="18"/>
  <c r="BE5" i="18"/>
  <c r="BD5" i="18"/>
  <c r="BC5" i="18"/>
  <c r="BB5" i="18"/>
  <c r="BA5" i="18"/>
  <c r="AZ5" i="18"/>
  <c r="CA5" i="18" s="1"/>
  <c r="CF5" i="18" s="1"/>
  <c r="BU4" i="18"/>
  <c r="BT4" i="18"/>
  <c r="BR4" i="18"/>
  <c r="BP4" i="18"/>
  <c r="BK4" i="18"/>
  <c r="BJ4" i="18"/>
  <c r="BI4" i="18"/>
  <c r="BH4" i="18"/>
  <c r="BF4" i="18"/>
  <c r="BE4" i="18"/>
  <c r="B8" i="19" s="1"/>
  <c r="F8" i="19" s="1"/>
  <c r="BD4" i="18"/>
  <c r="B7" i="19" s="1"/>
  <c r="BC4" i="18"/>
  <c r="BA4" i="18"/>
  <c r="B5" i="19" s="1"/>
  <c r="F5" i="19" s="1"/>
  <c r="AZ4" i="18"/>
  <c r="BU3" i="18"/>
  <c r="BT3" i="18"/>
  <c r="BS3" i="18"/>
  <c r="BR3" i="18"/>
  <c r="BQ3" i="18"/>
  <c r="BP3" i="18"/>
  <c r="BK3" i="18"/>
  <c r="BJ3" i="18"/>
  <c r="BI3" i="18"/>
  <c r="BH3" i="18"/>
  <c r="BG3" i="18"/>
  <c r="H13" i="19" s="1"/>
  <c r="BF3" i="18"/>
  <c r="BE3" i="18"/>
  <c r="D8" i="19" s="1"/>
  <c r="BD3" i="18"/>
  <c r="D7" i="19" s="1"/>
  <c r="BC3" i="18"/>
  <c r="BB3" i="18"/>
  <c r="CJ3" i="18" s="1"/>
  <c r="BA3" i="18"/>
  <c r="D5" i="19" s="1"/>
  <c r="AZ3" i="18"/>
  <c r="CJ2" i="18"/>
  <c r="CG2" i="18"/>
  <c r="CB2" i="18"/>
  <c r="CA2" i="18"/>
  <c r="CF2" i="18" s="1"/>
  <c r="BU2" i="18"/>
  <c r="BT2" i="18"/>
  <c r="G19" i="19" s="1"/>
  <c r="BS2" i="18"/>
  <c r="BR2" i="18"/>
  <c r="H18" i="19" s="1"/>
  <c r="BQ2" i="18"/>
  <c r="BP2" i="18"/>
  <c r="BK2" i="18"/>
  <c r="H15" i="19" s="1"/>
  <c r="BJ2" i="18"/>
  <c r="BI2" i="18"/>
  <c r="BH2" i="18"/>
  <c r="G14" i="19" s="1"/>
  <c r="BF2" i="18"/>
  <c r="BE2" i="18"/>
  <c r="C8" i="19" s="1"/>
  <c r="BD2" i="18"/>
  <c r="C7" i="19" s="1"/>
  <c r="C9" i="19" s="1"/>
  <c r="BC2" i="18"/>
  <c r="BB2" i="18"/>
  <c r="BA2" i="18"/>
  <c r="AZ2" i="18"/>
  <c r="N47" i="17"/>
  <c r="M47" i="17"/>
  <c r="J47" i="17"/>
  <c r="I47" i="17"/>
  <c r="H47" i="17"/>
  <c r="G47" i="17"/>
  <c r="F47" i="17"/>
  <c r="E47" i="17"/>
  <c r="D47" i="17"/>
  <c r="C47" i="17"/>
  <c r="O46" i="17"/>
  <c r="M46" i="17"/>
  <c r="L46" i="17"/>
  <c r="K46" i="17"/>
  <c r="O45" i="17"/>
  <c r="M45" i="17"/>
  <c r="L45" i="17"/>
  <c r="K45" i="17"/>
  <c r="O44" i="17"/>
  <c r="M44" i="17"/>
  <c r="L44" i="17"/>
  <c r="K44" i="17"/>
  <c r="O43" i="17"/>
  <c r="M43" i="17"/>
  <c r="L43" i="17"/>
  <c r="K43" i="17"/>
  <c r="O42" i="17"/>
  <c r="M42" i="17"/>
  <c r="L42" i="17"/>
  <c r="K42" i="17"/>
  <c r="O41" i="17"/>
  <c r="M41" i="17"/>
  <c r="L41" i="17"/>
  <c r="K41" i="17"/>
  <c r="O40" i="17"/>
  <c r="M40" i="17"/>
  <c r="L40" i="17"/>
  <c r="K40" i="17"/>
  <c r="O39" i="17"/>
  <c r="M39" i="17"/>
  <c r="L39" i="17"/>
  <c r="K39" i="17"/>
  <c r="O38" i="17"/>
  <c r="M38" i="17"/>
  <c r="L38" i="17"/>
  <c r="K38" i="17"/>
  <c r="O37" i="17"/>
  <c r="O47" i="17" s="1"/>
  <c r="M37" i="17"/>
  <c r="L37" i="17"/>
  <c r="L47" i="17" s="1"/>
  <c r="K37" i="17"/>
  <c r="AJ30" i="17"/>
  <c r="AE30" i="17"/>
  <c r="AB30" i="17"/>
  <c r="AA30" i="17"/>
  <c r="AC30" i="17" s="1"/>
  <c r="Z30" i="17"/>
  <c r="AG30" i="17" s="1"/>
  <c r="Y30" i="17"/>
  <c r="X30" i="17"/>
  <c r="AD30" i="17" s="1"/>
  <c r="AJ29" i="17"/>
  <c r="AE29" i="17"/>
  <c r="AD29" i="17"/>
  <c r="AB29" i="17"/>
  <c r="AA29" i="17"/>
  <c r="AC29" i="17" s="1"/>
  <c r="Y29" i="17"/>
  <c r="X29" i="17"/>
  <c r="AJ28" i="17"/>
  <c r="AE28" i="17"/>
  <c r="AB28" i="17"/>
  <c r="AA28" i="17"/>
  <c r="AC28" i="17" s="1"/>
  <c r="Y28" i="17"/>
  <c r="X28" i="17"/>
  <c r="AD28" i="17" s="1"/>
  <c r="AJ27" i="17"/>
  <c r="AB27" i="17"/>
  <c r="AA27" i="17"/>
  <c r="Y27" i="17"/>
  <c r="AE27" i="17" s="1"/>
  <c r="X27" i="17"/>
  <c r="AJ26" i="17"/>
  <c r="AE26" i="17"/>
  <c r="AB26" i="17"/>
  <c r="AA26" i="17"/>
  <c r="AC26" i="17" s="1"/>
  <c r="Z26" i="17"/>
  <c r="AG26" i="17" s="1"/>
  <c r="Y26" i="17"/>
  <c r="X26" i="17"/>
  <c r="AD26" i="17" s="1"/>
  <c r="AJ25" i="17"/>
  <c r="AE25" i="17"/>
  <c r="AD25" i="17"/>
  <c r="AB25" i="17"/>
  <c r="AA25" i="17"/>
  <c r="AC25" i="17" s="1"/>
  <c r="Y25" i="17"/>
  <c r="X25" i="17"/>
  <c r="AL24" i="17"/>
  <c r="AJ24" i="17"/>
  <c r="AH24" i="17"/>
  <c r="AE24" i="17"/>
  <c r="AD24" i="17"/>
  <c r="AB24" i="17"/>
  <c r="AA24" i="17"/>
  <c r="Y24" i="17"/>
  <c r="Z24" i="17" s="1"/>
  <c r="X24" i="17"/>
  <c r="AJ23" i="17"/>
  <c r="AE23" i="17"/>
  <c r="AD23" i="17"/>
  <c r="AB23" i="17"/>
  <c r="AA23" i="17"/>
  <c r="AC23" i="17" s="1"/>
  <c r="Z23" i="17"/>
  <c r="AG23" i="17" s="1"/>
  <c r="AH23" i="17" s="1"/>
  <c r="Y23" i="17"/>
  <c r="X23" i="17"/>
  <c r="AJ22" i="17"/>
  <c r="AD22" i="17"/>
  <c r="AB22" i="17"/>
  <c r="AA22" i="17"/>
  <c r="Y22" i="17"/>
  <c r="AE22" i="17" s="1"/>
  <c r="X22" i="17"/>
  <c r="AJ21" i="17"/>
  <c r="AE21" i="17"/>
  <c r="AD21" i="17"/>
  <c r="AB21" i="17"/>
  <c r="AA21" i="17"/>
  <c r="AC21" i="17" s="1"/>
  <c r="Y21" i="17"/>
  <c r="X21" i="17"/>
  <c r="Z21" i="17" s="1"/>
  <c r="AG21" i="17" s="1"/>
  <c r="AJ20" i="17"/>
  <c r="AB20" i="17"/>
  <c r="AA20" i="17"/>
  <c r="AC20" i="17" s="1"/>
  <c r="Y20" i="17"/>
  <c r="AE20" i="17" s="1"/>
  <c r="X20" i="17"/>
  <c r="AJ19" i="17"/>
  <c r="AD19" i="17"/>
  <c r="AC19" i="17"/>
  <c r="AB19" i="17"/>
  <c r="AA19" i="17"/>
  <c r="Z19" i="17"/>
  <c r="AG19" i="17" s="1"/>
  <c r="Y19" i="17"/>
  <c r="AE19" i="17" s="1"/>
  <c r="X19" i="17"/>
  <c r="AE18" i="17"/>
  <c r="AC18" i="17"/>
  <c r="AB18" i="17"/>
  <c r="AA18" i="17"/>
  <c r="Y18" i="17"/>
  <c r="X18" i="17"/>
  <c r="AL17" i="17"/>
  <c r="AJ17" i="17"/>
  <c r="AE17" i="17"/>
  <c r="AB17" i="17"/>
  <c r="AA17" i="17"/>
  <c r="AC17" i="17" s="1"/>
  <c r="Z17" i="17"/>
  <c r="AG17" i="17" s="1"/>
  <c r="Y17" i="17"/>
  <c r="X17" i="17"/>
  <c r="AD17" i="17" s="1"/>
  <c r="AJ16" i="17"/>
  <c r="AE16" i="17"/>
  <c r="AD16" i="17"/>
  <c r="AC16" i="17"/>
  <c r="AB16" i="17"/>
  <c r="AA16" i="17"/>
  <c r="Z16" i="17"/>
  <c r="AG16" i="17" s="1"/>
  <c r="AL16" i="17" s="1"/>
  <c r="Y16" i="17"/>
  <c r="X16" i="17"/>
  <c r="AJ15" i="17"/>
  <c r="AD15" i="17"/>
  <c r="AB15" i="17"/>
  <c r="AA15" i="17"/>
  <c r="AC15" i="17" s="1"/>
  <c r="Y15" i="17"/>
  <c r="AE15" i="17" s="1"/>
  <c r="X15" i="17"/>
  <c r="AJ14" i="17"/>
  <c r="AE14" i="17"/>
  <c r="AD14" i="17"/>
  <c r="AC14" i="17"/>
  <c r="AB14" i="17"/>
  <c r="AA14" i="17"/>
  <c r="Z14" i="17"/>
  <c r="AG14" i="17" s="1"/>
  <c r="Y14" i="17"/>
  <c r="X14" i="17"/>
  <c r="AJ13" i="17"/>
  <c r="AD13" i="17"/>
  <c r="AB13" i="17"/>
  <c r="AA13" i="17"/>
  <c r="AC13" i="17" s="1"/>
  <c r="Y13" i="17"/>
  <c r="AE13" i="17" s="1"/>
  <c r="X13" i="17"/>
  <c r="AJ12" i="17"/>
  <c r="AE12" i="17"/>
  <c r="AD12" i="17"/>
  <c r="AC12" i="17"/>
  <c r="AB12" i="17"/>
  <c r="AA12" i="17"/>
  <c r="Z12" i="17"/>
  <c r="AG12" i="17" s="1"/>
  <c r="Y12" i="17"/>
  <c r="X12" i="17"/>
  <c r="AJ11" i="17"/>
  <c r="AD11" i="17"/>
  <c r="AB11" i="17"/>
  <c r="AA11" i="17"/>
  <c r="AC11" i="17" s="1"/>
  <c r="Z11" i="17"/>
  <c r="AG11" i="17" s="1"/>
  <c r="AL11" i="17" s="1"/>
  <c r="Y11" i="17"/>
  <c r="AE11" i="17" s="1"/>
  <c r="X11" i="17"/>
  <c r="AJ10" i="17"/>
  <c r="AD10" i="17"/>
  <c r="AC10" i="17"/>
  <c r="AB10" i="17"/>
  <c r="AA10" i="17"/>
  <c r="Z10" i="17"/>
  <c r="AG10" i="17" s="1"/>
  <c r="AL10" i="17" s="1"/>
  <c r="Y10" i="17"/>
  <c r="AE10" i="17" s="1"/>
  <c r="X10" i="17"/>
  <c r="AJ9" i="17"/>
  <c r="AC9" i="17"/>
  <c r="AB9" i="17"/>
  <c r="AA9" i="17"/>
  <c r="Y9" i="17"/>
  <c r="AE9" i="17" s="1"/>
  <c r="X9" i="17"/>
  <c r="AJ8" i="17"/>
  <c r="AB8" i="17"/>
  <c r="AA8" i="17"/>
  <c r="Y8" i="17"/>
  <c r="AE8" i="17" s="1"/>
  <c r="X8" i="17"/>
  <c r="AD8" i="17" s="1"/>
  <c r="AJ7" i="17"/>
  <c r="AE7" i="17"/>
  <c r="AD7" i="17"/>
  <c r="AB7" i="17"/>
  <c r="AA7" i="17"/>
  <c r="AC7" i="17" s="1"/>
  <c r="Y7" i="17"/>
  <c r="X7" i="17"/>
  <c r="Z7" i="17" s="1"/>
  <c r="AG7" i="17" s="1"/>
  <c r="AL7" i="17" s="1"/>
  <c r="AJ6" i="17"/>
  <c r="AE6" i="17"/>
  <c r="AB6" i="17"/>
  <c r="AA6" i="17"/>
  <c r="AC6" i="17" s="1"/>
  <c r="Z6" i="17"/>
  <c r="AG6" i="17" s="1"/>
  <c r="AH6" i="17" s="1"/>
  <c r="Y6" i="17"/>
  <c r="X6" i="17"/>
  <c r="AD6" i="17" s="1"/>
  <c r="AJ5" i="17"/>
  <c r="AE5" i="17"/>
  <c r="AD5" i="17"/>
  <c r="AB5" i="17"/>
  <c r="AA5" i="17"/>
  <c r="AC5" i="17" s="1"/>
  <c r="Y5" i="17"/>
  <c r="X5" i="17"/>
  <c r="Z5" i="17" s="1"/>
  <c r="AG5" i="17" s="1"/>
  <c r="AJ4" i="17"/>
  <c r="AE4" i="17"/>
  <c r="AB4" i="17"/>
  <c r="AA4" i="17"/>
  <c r="AC4" i="17" s="1"/>
  <c r="Z4" i="17"/>
  <c r="AG4" i="17" s="1"/>
  <c r="AH4" i="17" s="1"/>
  <c r="Y4" i="17"/>
  <c r="X4" i="17"/>
  <c r="AD4" i="17" s="1"/>
  <c r="AJ3" i="17"/>
  <c r="AE3" i="17"/>
  <c r="AD3" i="17"/>
  <c r="AB3" i="17"/>
  <c r="AA3" i="17"/>
  <c r="AC3" i="17" s="1"/>
  <c r="Y3" i="17"/>
  <c r="X3" i="17"/>
  <c r="Z3" i="17" s="1"/>
  <c r="AG3" i="17" s="1"/>
  <c r="AJ2" i="17"/>
  <c r="AE2" i="17"/>
  <c r="AB2" i="17"/>
  <c r="AA2" i="17"/>
  <c r="AC2" i="17" s="1"/>
  <c r="Z2" i="17"/>
  <c r="AG2" i="17" s="1"/>
  <c r="AH2" i="17" s="1"/>
  <c r="Y2" i="17"/>
  <c r="X2" i="17"/>
  <c r="AD2" i="17" s="1"/>
  <c r="D124" i="12"/>
  <c r="C124" i="12"/>
  <c r="D123" i="12"/>
  <c r="C123" i="12"/>
  <c r="D122" i="12"/>
  <c r="C122" i="12"/>
  <c r="D121" i="12"/>
  <c r="C121" i="12"/>
  <c r="D120" i="12"/>
  <c r="C120" i="12"/>
  <c r="D119" i="12"/>
  <c r="C119" i="12"/>
  <c r="D118" i="12"/>
  <c r="C118" i="12"/>
  <c r="D117" i="12"/>
  <c r="C117" i="12"/>
  <c r="D116" i="12"/>
  <c r="C116" i="12"/>
  <c r="D115" i="12"/>
  <c r="C115" i="12"/>
  <c r="D114" i="12"/>
  <c r="C114" i="12"/>
  <c r="D113" i="12"/>
  <c r="C113" i="12"/>
  <c r="D112" i="12"/>
  <c r="C112" i="12"/>
  <c r="D111" i="12"/>
  <c r="C111" i="12"/>
  <c r="D110" i="12"/>
  <c r="C110" i="12"/>
  <c r="D109" i="12"/>
  <c r="C109" i="12"/>
  <c r="D108" i="12"/>
  <c r="C108" i="12"/>
  <c r="D107" i="12"/>
  <c r="C107" i="12"/>
  <c r="D106" i="12"/>
  <c r="C106" i="12"/>
  <c r="D105" i="12"/>
  <c r="C105" i="12"/>
  <c r="D104" i="12"/>
  <c r="C104" i="12"/>
  <c r="D103" i="12"/>
  <c r="C103" i="12"/>
  <c r="D102" i="12"/>
  <c r="C102" i="12"/>
  <c r="D101" i="12"/>
  <c r="C101" i="12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K31" i="12"/>
  <c r="D31" i="12"/>
  <c r="C31" i="12"/>
  <c r="K30" i="12"/>
  <c r="D30" i="12"/>
  <c r="C30" i="12"/>
  <c r="K29" i="12"/>
  <c r="D29" i="12"/>
  <c r="C29" i="12"/>
  <c r="K28" i="12"/>
  <c r="D28" i="12"/>
  <c r="C28" i="12"/>
  <c r="K27" i="12"/>
  <c r="D27" i="12"/>
  <c r="C27" i="12"/>
  <c r="K26" i="12"/>
  <c r="D26" i="12"/>
  <c r="C26" i="12"/>
  <c r="K25" i="12"/>
  <c r="D25" i="12"/>
  <c r="C25" i="12"/>
  <c r="K24" i="12"/>
  <c r="D24" i="12"/>
  <c r="C24" i="12"/>
  <c r="K23" i="12"/>
  <c r="D23" i="12"/>
  <c r="C23" i="12"/>
  <c r="K22" i="12"/>
  <c r="D22" i="12"/>
  <c r="C22" i="12"/>
  <c r="K21" i="12"/>
  <c r="D21" i="12"/>
  <c r="C21" i="12"/>
  <c r="K20" i="12"/>
  <c r="D20" i="12"/>
  <c r="C20" i="12"/>
  <c r="K19" i="12"/>
  <c r="D19" i="12"/>
  <c r="C19" i="12"/>
  <c r="K18" i="12"/>
  <c r="D18" i="12"/>
  <c r="C18" i="12"/>
  <c r="K17" i="12"/>
  <c r="D17" i="12"/>
  <c r="C17" i="12"/>
  <c r="K16" i="12"/>
  <c r="D16" i="12"/>
  <c r="C16" i="12"/>
  <c r="K15" i="12"/>
  <c r="D15" i="12"/>
  <c r="C15" i="12"/>
  <c r="D14" i="12"/>
  <c r="C14" i="12"/>
  <c r="N13" i="12"/>
  <c r="K13" i="12"/>
  <c r="D13" i="12"/>
  <c r="C13" i="12"/>
  <c r="N12" i="12"/>
  <c r="K12" i="12"/>
  <c r="D12" i="12"/>
  <c r="C12" i="12"/>
  <c r="N11" i="12"/>
  <c r="K11" i="12"/>
  <c r="D11" i="12"/>
  <c r="C11" i="12"/>
  <c r="N10" i="12"/>
  <c r="K10" i="12"/>
  <c r="D10" i="12"/>
  <c r="C10" i="12"/>
  <c r="N9" i="12"/>
  <c r="K9" i="12"/>
  <c r="D9" i="12"/>
  <c r="C9" i="12"/>
  <c r="N8" i="12"/>
  <c r="K8" i="12"/>
  <c r="D8" i="12"/>
  <c r="C8" i="12"/>
  <c r="K7" i="12"/>
  <c r="D7" i="12"/>
  <c r="C7" i="12"/>
  <c r="K6" i="12"/>
  <c r="D6" i="12"/>
  <c r="C6" i="12"/>
  <c r="K5" i="12"/>
  <c r="D5" i="12"/>
  <c r="C5" i="12"/>
  <c r="I4" i="12"/>
  <c r="D4" i="12"/>
  <c r="C4" i="12"/>
  <c r="I3" i="12"/>
  <c r="D3" i="12"/>
  <c r="C3" i="12"/>
  <c r="E123" i="11"/>
  <c r="D123" i="11"/>
  <c r="C123" i="11"/>
  <c r="D122" i="11"/>
  <c r="E122" i="11" s="1"/>
  <c r="C122" i="11"/>
  <c r="D121" i="11"/>
  <c r="C121" i="11"/>
  <c r="E121" i="11" s="1"/>
  <c r="D120" i="11"/>
  <c r="C120" i="11"/>
  <c r="E120" i="11" s="1"/>
  <c r="D119" i="11"/>
  <c r="C119" i="11"/>
  <c r="E119" i="11" s="1"/>
  <c r="D118" i="11"/>
  <c r="E118" i="11" s="1"/>
  <c r="C118" i="11"/>
  <c r="D117" i="11"/>
  <c r="C117" i="11"/>
  <c r="E117" i="11" s="1"/>
  <c r="D116" i="11"/>
  <c r="C116" i="11"/>
  <c r="E116" i="11" s="1"/>
  <c r="E115" i="11"/>
  <c r="D115" i="11"/>
  <c r="C115" i="11"/>
  <c r="E114" i="11"/>
  <c r="D114" i="11"/>
  <c r="C114" i="11"/>
  <c r="D113" i="11"/>
  <c r="C113" i="11"/>
  <c r="E113" i="11" s="1"/>
  <c r="D112" i="11"/>
  <c r="C112" i="11"/>
  <c r="E112" i="11" s="1"/>
  <c r="D111" i="11"/>
  <c r="C111" i="11"/>
  <c r="E111" i="11" s="1"/>
  <c r="D110" i="11"/>
  <c r="E110" i="11" s="1"/>
  <c r="C110" i="11"/>
  <c r="D109" i="11"/>
  <c r="C109" i="11"/>
  <c r="E109" i="11" s="1"/>
  <c r="D108" i="11"/>
  <c r="C108" i="11"/>
  <c r="E107" i="11"/>
  <c r="D107" i="11"/>
  <c r="C107" i="11"/>
  <c r="E106" i="11"/>
  <c r="D106" i="11"/>
  <c r="C106" i="11"/>
  <c r="D105" i="11"/>
  <c r="C105" i="11"/>
  <c r="E105" i="11" s="1"/>
  <c r="D104" i="11"/>
  <c r="C104" i="11"/>
  <c r="E104" i="11" s="1"/>
  <c r="D103" i="11"/>
  <c r="C103" i="11"/>
  <c r="E103" i="11" s="1"/>
  <c r="E102" i="11"/>
  <c r="D102" i="11"/>
  <c r="C102" i="11"/>
  <c r="D101" i="11"/>
  <c r="C101" i="11"/>
  <c r="E101" i="11" s="1"/>
  <c r="D100" i="11"/>
  <c r="C100" i="11"/>
  <c r="E99" i="11"/>
  <c r="D99" i="11"/>
  <c r="C99" i="11"/>
  <c r="E98" i="11"/>
  <c r="D98" i="11"/>
  <c r="C98" i="11"/>
  <c r="D97" i="11"/>
  <c r="C97" i="11"/>
  <c r="E97" i="11" s="1"/>
  <c r="D96" i="11"/>
  <c r="C96" i="11"/>
  <c r="E96" i="11" s="1"/>
  <c r="D95" i="11"/>
  <c r="C95" i="11"/>
  <c r="E95" i="11" s="1"/>
  <c r="E94" i="11"/>
  <c r="D94" i="11"/>
  <c r="C94" i="11"/>
  <c r="D93" i="11"/>
  <c r="C93" i="11"/>
  <c r="E93" i="11" s="1"/>
  <c r="D92" i="11"/>
  <c r="C92" i="11"/>
  <c r="D91" i="11"/>
  <c r="C91" i="11"/>
  <c r="E91" i="11" s="1"/>
  <c r="D90" i="11"/>
  <c r="C90" i="11"/>
  <c r="E90" i="11" s="1"/>
  <c r="E89" i="11"/>
  <c r="D89" i="11"/>
  <c r="C89" i="11"/>
  <c r="D88" i="11"/>
  <c r="C88" i="11"/>
  <c r="D87" i="11"/>
  <c r="C87" i="11"/>
  <c r="E87" i="11" s="1"/>
  <c r="E86" i="11"/>
  <c r="D86" i="11"/>
  <c r="C86" i="11"/>
  <c r="E85" i="11"/>
  <c r="D85" i="11"/>
  <c r="C85" i="11"/>
  <c r="D84" i="11"/>
  <c r="C84" i="11"/>
  <c r="E84" i="11" s="1"/>
  <c r="E83" i="11"/>
  <c r="D83" i="11"/>
  <c r="C83" i="11"/>
  <c r="E82" i="11"/>
  <c r="D82" i="11"/>
  <c r="C82" i="11"/>
  <c r="D81" i="11"/>
  <c r="C81" i="11"/>
  <c r="E81" i="11" s="1"/>
  <c r="D80" i="11"/>
  <c r="C80" i="11"/>
  <c r="E80" i="11" s="1"/>
  <c r="E79" i="11"/>
  <c r="D79" i="11"/>
  <c r="C79" i="11"/>
  <c r="D78" i="11"/>
  <c r="E78" i="11" s="1"/>
  <c r="C78" i="11"/>
  <c r="D77" i="11"/>
  <c r="C77" i="11"/>
  <c r="E77" i="11" s="1"/>
  <c r="D76" i="11"/>
  <c r="E76" i="11" s="1"/>
  <c r="C76" i="11"/>
  <c r="E75" i="11"/>
  <c r="D75" i="11"/>
  <c r="C75" i="11"/>
  <c r="E74" i="11"/>
  <c r="D74" i="11"/>
  <c r="C74" i="11"/>
  <c r="D73" i="11"/>
  <c r="C73" i="11"/>
  <c r="E73" i="11" s="1"/>
  <c r="D72" i="11"/>
  <c r="C72" i="11"/>
  <c r="E71" i="11"/>
  <c r="D71" i="11"/>
  <c r="C71" i="11"/>
  <c r="E70" i="11"/>
  <c r="D70" i="11"/>
  <c r="C70" i="11"/>
  <c r="E69" i="11"/>
  <c r="D69" i="11"/>
  <c r="C69" i="11"/>
  <c r="E68" i="11"/>
  <c r="D68" i="11"/>
  <c r="C68" i="11"/>
  <c r="D67" i="11"/>
  <c r="C67" i="11"/>
  <c r="E67" i="11" s="1"/>
  <c r="D66" i="11"/>
  <c r="C66" i="11"/>
  <c r="E66" i="11" s="1"/>
  <c r="D65" i="11"/>
  <c r="E65" i="11" s="1"/>
  <c r="C65" i="11"/>
  <c r="D64" i="11"/>
  <c r="C64" i="11"/>
  <c r="D63" i="11"/>
  <c r="C63" i="11"/>
  <c r="E63" i="11" s="1"/>
  <c r="D62" i="11"/>
  <c r="E62" i="11" s="1"/>
  <c r="C62" i="11"/>
  <c r="E61" i="11"/>
  <c r="D61" i="11"/>
  <c r="C61" i="11"/>
  <c r="E60" i="11"/>
  <c r="D60" i="11"/>
  <c r="C60" i="11"/>
  <c r="D59" i="11"/>
  <c r="C59" i="11"/>
  <c r="E59" i="11" s="1"/>
  <c r="E58" i="11"/>
  <c r="D58" i="11"/>
  <c r="C58" i="11"/>
  <c r="E57" i="11"/>
  <c r="D57" i="11"/>
  <c r="C57" i="11"/>
  <c r="D56" i="11"/>
  <c r="C56" i="11"/>
  <c r="E56" i="11" s="1"/>
  <c r="E55" i="11"/>
  <c r="D55" i="11"/>
  <c r="C55" i="11"/>
  <c r="E54" i="11"/>
  <c r="D54" i="11"/>
  <c r="C54" i="11"/>
  <c r="D53" i="11"/>
  <c r="C53" i="11"/>
  <c r="D52" i="11"/>
  <c r="C52" i="11"/>
  <c r="E52" i="11" s="1"/>
  <c r="E51" i="11"/>
  <c r="D51" i="11"/>
  <c r="C51" i="11"/>
  <c r="E50" i="11"/>
  <c r="D50" i="11"/>
  <c r="C50" i="11"/>
  <c r="E49" i="11"/>
  <c r="D49" i="11"/>
  <c r="C49" i="11"/>
  <c r="D48" i="11"/>
  <c r="C48" i="11"/>
  <c r="E47" i="11"/>
  <c r="D47" i="11"/>
  <c r="C47" i="11"/>
  <c r="E46" i="11"/>
  <c r="D46" i="11"/>
  <c r="C46" i="11"/>
  <c r="D45" i="11"/>
  <c r="C45" i="11"/>
  <c r="E45" i="11" s="1"/>
  <c r="E44" i="11"/>
  <c r="D44" i="11"/>
  <c r="C44" i="11"/>
  <c r="E43" i="11"/>
  <c r="D43" i="11"/>
  <c r="C43" i="11"/>
  <c r="D42" i="11"/>
  <c r="C42" i="11"/>
  <c r="E42" i="11" s="1"/>
  <c r="D41" i="11"/>
  <c r="C41" i="11"/>
  <c r="E41" i="11" s="1"/>
  <c r="D40" i="11"/>
  <c r="C40" i="11"/>
  <c r="E40" i="11" s="1"/>
  <c r="D39" i="11"/>
  <c r="C39" i="11"/>
  <c r="E39" i="11" s="1"/>
  <c r="D38" i="11"/>
  <c r="E38" i="11" s="1"/>
  <c r="C38" i="11"/>
  <c r="D37" i="11"/>
  <c r="E37" i="11" s="1"/>
  <c r="C37" i="11"/>
  <c r="D36" i="11"/>
  <c r="E36" i="11" s="1"/>
  <c r="C36" i="11"/>
  <c r="E35" i="11"/>
  <c r="D35" i="11"/>
  <c r="C35" i="11"/>
  <c r="D34" i="11"/>
  <c r="C34" i="11"/>
  <c r="E34" i="11" s="1"/>
  <c r="E33" i="11"/>
  <c r="D33" i="11"/>
  <c r="C33" i="11"/>
  <c r="D32" i="11"/>
  <c r="C32" i="11"/>
  <c r="D31" i="11"/>
  <c r="C31" i="11"/>
  <c r="E31" i="11" s="1"/>
  <c r="E30" i="11"/>
  <c r="D30" i="11"/>
  <c r="C30" i="11"/>
  <c r="E29" i="11"/>
  <c r="D29" i="11"/>
  <c r="C29" i="11"/>
  <c r="D28" i="11"/>
  <c r="C28" i="11"/>
  <c r="E28" i="11" s="1"/>
  <c r="D27" i="11"/>
  <c r="C27" i="11"/>
  <c r="E27" i="11" s="1"/>
  <c r="D26" i="11"/>
  <c r="E26" i="11" s="1"/>
  <c r="C26" i="11"/>
  <c r="E25" i="11"/>
  <c r="D25" i="11"/>
  <c r="C25" i="11"/>
  <c r="D24" i="11"/>
  <c r="C24" i="11"/>
  <c r="D23" i="11"/>
  <c r="E23" i="11" s="1"/>
  <c r="C23" i="11"/>
  <c r="D22" i="11"/>
  <c r="E22" i="11" s="1"/>
  <c r="C22" i="11"/>
  <c r="E21" i="11"/>
  <c r="D21" i="11"/>
  <c r="C21" i="11"/>
  <c r="D20" i="11"/>
  <c r="C20" i="11"/>
  <c r="E20" i="11" s="1"/>
  <c r="E19" i="11"/>
  <c r="D19" i="11"/>
  <c r="C19" i="11"/>
  <c r="E18" i="11"/>
  <c r="D18" i="11"/>
  <c r="C18" i="11"/>
  <c r="D17" i="11"/>
  <c r="C17" i="11"/>
  <c r="E17" i="11" s="1"/>
  <c r="D16" i="11"/>
  <c r="C16" i="11"/>
  <c r="E16" i="11" s="1"/>
  <c r="E15" i="11"/>
  <c r="D15" i="11"/>
  <c r="C15" i="11"/>
  <c r="D14" i="11"/>
  <c r="E14" i="11" s="1"/>
  <c r="C14" i="11"/>
  <c r="D13" i="11"/>
  <c r="C13" i="11"/>
  <c r="D12" i="11"/>
  <c r="E12" i="11" s="1"/>
  <c r="C12" i="11"/>
  <c r="E11" i="11"/>
  <c r="D11" i="11"/>
  <c r="C11" i="11"/>
  <c r="E10" i="11"/>
  <c r="D10" i="11"/>
  <c r="C10" i="11"/>
  <c r="D9" i="11"/>
  <c r="C9" i="11"/>
  <c r="E9" i="11" s="1"/>
  <c r="D8" i="11"/>
  <c r="C8" i="11"/>
  <c r="E7" i="11"/>
  <c r="D7" i="11"/>
  <c r="C7" i="11"/>
  <c r="E6" i="11"/>
  <c r="D6" i="11"/>
  <c r="C6" i="11"/>
  <c r="D5" i="11"/>
  <c r="C5" i="11"/>
  <c r="E5" i="11" s="1"/>
  <c r="E4" i="11"/>
  <c r="D4" i="11"/>
  <c r="C4" i="11"/>
  <c r="D3" i="11"/>
  <c r="C3" i="11"/>
  <c r="E3" i="11" s="1"/>
  <c r="D2" i="11"/>
  <c r="C2" i="11"/>
  <c r="B29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P26" i="3"/>
  <c r="P25" i="3"/>
  <c r="P24" i="3"/>
  <c r="P23" i="3"/>
  <c r="P22" i="3"/>
  <c r="P21" i="3"/>
  <c r="P20" i="3"/>
  <c r="P19" i="3"/>
  <c r="P18" i="3"/>
  <c r="P17" i="3"/>
  <c r="P16" i="3"/>
  <c r="P15" i="3"/>
  <c r="P14" i="3"/>
  <c r="P13" i="3"/>
  <c r="P12" i="3"/>
  <c r="P11" i="3"/>
  <c r="P10" i="3"/>
  <c r="P9" i="3"/>
  <c r="P8" i="3"/>
  <c r="P7" i="3"/>
  <c r="Y134" i="2"/>
  <c r="X134" i="2"/>
  <c r="V134" i="2"/>
  <c r="X133" i="2"/>
  <c r="Y133" i="2" s="1"/>
  <c r="V133" i="2"/>
  <c r="X132" i="2"/>
  <c r="Y132" i="2" s="1"/>
  <c r="V132" i="2"/>
  <c r="X131" i="2"/>
  <c r="Y131" i="2" s="1"/>
  <c r="V131" i="2"/>
  <c r="X130" i="2"/>
  <c r="Y130" i="2" s="1"/>
  <c r="V130" i="2"/>
  <c r="X129" i="2"/>
  <c r="Y129" i="2" s="1"/>
  <c r="V129" i="2"/>
  <c r="X128" i="2"/>
  <c r="Y128" i="2" s="1"/>
  <c r="V128" i="2"/>
  <c r="CI125" i="2"/>
  <c r="BR124" i="2"/>
  <c r="BQ124" i="2"/>
  <c r="BN124" i="2"/>
  <c r="BM124" i="2"/>
  <c r="BK124" i="2"/>
  <c r="BJ124" i="2"/>
  <c r="BI124" i="2"/>
  <c r="BH124" i="2"/>
  <c r="BE124" i="2"/>
  <c r="BD124" i="2"/>
  <c r="BF124" i="2" s="1"/>
  <c r="BC124" i="2"/>
  <c r="BA124" i="2"/>
  <c r="BY124" i="2" s="1"/>
  <c r="CD124" i="2" s="1"/>
  <c r="AZ124" i="2"/>
  <c r="BB124" i="2" s="1"/>
  <c r="CF124" i="2" s="1"/>
  <c r="BR123" i="2"/>
  <c r="BQ123" i="2"/>
  <c r="BN123" i="2"/>
  <c r="BM123" i="2"/>
  <c r="BK123" i="2"/>
  <c r="BJ123" i="2"/>
  <c r="BI123" i="2"/>
  <c r="BH123" i="2"/>
  <c r="BE123" i="2"/>
  <c r="BD123" i="2"/>
  <c r="BF123" i="2" s="1"/>
  <c r="BC123" i="2"/>
  <c r="BA123" i="2"/>
  <c r="BY123" i="2" s="1"/>
  <c r="CD123" i="2" s="1"/>
  <c r="AZ123" i="2"/>
  <c r="BY122" i="2"/>
  <c r="CD122" i="2" s="1"/>
  <c r="BX122" i="2"/>
  <c r="CC122" i="2" s="1"/>
  <c r="BR122" i="2"/>
  <c r="BQ122" i="2"/>
  <c r="BN122" i="2"/>
  <c r="BM122" i="2"/>
  <c r="BK122" i="2"/>
  <c r="BJ122" i="2"/>
  <c r="BI122" i="2"/>
  <c r="BH122" i="2"/>
  <c r="BE122" i="2"/>
  <c r="BF122" i="2" s="1"/>
  <c r="BD122" i="2"/>
  <c r="BC122" i="2"/>
  <c r="BA122" i="2"/>
  <c r="AZ122" i="2"/>
  <c r="BB122" i="2" s="1"/>
  <c r="BR121" i="2"/>
  <c r="BQ121" i="2"/>
  <c r="BN121" i="2"/>
  <c r="BM121" i="2"/>
  <c r="BK121" i="2"/>
  <c r="BJ121" i="2"/>
  <c r="BI121" i="2"/>
  <c r="BH121" i="2"/>
  <c r="BF121" i="2"/>
  <c r="BE121" i="2"/>
  <c r="BD121" i="2"/>
  <c r="BC121" i="2"/>
  <c r="BB121" i="2"/>
  <c r="BW121" i="2" s="1"/>
  <c r="BA121" i="2"/>
  <c r="BY121" i="2" s="1"/>
  <c r="CD121" i="2" s="1"/>
  <c r="AZ121" i="2"/>
  <c r="BX121" i="2" s="1"/>
  <c r="CC121" i="2" s="1"/>
  <c r="BR120" i="2"/>
  <c r="BQ120" i="2"/>
  <c r="BN120" i="2"/>
  <c r="BM120" i="2"/>
  <c r="BK120" i="2"/>
  <c r="BJ120" i="2"/>
  <c r="BI120" i="2"/>
  <c r="BH120" i="2"/>
  <c r="BF120" i="2"/>
  <c r="BE120" i="2"/>
  <c r="BD120" i="2"/>
  <c r="BC120" i="2"/>
  <c r="BA120" i="2"/>
  <c r="BY120" i="2" s="1"/>
  <c r="CD120" i="2" s="1"/>
  <c r="AZ120" i="2"/>
  <c r="BB120" i="2" s="1"/>
  <c r="BX119" i="2"/>
  <c r="CC119" i="2" s="1"/>
  <c r="BR119" i="2"/>
  <c r="BQ119" i="2"/>
  <c r="BN119" i="2"/>
  <c r="BM119" i="2"/>
  <c r="BK119" i="2"/>
  <c r="BJ119" i="2"/>
  <c r="BI119" i="2"/>
  <c r="BH119" i="2"/>
  <c r="BE119" i="2"/>
  <c r="BD119" i="2"/>
  <c r="BF119" i="2" s="1"/>
  <c r="BC119" i="2"/>
  <c r="BA119" i="2"/>
  <c r="BY119" i="2" s="1"/>
  <c r="CD119" i="2" s="1"/>
  <c r="AZ119" i="2"/>
  <c r="CC118" i="2"/>
  <c r="BR118" i="2"/>
  <c r="BQ118" i="2"/>
  <c r="BN118" i="2"/>
  <c r="BM118" i="2"/>
  <c r="BK118" i="2"/>
  <c r="BJ118" i="2"/>
  <c r="BI118" i="2"/>
  <c r="BH118" i="2"/>
  <c r="BE118" i="2"/>
  <c r="BD118" i="2"/>
  <c r="BF118" i="2" s="1"/>
  <c r="BC118" i="2"/>
  <c r="BA118" i="2"/>
  <c r="BY118" i="2" s="1"/>
  <c r="CD118" i="2" s="1"/>
  <c r="AZ118" i="2"/>
  <c r="BX118" i="2" s="1"/>
  <c r="CC117" i="2"/>
  <c r="BR117" i="2"/>
  <c r="BQ117" i="2"/>
  <c r="BN117" i="2"/>
  <c r="BM117" i="2"/>
  <c r="BK117" i="2"/>
  <c r="BJ117" i="2"/>
  <c r="BI117" i="2"/>
  <c r="BH117" i="2"/>
  <c r="BF117" i="2"/>
  <c r="BE117" i="2"/>
  <c r="BD117" i="2"/>
  <c r="BC117" i="2"/>
  <c r="BB117" i="2"/>
  <c r="BA117" i="2"/>
  <c r="BY117" i="2" s="1"/>
  <c r="CD117" i="2" s="1"/>
  <c r="AZ117" i="2"/>
  <c r="BX117" i="2" s="1"/>
  <c r="BR116" i="2"/>
  <c r="BQ116" i="2"/>
  <c r="BN116" i="2"/>
  <c r="BM116" i="2"/>
  <c r="BK116" i="2"/>
  <c r="BJ116" i="2"/>
  <c r="BI116" i="2"/>
  <c r="BH116" i="2"/>
  <c r="BE116" i="2"/>
  <c r="BF116" i="2" s="1"/>
  <c r="BD116" i="2"/>
  <c r="BC116" i="2"/>
  <c r="BA116" i="2"/>
  <c r="BY116" i="2" s="1"/>
  <c r="CD116" i="2" s="1"/>
  <c r="AZ116" i="2"/>
  <c r="BX116" i="2" s="1"/>
  <c r="CC116" i="2" s="1"/>
  <c r="BR115" i="2"/>
  <c r="BQ115" i="2"/>
  <c r="BN115" i="2"/>
  <c r="BM115" i="2"/>
  <c r="BK115" i="2"/>
  <c r="BJ115" i="2"/>
  <c r="BI115" i="2"/>
  <c r="BH115" i="2"/>
  <c r="BF115" i="2"/>
  <c r="BE115" i="2"/>
  <c r="BD115" i="2"/>
  <c r="BC115" i="2"/>
  <c r="BA115" i="2"/>
  <c r="BY115" i="2" s="1"/>
  <c r="CD115" i="2" s="1"/>
  <c r="AZ115" i="2"/>
  <c r="BX115" i="2" s="1"/>
  <c r="CC115" i="2" s="1"/>
  <c r="BR114" i="2"/>
  <c r="BQ114" i="2"/>
  <c r="BN114" i="2"/>
  <c r="BM114" i="2"/>
  <c r="BK114" i="2"/>
  <c r="BJ114" i="2"/>
  <c r="BI114" i="2"/>
  <c r="BH114" i="2"/>
  <c r="BE114" i="2"/>
  <c r="BD114" i="2"/>
  <c r="BF114" i="2" s="1"/>
  <c r="BC114" i="2"/>
  <c r="BA114" i="2"/>
  <c r="BY114" i="2" s="1"/>
  <c r="CD114" i="2" s="1"/>
  <c r="AZ114" i="2"/>
  <c r="BB114" i="2" s="1"/>
  <c r="BR113" i="2"/>
  <c r="BQ113" i="2"/>
  <c r="BN113" i="2"/>
  <c r="BM113" i="2"/>
  <c r="BK113" i="2"/>
  <c r="BJ113" i="2"/>
  <c r="BI113" i="2"/>
  <c r="BH113" i="2"/>
  <c r="BE113" i="2"/>
  <c r="BD113" i="2"/>
  <c r="BF113" i="2" s="1"/>
  <c r="BC113" i="2"/>
  <c r="BA113" i="2"/>
  <c r="BY113" i="2" s="1"/>
  <c r="CD113" i="2" s="1"/>
  <c r="AZ113" i="2"/>
  <c r="BB113" i="2" s="1"/>
  <c r="BR112" i="2"/>
  <c r="BQ112" i="2"/>
  <c r="BN112" i="2"/>
  <c r="BM112" i="2"/>
  <c r="BK112" i="2"/>
  <c r="BJ112" i="2"/>
  <c r="BI112" i="2"/>
  <c r="BH112" i="2"/>
  <c r="BE112" i="2"/>
  <c r="BD112" i="2"/>
  <c r="BF112" i="2" s="1"/>
  <c r="BC112" i="2"/>
  <c r="BA112" i="2"/>
  <c r="BB112" i="2" s="1"/>
  <c r="AZ112" i="2"/>
  <c r="BX112" i="2" s="1"/>
  <c r="CC112" i="2" s="1"/>
  <c r="BR111" i="2"/>
  <c r="BQ111" i="2"/>
  <c r="BN111" i="2"/>
  <c r="BM111" i="2"/>
  <c r="BK111" i="2"/>
  <c r="BJ111" i="2"/>
  <c r="BI111" i="2"/>
  <c r="BH111" i="2"/>
  <c r="BE111" i="2"/>
  <c r="BD111" i="2"/>
  <c r="BF111" i="2" s="1"/>
  <c r="BC111" i="2"/>
  <c r="BB111" i="2"/>
  <c r="CG111" i="2" s="1"/>
  <c r="BA111" i="2"/>
  <c r="BY111" i="2" s="1"/>
  <c r="CD111" i="2" s="1"/>
  <c r="AZ111" i="2"/>
  <c r="BX111" i="2" s="1"/>
  <c r="CC111" i="2" s="1"/>
  <c r="BR110" i="2"/>
  <c r="BQ110" i="2"/>
  <c r="BN110" i="2"/>
  <c r="BM110" i="2"/>
  <c r="BK110" i="2"/>
  <c r="BJ110" i="2"/>
  <c r="BI110" i="2"/>
  <c r="BH110" i="2"/>
  <c r="BE110" i="2"/>
  <c r="BD110" i="2"/>
  <c r="BF110" i="2" s="1"/>
  <c r="BC110" i="2"/>
  <c r="BB110" i="2"/>
  <c r="CG110" i="2" s="1"/>
  <c r="BA110" i="2"/>
  <c r="BY110" i="2" s="1"/>
  <c r="CD110" i="2" s="1"/>
  <c r="AZ110" i="2"/>
  <c r="BX110" i="2" s="1"/>
  <c r="CC110" i="2" s="1"/>
  <c r="BR109" i="2"/>
  <c r="BQ109" i="2"/>
  <c r="BN109" i="2"/>
  <c r="BM109" i="2"/>
  <c r="BK109" i="2"/>
  <c r="BJ109" i="2"/>
  <c r="BI109" i="2"/>
  <c r="BH109" i="2"/>
  <c r="BE109" i="2"/>
  <c r="BD109" i="2"/>
  <c r="BF109" i="2" s="1"/>
  <c r="BC109" i="2"/>
  <c r="BA109" i="2"/>
  <c r="BY109" i="2" s="1"/>
  <c r="CD109" i="2" s="1"/>
  <c r="AZ109" i="2"/>
  <c r="BB109" i="2" s="1"/>
  <c r="BR108" i="2"/>
  <c r="BQ108" i="2"/>
  <c r="BN108" i="2"/>
  <c r="BM108" i="2"/>
  <c r="BK108" i="2"/>
  <c r="BJ108" i="2"/>
  <c r="BI108" i="2"/>
  <c r="BH108" i="2"/>
  <c r="BE108" i="2"/>
  <c r="BF108" i="2" s="1"/>
  <c r="BD108" i="2"/>
  <c r="BC108" i="2"/>
  <c r="BA108" i="2"/>
  <c r="BB108" i="2" s="1"/>
  <c r="AZ108" i="2"/>
  <c r="BX108" i="2" s="1"/>
  <c r="CC108" i="2" s="1"/>
  <c r="BR107" i="2"/>
  <c r="BQ107" i="2"/>
  <c r="BN107" i="2"/>
  <c r="BM107" i="2"/>
  <c r="BK107" i="2"/>
  <c r="BJ107" i="2"/>
  <c r="BI107" i="2"/>
  <c r="BH107" i="2"/>
  <c r="BF107" i="2"/>
  <c r="BE107" i="2"/>
  <c r="BD107" i="2"/>
  <c r="BC107" i="2"/>
  <c r="BW107" i="2" s="1"/>
  <c r="BB107" i="2"/>
  <c r="CG107" i="2" s="1"/>
  <c r="BA107" i="2"/>
  <c r="BY107" i="2" s="1"/>
  <c r="CD107" i="2" s="1"/>
  <c r="AZ107" i="2"/>
  <c r="BX107" i="2" s="1"/>
  <c r="CC107" i="2" s="1"/>
  <c r="BR106" i="2"/>
  <c r="BQ106" i="2"/>
  <c r="BN106" i="2"/>
  <c r="BM106" i="2"/>
  <c r="BK106" i="2"/>
  <c r="BJ106" i="2"/>
  <c r="BI106" i="2"/>
  <c r="BH106" i="2"/>
  <c r="BE106" i="2"/>
  <c r="BD106" i="2"/>
  <c r="BF106" i="2" s="1"/>
  <c r="BC106" i="2"/>
  <c r="BA106" i="2"/>
  <c r="BY106" i="2" s="1"/>
  <c r="CD106" i="2" s="1"/>
  <c r="AZ106" i="2"/>
  <c r="BB106" i="2" s="1"/>
  <c r="BR105" i="2"/>
  <c r="BQ105" i="2"/>
  <c r="BN105" i="2"/>
  <c r="BM105" i="2"/>
  <c r="BK105" i="2"/>
  <c r="BJ105" i="2"/>
  <c r="BI105" i="2"/>
  <c r="BH105" i="2"/>
  <c r="BE105" i="2"/>
  <c r="BD105" i="2"/>
  <c r="BF105" i="2" s="1"/>
  <c r="BC105" i="2"/>
  <c r="BA105" i="2"/>
  <c r="BY105" i="2" s="1"/>
  <c r="CD105" i="2" s="1"/>
  <c r="AZ105" i="2"/>
  <c r="BB105" i="2" s="1"/>
  <c r="BR104" i="2"/>
  <c r="BQ104" i="2"/>
  <c r="BN104" i="2"/>
  <c r="BM104" i="2"/>
  <c r="BK104" i="2"/>
  <c r="BJ104" i="2"/>
  <c r="BI104" i="2"/>
  <c r="BH104" i="2"/>
  <c r="BE104" i="2"/>
  <c r="BF104" i="2" s="1"/>
  <c r="BD104" i="2"/>
  <c r="BC104" i="2"/>
  <c r="BA104" i="2"/>
  <c r="BB104" i="2" s="1"/>
  <c r="AZ104" i="2"/>
  <c r="BX104" i="2" s="1"/>
  <c r="CC104" i="2" s="1"/>
  <c r="BR103" i="2"/>
  <c r="BQ103" i="2"/>
  <c r="BN103" i="2"/>
  <c r="BM103" i="2"/>
  <c r="BK103" i="2"/>
  <c r="BJ103" i="2"/>
  <c r="BI103" i="2"/>
  <c r="BH103" i="2"/>
  <c r="BF103" i="2"/>
  <c r="BE103" i="2"/>
  <c r="BD103" i="2"/>
  <c r="BC103" i="2"/>
  <c r="BB103" i="2"/>
  <c r="CG103" i="2" s="1"/>
  <c r="BA103" i="2"/>
  <c r="BY103" i="2" s="1"/>
  <c r="CD103" i="2" s="1"/>
  <c r="AZ103" i="2"/>
  <c r="BX103" i="2" s="1"/>
  <c r="CC103" i="2" s="1"/>
  <c r="BR102" i="2"/>
  <c r="BQ102" i="2"/>
  <c r="BN102" i="2"/>
  <c r="BM102" i="2"/>
  <c r="BK102" i="2"/>
  <c r="BJ102" i="2"/>
  <c r="BI102" i="2"/>
  <c r="BH102" i="2"/>
  <c r="BE102" i="2"/>
  <c r="BD102" i="2"/>
  <c r="BF102" i="2" s="1"/>
  <c r="BC102" i="2"/>
  <c r="BB102" i="2"/>
  <c r="CG102" i="2" s="1"/>
  <c r="BA102" i="2"/>
  <c r="BY102" i="2" s="1"/>
  <c r="CD102" i="2" s="1"/>
  <c r="AZ102" i="2"/>
  <c r="BX102" i="2" s="1"/>
  <c r="CC102" i="2" s="1"/>
  <c r="BR101" i="2"/>
  <c r="BQ101" i="2"/>
  <c r="BN101" i="2"/>
  <c r="BM101" i="2"/>
  <c r="BK101" i="2"/>
  <c r="BJ101" i="2"/>
  <c r="BI101" i="2"/>
  <c r="BH101" i="2"/>
  <c r="BE101" i="2"/>
  <c r="BD101" i="2"/>
  <c r="BF101" i="2" s="1"/>
  <c r="BC101" i="2"/>
  <c r="BA101" i="2"/>
  <c r="BY101" i="2" s="1"/>
  <c r="CD101" i="2" s="1"/>
  <c r="AZ101" i="2"/>
  <c r="BB101" i="2" s="1"/>
  <c r="CG100" i="2"/>
  <c r="CJ100" i="2" s="1"/>
  <c r="CK100" i="2" s="1"/>
  <c r="BR100" i="2"/>
  <c r="BQ100" i="2"/>
  <c r="BN100" i="2"/>
  <c r="BM100" i="2"/>
  <c r="BK100" i="2"/>
  <c r="BJ100" i="2"/>
  <c r="BI100" i="2"/>
  <c r="BH100" i="2"/>
  <c r="BE100" i="2"/>
  <c r="BF100" i="2" s="1"/>
  <c r="BD100" i="2"/>
  <c r="BC100" i="2"/>
  <c r="BB100" i="2"/>
  <c r="BW100" i="2" s="1"/>
  <c r="BA100" i="2"/>
  <c r="BY100" i="2" s="1"/>
  <c r="CD100" i="2" s="1"/>
  <c r="AZ100" i="2"/>
  <c r="BX100" i="2" s="1"/>
  <c r="CC100" i="2" s="1"/>
  <c r="BR99" i="2"/>
  <c r="BQ99" i="2"/>
  <c r="BN99" i="2"/>
  <c r="BM99" i="2"/>
  <c r="BK99" i="2"/>
  <c r="BJ99" i="2"/>
  <c r="BI99" i="2"/>
  <c r="BH99" i="2"/>
  <c r="BF99" i="2"/>
  <c r="BE99" i="2"/>
  <c r="BD99" i="2"/>
  <c r="BC99" i="2"/>
  <c r="BW99" i="2" s="1"/>
  <c r="BB99" i="2"/>
  <c r="CG99" i="2" s="1"/>
  <c r="BA99" i="2"/>
  <c r="BY99" i="2" s="1"/>
  <c r="CD99" i="2" s="1"/>
  <c r="AZ99" i="2"/>
  <c r="BX99" i="2" s="1"/>
  <c r="CC99" i="2" s="1"/>
  <c r="BR98" i="2"/>
  <c r="BQ98" i="2"/>
  <c r="BN98" i="2"/>
  <c r="BM98" i="2"/>
  <c r="BK98" i="2"/>
  <c r="BJ98" i="2"/>
  <c r="BI98" i="2"/>
  <c r="BH98" i="2"/>
  <c r="BE98" i="2"/>
  <c r="BD98" i="2"/>
  <c r="BF98" i="2" s="1"/>
  <c r="BC98" i="2"/>
  <c r="BA98" i="2"/>
  <c r="BY98" i="2" s="1"/>
  <c r="CD98" i="2" s="1"/>
  <c r="AZ98" i="2"/>
  <c r="BB98" i="2" s="1"/>
  <c r="BR97" i="2"/>
  <c r="BQ97" i="2"/>
  <c r="BN97" i="2"/>
  <c r="BM97" i="2"/>
  <c r="BK97" i="2"/>
  <c r="BJ97" i="2"/>
  <c r="BI97" i="2"/>
  <c r="BH97" i="2"/>
  <c r="BE97" i="2"/>
  <c r="BD97" i="2"/>
  <c r="BF97" i="2" s="1"/>
  <c r="BC97" i="2"/>
  <c r="BA97" i="2"/>
  <c r="BY97" i="2" s="1"/>
  <c r="CD97" i="2" s="1"/>
  <c r="AZ97" i="2"/>
  <c r="BB97" i="2" s="1"/>
  <c r="BR96" i="2"/>
  <c r="BQ96" i="2"/>
  <c r="BN96" i="2"/>
  <c r="BM96" i="2"/>
  <c r="BK96" i="2"/>
  <c r="BJ96" i="2"/>
  <c r="BI96" i="2"/>
  <c r="BH96" i="2"/>
  <c r="BE96" i="2"/>
  <c r="BD96" i="2"/>
  <c r="BF96" i="2" s="1"/>
  <c r="BC96" i="2"/>
  <c r="BA96" i="2"/>
  <c r="BB96" i="2" s="1"/>
  <c r="AZ96" i="2"/>
  <c r="BX96" i="2" s="1"/>
  <c r="CC96" i="2" s="1"/>
  <c r="BR95" i="2"/>
  <c r="BQ95" i="2"/>
  <c r="BN95" i="2"/>
  <c r="BM95" i="2"/>
  <c r="BK95" i="2"/>
  <c r="BJ95" i="2"/>
  <c r="BI95" i="2"/>
  <c r="BH95" i="2"/>
  <c r="BF95" i="2"/>
  <c r="BE95" i="2"/>
  <c r="BD95" i="2"/>
  <c r="BC95" i="2"/>
  <c r="BB95" i="2"/>
  <c r="CG95" i="2" s="1"/>
  <c r="BA95" i="2"/>
  <c r="BY95" i="2" s="1"/>
  <c r="CD95" i="2" s="1"/>
  <c r="AZ95" i="2"/>
  <c r="BX95" i="2" s="1"/>
  <c r="CC95" i="2" s="1"/>
  <c r="BR94" i="2"/>
  <c r="BQ94" i="2"/>
  <c r="BN94" i="2"/>
  <c r="BM94" i="2"/>
  <c r="BK94" i="2"/>
  <c r="BJ94" i="2"/>
  <c r="BI94" i="2"/>
  <c r="BH94" i="2"/>
  <c r="BE94" i="2"/>
  <c r="BD94" i="2"/>
  <c r="BF94" i="2" s="1"/>
  <c r="BC94" i="2"/>
  <c r="BA94" i="2"/>
  <c r="BY94" i="2" s="1"/>
  <c r="CD94" i="2" s="1"/>
  <c r="AZ94" i="2"/>
  <c r="BB94" i="2" s="1"/>
  <c r="BR93" i="2"/>
  <c r="BQ93" i="2"/>
  <c r="BN93" i="2"/>
  <c r="BM93" i="2"/>
  <c r="BK93" i="2"/>
  <c r="BJ93" i="2"/>
  <c r="BI93" i="2"/>
  <c r="BH93" i="2"/>
  <c r="BE93" i="2"/>
  <c r="BD93" i="2"/>
  <c r="BF93" i="2" s="1"/>
  <c r="BC93" i="2"/>
  <c r="BA93" i="2"/>
  <c r="BY93" i="2" s="1"/>
  <c r="CD93" i="2" s="1"/>
  <c r="AZ93" i="2"/>
  <c r="BB93" i="2" s="1"/>
  <c r="CG92" i="2"/>
  <c r="CJ92" i="2" s="1"/>
  <c r="CK92" i="2" s="1"/>
  <c r="BR92" i="2"/>
  <c r="BQ92" i="2"/>
  <c r="BN92" i="2"/>
  <c r="BM92" i="2"/>
  <c r="BK92" i="2"/>
  <c r="BJ92" i="2"/>
  <c r="BI92" i="2"/>
  <c r="BH92" i="2"/>
  <c r="BE92" i="2"/>
  <c r="BF92" i="2" s="1"/>
  <c r="BD92" i="2"/>
  <c r="BC92" i="2"/>
  <c r="BB92" i="2"/>
  <c r="BW92" i="2" s="1"/>
  <c r="BA92" i="2"/>
  <c r="BY92" i="2" s="1"/>
  <c r="CD92" i="2" s="1"/>
  <c r="AZ92" i="2"/>
  <c r="BX92" i="2" s="1"/>
  <c r="CC92" i="2" s="1"/>
  <c r="BR91" i="2"/>
  <c r="BQ91" i="2"/>
  <c r="BN91" i="2"/>
  <c r="BM91" i="2"/>
  <c r="BK91" i="2"/>
  <c r="BJ91" i="2"/>
  <c r="BI91" i="2"/>
  <c r="BH91" i="2"/>
  <c r="BF91" i="2"/>
  <c r="BE91" i="2"/>
  <c r="BD91" i="2"/>
  <c r="BC91" i="2"/>
  <c r="BW91" i="2" s="1"/>
  <c r="BB91" i="2"/>
  <c r="CG91" i="2" s="1"/>
  <c r="BA91" i="2"/>
  <c r="BY91" i="2" s="1"/>
  <c r="CD91" i="2" s="1"/>
  <c r="AZ91" i="2"/>
  <c r="BX91" i="2" s="1"/>
  <c r="CC91" i="2" s="1"/>
  <c r="BR90" i="2"/>
  <c r="BQ90" i="2"/>
  <c r="BN90" i="2"/>
  <c r="BM90" i="2"/>
  <c r="BK90" i="2"/>
  <c r="BJ90" i="2"/>
  <c r="BI90" i="2"/>
  <c r="BH90" i="2"/>
  <c r="BE90" i="2"/>
  <c r="BD90" i="2"/>
  <c r="BF90" i="2" s="1"/>
  <c r="BC90" i="2"/>
  <c r="BA90" i="2"/>
  <c r="BY90" i="2" s="1"/>
  <c r="CD90" i="2" s="1"/>
  <c r="AZ90" i="2"/>
  <c r="BB90" i="2" s="1"/>
  <c r="BR89" i="2"/>
  <c r="BQ89" i="2"/>
  <c r="BN89" i="2"/>
  <c r="BM89" i="2"/>
  <c r="BK89" i="2"/>
  <c r="BJ89" i="2"/>
  <c r="BI89" i="2"/>
  <c r="BH89" i="2"/>
  <c r="BE89" i="2"/>
  <c r="BD89" i="2"/>
  <c r="BF89" i="2" s="1"/>
  <c r="BC89" i="2"/>
  <c r="BA89" i="2"/>
  <c r="BY89" i="2" s="1"/>
  <c r="CD89" i="2" s="1"/>
  <c r="AZ89" i="2"/>
  <c r="BB89" i="2" s="1"/>
  <c r="BR88" i="2"/>
  <c r="BQ88" i="2"/>
  <c r="BN88" i="2"/>
  <c r="BM88" i="2"/>
  <c r="BK88" i="2"/>
  <c r="BJ88" i="2"/>
  <c r="BI88" i="2"/>
  <c r="BH88" i="2"/>
  <c r="BE88" i="2"/>
  <c r="BF88" i="2" s="1"/>
  <c r="BD88" i="2"/>
  <c r="BC88" i="2"/>
  <c r="BA88" i="2"/>
  <c r="BB88" i="2" s="1"/>
  <c r="AZ88" i="2"/>
  <c r="BX88" i="2" s="1"/>
  <c r="CC88" i="2" s="1"/>
  <c r="BR87" i="2"/>
  <c r="BQ87" i="2"/>
  <c r="BN87" i="2"/>
  <c r="BM87" i="2"/>
  <c r="BK87" i="2"/>
  <c r="BJ87" i="2"/>
  <c r="BI87" i="2"/>
  <c r="BH87" i="2"/>
  <c r="BE87" i="2"/>
  <c r="BD87" i="2"/>
  <c r="BF87" i="2" s="1"/>
  <c r="BC87" i="2"/>
  <c r="BB87" i="2"/>
  <c r="CG87" i="2" s="1"/>
  <c r="BA87" i="2"/>
  <c r="BY87" i="2" s="1"/>
  <c r="CD87" i="2" s="1"/>
  <c r="AZ87" i="2"/>
  <c r="BX87" i="2" s="1"/>
  <c r="CC87" i="2" s="1"/>
  <c r="CG86" i="2"/>
  <c r="CH86" i="2" s="1"/>
  <c r="BR86" i="2"/>
  <c r="BQ86" i="2"/>
  <c r="BN86" i="2"/>
  <c r="BM86" i="2"/>
  <c r="BK86" i="2"/>
  <c r="BJ86" i="2"/>
  <c r="BI86" i="2"/>
  <c r="BH86" i="2"/>
  <c r="BE86" i="2"/>
  <c r="BD86" i="2"/>
  <c r="BF86" i="2" s="1"/>
  <c r="BC86" i="2"/>
  <c r="BW86" i="2" s="1"/>
  <c r="BB86" i="2"/>
  <c r="CF86" i="2" s="1"/>
  <c r="BA86" i="2"/>
  <c r="BY86" i="2" s="1"/>
  <c r="CD86" i="2" s="1"/>
  <c r="AZ86" i="2"/>
  <c r="BX86" i="2" s="1"/>
  <c r="CC86" i="2" s="1"/>
  <c r="BR85" i="2"/>
  <c r="BQ85" i="2"/>
  <c r="BN85" i="2"/>
  <c r="BM85" i="2"/>
  <c r="BK85" i="2"/>
  <c r="BJ85" i="2"/>
  <c r="BI85" i="2"/>
  <c r="BH85" i="2"/>
  <c r="BE85" i="2"/>
  <c r="BD85" i="2"/>
  <c r="BF85" i="2" s="1"/>
  <c r="BC85" i="2"/>
  <c r="BA85" i="2"/>
  <c r="BY85" i="2" s="1"/>
  <c r="CD85" i="2" s="1"/>
  <c r="AZ85" i="2"/>
  <c r="BB85" i="2" s="1"/>
  <c r="BR84" i="2"/>
  <c r="BQ84" i="2"/>
  <c r="BN84" i="2"/>
  <c r="BM84" i="2"/>
  <c r="BK84" i="2"/>
  <c r="BJ84" i="2"/>
  <c r="BI84" i="2"/>
  <c r="BH84" i="2"/>
  <c r="BE84" i="2"/>
  <c r="BF84" i="2" s="1"/>
  <c r="BD84" i="2"/>
  <c r="BC84" i="2"/>
  <c r="BA84" i="2"/>
  <c r="BY84" i="2" s="1"/>
  <c r="CD84" i="2" s="1"/>
  <c r="AZ84" i="2"/>
  <c r="BX84" i="2" s="1"/>
  <c r="CC84" i="2" s="1"/>
  <c r="BR83" i="2"/>
  <c r="BQ83" i="2"/>
  <c r="BN83" i="2"/>
  <c r="BM83" i="2"/>
  <c r="BK83" i="2"/>
  <c r="BJ83" i="2"/>
  <c r="BI83" i="2"/>
  <c r="BH83" i="2"/>
  <c r="BF83" i="2"/>
  <c r="BE83" i="2"/>
  <c r="BD83" i="2"/>
  <c r="BC83" i="2"/>
  <c r="BA83" i="2"/>
  <c r="BY83" i="2" s="1"/>
  <c r="CD83" i="2" s="1"/>
  <c r="AZ83" i="2"/>
  <c r="BX83" i="2" s="1"/>
  <c r="CC83" i="2" s="1"/>
  <c r="BR82" i="2"/>
  <c r="BQ82" i="2"/>
  <c r="BN82" i="2"/>
  <c r="BM82" i="2"/>
  <c r="BK82" i="2"/>
  <c r="BJ82" i="2"/>
  <c r="BI82" i="2"/>
  <c r="BH82" i="2"/>
  <c r="BF82" i="2"/>
  <c r="BE82" i="2"/>
  <c r="BD82" i="2"/>
  <c r="BC82" i="2"/>
  <c r="BA82" i="2"/>
  <c r="BY82" i="2" s="1"/>
  <c r="CD82" i="2" s="1"/>
  <c r="AZ82" i="2"/>
  <c r="BB82" i="2" s="1"/>
  <c r="BR81" i="2"/>
  <c r="BQ81" i="2"/>
  <c r="BN81" i="2"/>
  <c r="BM81" i="2"/>
  <c r="BK81" i="2"/>
  <c r="BJ81" i="2"/>
  <c r="BI81" i="2"/>
  <c r="BH81" i="2"/>
  <c r="BE81" i="2"/>
  <c r="BD81" i="2"/>
  <c r="BF81" i="2" s="1"/>
  <c r="BC81" i="2"/>
  <c r="BA81" i="2"/>
  <c r="BY81" i="2" s="1"/>
  <c r="CD81" i="2" s="1"/>
  <c r="AZ81" i="2"/>
  <c r="BB81" i="2" s="1"/>
  <c r="BR80" i="2"/>
  <c r="BQ80" i="2"/>
  <c r="BN80" i="2"/>
  <c r="BM80" i="2"/>
  <c r="BK80" i="2"/>
  <c r="BJ80" i="2"/>
  <c r="BI80" i="2"/>
  <c r="BH80" i="2"/>
  <c r="BF80" i="2"/>
  <c r="BE80" i="2"/>
  <c r="BD80" i="2"/>
  <c r="BC80" i="2"/>
  <c r="BA80" i="2"/>
  <c r="BB80" i="2" s="1"/>
  <c r="AZ80" i="2"/>
  <c r="BX80" i="2" s="1"/>
  <c r="CC80" i="2" s="1"/>
  <c r="BR79" i="2"/>
  <c r="BQ79" i="2"/>
  <c r="BN79" i="2"/>
  <c r="BM79" i="2"/>
  <c r="BK79" i="2"/>
  <c r="BJ79" i="2"/>
  <c r="BI79" i="2"/>
  <c r="BH79" i="2"/>
  <c r="BE79" i="2"/>
  <c r="BD79" i="2"/>
  <c r="BF79" i="2" s="1"/>
  <c r="BC79" i="2"/>
  <c r="BB79" i="2"/>
  <c r="CG79" i="2" s="1"/>
  <c r="BA79" i="2"/>
  <c r="BY79" i="2" s="1"/>
  <c r="CD79" i="2" s="1"/>
  <c r="AZ79" i="2"/>
  <c r="BX79" i="2" s="1"/>
  <c r="CC79" i="2" s="1"/>
  <c r="BR78" i="2"/>
  <c r="BQ78" i="2"/>
  <c r="BN78" i="2"/>
  <c r="BM78" i="2"/>
  <c r="BK78" i="2"/>
  <c r="BJ78" i="2"/>
  <c r="BI78" i="2"/>
  <c r="BH78" i="2"/>
  <c r="BE78" i="2"/>
  <c r="BD78" i="2"/>
  <c r="BF78" i="2" s="1"/>
  <c r="BC78" i="2"/>
  <c r="BA78" i="2"/>
  <c r="BY78" i="2" s="1"/>
  <c r="CD78" i="2" s="1"/>
  <c r="AZ78" i="2"/>
  <c r="BB78" i="2" s="1"/>
  <c r="BR77" i="2"/>
  <c r="BQ77" i="2"/>
  <c r="BN77" i="2"/>
  <c r="BM77" i="2"/>
  <c r="BK77" i="2"/>
  <c r="BJ77" i="2"/>
  <c r="BI77" i="2"/>
  <c r="BH77" i="2"/>
  <c r="BE77" i="2"/>
  <c r="BD77" i="2"/>
  <c r="BF77" i="2" s="1"/>
  <c r="BC77" i="2"/>
  <c r="BA77" i="2"/>
  <c r="BY77" i="2" s="1"/>
  <c r="CD77" i="2" s="1"/>
  <c r="AZ77" i="2"/>
  <c r="BB77" i="2" s="1"/>
  <c r="CG76" i="2"/>
  <c r="CJ76" i="2" s="1"/>
  <c r="CK76" i="2" s="1"/>
  <c r="BR76" i="2"/>
  <c r="BQ76" i="2"/>
  <c r="BN76" i="2"/>
  <c r="BM76" i="2"/>
  <c r="BK76" i="2"/>
  <c r="BJ76" i="2"/>
  <c r="BI76" i="2"/>
  <c r="BH76" i="2"/>
  <c r="BE76" i="2"/>
  <c r="BF76" i="2" s="1"/>
  <c r="BD76" i="2"/>
  <c r="BC76" i="2"/>
  <c r="BB76" i="2"/>
  <c r="BW76" i="2" s="1"/>
  <c r="BA76" i="2"/>
  <c r="BY76" i="2" s="1"/>
  <c r="CD76" i="2" s="1"/>
  <c r="AZ76" i="2"/>
  <c r="BX76" i="2" s="1"/>
  <c r="CC76" i="2" s="1"/>
  <c r="BR75" i="2"/>
  <c r="BQ75" i="2"/>
  <c r="BN75" i="2"/>
  <c r="BM75" i="2"/>
  <c r="BK75" i="2"/>
  <c r="BJ75" i="2"/>
  <c r="BI75" i="2"/>
  <c r="BH75" i="2"/>
  <c r="BF75" i="2"/>
  <c r="BE75" i="2"/>
  <c r="BD75" i="2"/>
  <c r="BC75" i="2"/>
  <c r="BA75" i="2"/>
  <c r="BY75" i="2" s="1"/>
  <c r="CD75" i="2" s="1"/>
  <c r="AZ75" i="2"/>
  <c r="BX75" i="2" s="1"/>
  <c r="CC75" i="2" s="1"/>
  <c r="BR74" i="2"/>
  <c r="BQ74" i="2"/>
  <c r="BP74" i="2"/>
  <c r="BO74" i="2"/>
  <c r="BK74" i="2"/>
  <c r="BJ74" i="2"/>
  <c r="BI74" i="2"/>
  <c r="BH74" i="2"/>
  <c r="BE74" i="2"/>
  <c r="BD74" i="2"/>
  <c r="BF74" i="2" s="1"/>
  <c r="BC74" i="2"/>
  <c r="BA74" i="2"/>
  <c r="BY74" i="2" s="1"/>
  <c r="CD74" i="2" s="1"/>
  <c r="AZ74" i="2"/>
  <c r="BB74" i="2" s="1"/>
  <c r="BR73" i="2"/>
  <c r="BQ73" i="2"/>
  <c r="BP73" i="2"/>
  <c r="BO73" i="2"/>
  <c r="BK73" i="2"/>
  <c r="BJ73" i="2"/>
  <c r="BI73" i="2"/>
  <c r="BH73" i="2"/>
  <c r="BE73" i="2"/>
  <c r="BD73" i="2"/>
  <c r="BF73" i="2" s="1"/>
  <c r="BC73" i="2"/>
  <c r="BA73" i="2"/>
  <c r="BY73" i="2" s="1"/>
  <c r="CD73" i="2" s="1"/>
  <c r="AZ73" i="2"/>
  <c r="BB73" i="2" s="1"/>
  <c r="BY72" i="2"/>
  <c r="CD72" i="2" s="1"/>
  <c r="BR72" i="2"/>
  <c r="BQ72" i="2"/>
  <c r="BP72" i="2"/>
  <c r="BO72" i="2"/>
  <c r="BK72" i="2"/>
  <c r="BJ72" i="2"/>
  <c r="BI72" i="2"/>
  <c r="BH72" i="2"/>
  <c r="BG72" i="2"/>
  <c r="BE72" i="2"/>
  <c r="BD72" i="2"/>
  <c r="BF72" i="2" s="1"/>
  <c r="BC72" i="2"/>
  <c r="BB72" i="2"/>
  <c r="CF72" i="2" s="1"/>
  <c r="BA72" i="2"/>
  <c r="AZ72" i="2"/>
  <c r="BX72" i="2" s="1"/>
  <c r="CC72" i="2" s="1"/>
  <c r="BR71" i="2"/>
  <c r="BQ71" i="2"/>
  <c r="BP71" i="2"/>
  <c r="BO71" i="2"/>
  <c r="BK71" i="2"/>
  <c r="BJ71" i="2"/>
  <c r="BI71" i="2"/>
  <c r="BH71" i="2"/>
  <c r="BE71" i="2"/>
  <c r="BD71" i="2"/>
  <c r="BF71" i="2" s="1"/>
  <c r="BC71" i="2"/>
  <c r="BA71" i="2"/>
  <c r="BY71" i="2" s="1"/>
  <c r="CD71" i="2" s="1"/>
  <c r="AZ71" i="2"/>
  <c r="BB71" i="2" s="1"/>
  <c r="BR70" i="2"/>
  <c r="BQ70" i="2"/>
  <c r="BP70" i="2"/>
  <c r="BO70" i="2"/>
  <c r="BK70" i="2"/>
  <c r="BJ70" i="2"/>
  <c r="BI70" i="2"/>
  <c r="BH70" i="2"/>
  <c r="BE70" i="2"/>
  <c r="BD70" i="2"/>
  <c r="BF70" i="2" s="1"/>
  <c r="BC70" i="2"/>
  <c r="BA70" i="2"/>
  <c r="BY70" i="2" s="1"/>
  <c r="CD70" i="2" s="1"/>
  <c r="AZ70" i="2"/>
  <c r="BB70" i="2" s="1"/>
  <c r="CG69" i="2"/>
  <c r="CJ69" i="2" s="1"/>
  <c r="CK69" i="2" s="1"/>
  <c r="BR69" i="2"/>
  <c r="BQ69" i="2"/>
  <c r="BP69" i="2"/>
  <c r="BO69" i="2"/>
  <c r="BK69" i="2"/>
  <c r="BJ69" i="2"/>
  <c r="BI69" i="2"/>
  <c r="BH69" i="2"/>
  <c r="BE69" i="2"/>
  <c r="BF69" i="2" s="1"/>
  <c r="BD69" i="2"/>
  <c r="BC69" i="2"/>
  <c r="BB69" i="2"/>
  <c r="BW69" i="2" s="1"/>
  <c r="BA69" i="2"/>
  <c r="BY69" i="2" s="1"/>
  <c r="CD69" i="2" s="1"/>
  <c r="AZ69" i="2"/>
  <c r="BX69" i="2" s="1"/>
  <c r="CC69" i="2" s="1"/>
  <c r="BR68" i="2"/>
  <c r="BQ68" i="2"/>
  <c r="BP68" i="2"/>
  <c r="BO68" i="2"/>
  <c r="BK68" i="2"/>
  <c r="BJ68" i="2"/>
  <c r="BI68" i="2"/>
  <c r="BH68" i="2"/>
  <c r="BF68" i="2"/>
  <c r="BE68" i="2"/>
  <c r="BD68" i="2"/>
  <c r="BC68" i="2"/>
  <c r="BA68" i="2"/>
  <c r="BY68" i="2" s="1"/>
  <c r="CD68" i="2" s="1"/>
  <c r="AZ68" i="2"/>
  <c r="BX68" i="2" s="1"/>
  <c r="CC68" i="2" s="1"/>
  <c r="BS67" i="2"/>
  <c r="BR67" i="2"/>
  <c r="BQ67" i="2"/>
  <c r="BP67" i="2"/>
  <c r="BO67" i="2"/>
  <c r="BL67" i="2"/>
  <c r="BJ67" i="2"/>
  <c r="BI67" i="2"/>
  <c r="BH67" i="2"/>
  <c r="BE67" i="2"/>
  <c r="BF67" i="2" s="1"/>
  <c r="BD67" i="2"/>
  <c r="BC67" i="2"/>
  <c r="BA67" i="2"/>
  <c r="BY67" i="2" s="1"/>
  <c r="CD67" i="2" s="1"/>
  <c r="AZ67" i="2"/>
  <c r="BB67" i="2" s="1"/>
  <c r="BR66" i="2"/>
  <c r="BQ66" i="2"/>
  <c r="BP66" i="2"/>
  <c r="BO66" i="2"/>
  <c r="BK66" i="2"/>
  <c r="BJ66" i="2"/>
  <c r="BI66" i="2"/>
  <c r="BH66" i="2"/>
  <c r="BF66" i="2"/>
  <c r="BE66" i="2"/>
  <c r="BD66" i="2"/>
  <c r="BC66" i="2"/>
  <c r="BA66" i="2"/>
  <c r="BB66" i="2" s="1"/>
  <c r="AZ66" i="2"/>
  <c r="BX66" i="2" s="1"/>
  <c r="CC66" i="2" s="1"/>
  <c r="BR65" i="2"/>
  <c r="BQ65" i="2"/>
  <c r="BP65" i="2"/>
  <c r="BO65" i="2"/>
  <c r="BK65" i="2"/>
  <c r="BJ65" i="2"/>
  <c r="BI65" i="2"/>
  <c r="BH65" i="2"/>
  <c r="BE65" i="2"/>
  <c r="BD65" i="2"/>
  <c r="BF65" i="2" s="1"/>
  <c r="BC65" i="2"/>
  <c r="BB65" i="2"/>
  <c r="CG65" i="2" s="1"/>
  <c r="BA65" i="2"/>
  <c r="BY65" i="2" s="1"/>
  <c r="CD65" i="2" s="1"/>
  <c r="AZ65" i="2"/>
  <c r="BX65" i="2" s="1"/>
  <c r="CC65" i="2" s="1"/>
  <c r="BR64" i="2"/>
  <c r="BQ64" i="2"/>
  <c r="BP64" i="2"/>
  <c r="BO64" i="2"/>
  <c r="BK64" i="2"/>
  <c r="BJ64" i="2"/>
  <c r="BI64" i="2"/>
  <c r="BH64" i="2"/>
  <c r="BE64" i="2"/>
  <c r="BD64" i="2"/>
  <c r="BF64" i="2" s="1"/>
  <c r="BC64" i="2"/>
  <c r="BA64" i="2"/>
  <c r="BY64" i="2" s="1"/>
  <c r="CD64" i="2" s="1"/>
  <c r="AZ64" i="2"/>
  <c r="BB64" i="2" s="1"/>
  <c r="CF63" i="2"/>
  <c r="BY63" i="2"/>
  <c r="CD63" i="2" s="1"/>
  <c r="BR63" i="2"/>
  <c r="BQ63" i="2"/>
  <c r="BP63" i="2"/>
  <c r="BO63" i="2"/>
  <c r="BK63" i="2"/>
  <c r="BJ63" i="2"/>
  <c r="BI63" i="2"/>
  <c r="BH63" i="2"/>
  <c r="BG63" i="2"/>
  <c r="BE63" i="2"/>
  <c r="BF63" i="2" s="1"/>
  <c r="BD63" i="2"/>
  <c r="BC63" i="2"/>
  <c r="BB63" i="2"/>
  <c r="BW63" i="2" s="1"/>
  <c r="BA63" i="2"/>
  <c r="AZ63" i="2"/>
  <c r="BX63" i="2" s="1"/>
  <c r="CC63" i="2" s="1"/>
  <c r="BR62" i="2"/>
  <c r="BQ62" i="2"/>
  <c r="BP62" i="2"/>
  <c r="BO62" i="2"/>
  <c r="BK62" i="2"/>
  <c r="BJ62" i="2"/>
  <c r="BI62" i="2"/>
  <c r="BH62" i="2"/>
  <c r="BF62" i="2"/>
  <c r="BE62" i="2"/>
  <c r="BD62" i="2"/>
  <c r="BC62" i="2"/>
  <c r="BA62" i="2"/>
  <c r="BY62" i="2" s="1"/>
  <c r="CD62" i="2" s="1"/>
  <c r="AZ62" i="2"/>
  <c r="BX62" i="2" s="1"/>
  <c r="CC62" i="2" s="1"/>
  <c r="BX61" i="2"/>
  <c r="CC61" i="2" s="1"/>
  <c r="BW61" i="2"/>
  <c r="BR61" i="2"/>
  <c r="BQ61" i="2"/>
  <c r="BP61" i="2"/>
  <c r="BO61" i="2"/>
  <c r="BK61" i="2"/>
  <c r="BJ61" i="2"/>
  <c r="BE61" i="2"/>
  <c r="BF61" i="2" s="1"/>
  <c r="BD61" i="2"/>
  <c r="BC61" i="2"/>
  <c r="BB61" i="2"/>
  <c r="CG61" i="2" s="1"/>
  <c r="BA61" i="2"/>
  <c r="BY61" i="2" s="1"/>
  <c r="CD61" i="2" s="1"/>
  <c r="AZ61" i="2"/>
  <c r="BR60" i="2"/>
  <c r="BQ60" i="2"/>
  <c r="BP60" i="2"/>
  <c r="BO60" i="2"/>
  <c r="BK60" i="2"/>
  <c r="BJ60" i="2"/>
  <c r="BE60" i="2"/>
  <c r="BD60" i="2"/>
  <c r="BF60" i="2" s="1"/>
  <c r="BC60" i="2"/>
  <c r="BA60" i="2"/>
  <c r="BY60" i="2" s="1"/>
  <c r="CD60" i="2" s="1"/>
  <c r="AZ60" i="2"/>
  <c r="BX60" i="2" s="1"/>
  <c r="CC60" i="2" s="1"/>
  <c r="CG59" i="2"/>
  <c r="CJ59" i="2" s="1"/>
  <c r="CK59" i="2" s="1"/>
  <c r="BR59" i="2"/>
  <c r="BQ59" i="2"/>
  <c r="BP59" i="2"/>
  <c r="BO59" i="2"/>
  <c r="BK59" i="2"/>
  <c r="BJ59" i="2"/>
  <c r="BI59" i="2"/>
  <c r="BH59" i="2"/>
  <c r="BE59" i="2"/>
  <c r="BF59" i="2" s="1"/>
  <c r="BD59" i="2"/>
  <c r="BC59" i="2"/>
  <c r="BB59" i="2"/>
  <c r="BW59" i="2" s="1"/>
  <c r="BA59" i="2"/>
  <c r="BY59" i="2" s="1"/>
  <c r="CD59" i="2" s="1"/>
  <c r="AZ59" i="2"/>
  <c r="BX59" i="2" s="1"/>
  <c r="CC59" i="2" s="1"/>
  <c r="BR58" i="2"/>
  <c r="BQ58" i="2"/>
  <c r="BP58" i="2"/>
  <c r="BO58" i="2"/>
  <c r="BK58" i="2"/>
  <c r="BJ58" i="2"/>
  <c r="BI58" i="2"/>
  <c r="BH58" i="2"/>
  <c r="BF58" i="2"/>
  <c r="BE58" i="2"/>
  <c r="BD58" i="2"/>
  <c r="BC58" i="2"/>
  <c r="BW58" i="2" s="1"/>
  <c r="BB58" i="2"/>
  <c r="CG58" i="2" s="1"/>
  <c r="BA58" i="2"/>
  <c r="BY58" i="2" s="1"/>
  <c r="CD58" i="2" s="1"/>
  <c r="AZ58" i="2"/>
  <c r="BX58" i="2" s="1"/>
  <c r="CC58" i="2" s="1"/>
  <c r="BR57" i="2"/>
  <c r="BQ57" i="2"/>
  <c r="BP57" i="2"/>
  <c r="BO57" i="2"/>
  <c r="BK57" i="2"/>
  <c r="BJ57" i="2"/>
  <c r="BI57" i="2"/>
  <c r="BH57" i="2"/>
  <c r="BE57" i="2"/>
  <c r="BD57" i="2"/>
  <c r="BF57" i="2" s="1"/>
  <c r="BC57" i="2"/>
  <c r="BA57" i="2"/>
  <c r="BY57" i="2" s="1"/>
  <c r="CD57" i="2" s="1"/>
  <c r="AZ57" i="2"/>
  <c r="BB57" i="2" s="1"/>
  <c r="BR56" i="2"/>
  <c r="BQ56" i="2"/>
  <c r="BP56" i="2"/>
  <c r="BO56" i="2"/>
  <c r="BK56" i="2"/>
  <c r="BJ56" i="2"/>
  <c r="BI56" i="2"/>
  <c r="BH56" i="2"/>
  <c r="BE56" i="2"/>
  <c r="BD56" i="2"/>
  <c r="BF56" i="2" s="1"/>
  <c r="BC56" i="2"/>
  <c r="BA56" i="2"/>
  <c r="BY56" i="2" s="1"/>
  <c r="CD56" i="2" s="1"/>
  <c r="AZ56" i="2"/>
  <c r="BB56" i="2" s="1"/>
  <c r="BY55" i="2"/>
  <c r="CD55" i="2" s="1"/>
  <c r="BS55" i="2"/>
  <c r="BR55" i="2"/>
  <c r="BQ55" i="2"/>
  <c r="BP55" i="2"/>
  <c r="BO55" i="2"/>
  <c r="BL55" i="2"/>
  <c r="BJ55" i="2"/>
  <c r="BI55" i="2"/>
  <c r="BH55" i="2"/>
  <c r="BF55" i="2"/>
  <c r="BE55" i="2"/>
  <c r="BD55" i="2"/>
  <c r="BC55" i="2"/>
  <c r="BB55" i="2"/>
  <c r="CF55" i="2" s="1"/>
  <c r="BA55" i="2"/>
  <c r="AZ55" i="2"/>
  <c r="BX55" i="2" s="1"/>
  <c r="CC55" i="2" s="1"/>
  <c r="BR54" i="2"/>
  <c r="BQ54" i="2"/>
  <c r="BP54" i="2"/>
  <c r="BO54" i="2"/>
  <c r="BK54" i="2"/>
  <c r="BJ54" i="2"/>
  <c r="BI54" i="2"/>
  <c r="BH54" i="2"/>
  <c r="BE54" i="2"/>
  <c r="BD54" i="2"/>
  <c r="BF54" i="2" s="1"/>
  <c r="BC54" i="2"/>
  <c r="BA54" i="2"/>
  <c r="BY54" i="2" s="1"/>
  <c r="CD54" i="2" s="1"/>
  <c r="AZ54" i="2"/>
  <c r="BB54" i="2" s="1"/>
  <c r="BR53" i="2"/>
  <c r="BQ53" i="2"/>
  <c r="BP53" i="2"/>
  <c r="BO53" i="2"/>
  <c r="BK53" i="2"/>
  <c r="BJ53" i="2"/>
  <c r="BE53" i="2"/>
  <c r="BD53" i="2"/>
  <c r="BF53" i="2" s="1"/>
  <c r="BC53" i="2"/>
  <c r="BB53" i="2"/>
  <c r="BW53" i="2" s="1"/>
  <c r="BA53" i="2"/>
  <c r="BY53" i="2" s="1"/>
  <c r="CD53" i="2" s="1"/>
  <c r="AZ53" i="2"/>
  <c r="BX53" i="2" s="1"/>
  <c r="CC53" i="2" s="1"/>
  <c r="BR52" i="2"/>
  <c r="BQ52" i="2"/>
  <c r="BP52" i="2"/>
  <c r="BO52" i="2"/>
  <c r="BK52" i="2"/>
  <c r="BJ52" i="2"/>
  <c r="BI52" i="2"/>
  <c r="BH52" i="2"/>
  <c r="BE52" i="2"/>
  <c r="BD52" i="2"/>
  <c r="BF52" i="2" s="1"/>
  <c r="BC52" i="2"/>
  <c r="BA52" i="2"/>
  <c r="BY52" i="2" s="1"/>
  <c r="CD52" i="2" s="1"/>
  <c r="AZ52" i="2"/>
  <c r="BB52" i="2" s="1"/>
  <c r="BR51" i="2"/>
  <c r="BQ51" i="2"/>
  <c r="BP51" i="2"/>
  <c r="BO51" i="2"/>
  <c r="BK51" i="2"/>
  <c r="BJ51" i="2"/>
  <c r="BI51" i="2"/>
  <c r="BH51" i="2"/>
  <c r="BE51" i="2"/>
  <c r="BD51" i="2"/>
  <c r="BF51" i="2" s="1"/>
  <c r="BC51" i="2"/>
  <c r="BA51" i="2"/>
  <c r="BB51" i="2" s="1"/>
  <c r="AZ51" i="2"/>
  <c r="BX51" i="2" s="1"/>
  <c r="CC51" i="2" s="1"/>
  <c r="CG50" i="2"/>
  <c r="CJ50" i="2" s="1"/>
  <c r="CK50" i="2" s="1"/>
  <c r="BR50" i="2"/>
  <c r="BQ50" i="2"/>
  <c r="BP50" i="2"/>
  <c r="BO50" i="2"/>
  <c r="BK50" i="2"/>
  <c r="BJ50" i="2"/>
  <c r="BI50" i="2"/>
  <c r="BH50" i="2"/>
  <c r="BE50" i="2"/>
  <c r="BF50" i="2" s="1"/>
  <c r="BD50" i="2"/>
  <c r="BC50" i="2"/>
  <c r="BB50" i="2"/>
  <c r="BW50" i="2" s="1"/>
  <c r="BA50" i="2"/>
  <c r="BY50" i="2" s="1"/>
  <c r="CD50" i="2" s="1"/>
  <c r="AZ50" i="2"/>
  <c r="BX50" i="2" s="1"/>
  <c r="CC50" i="2" s="1"/>
  <c r="BS49" i="2"/>
  <c r="BR49" i="2"/>
  <c r="BQ49" i="2"/>
  <c r="BP49" i="2"/>
  <c r="BO49" i="2"/>
  <c r="BL49" i="2"/>
  <c r="BJ49" i="2"/>
  <c r="BI49" i="2"/>
  <c r="BH49" i="2"/>
  <c r="BE49" i="2"/>
  <c r="BD49" i="2"/>
  <c r="BF49" i="2" s="1"/>
  <c r="BC49" i="2"/>
  <c r="BA49" i="2"/>
  <c r="BY49" i="2" s="1"/>
  <c r="CD49" i="2" s="1"/>
  <c r="AZ49" i="2"/>
  <c r="BB49" i="2" s="1"/>
  <c r="BR48" i="2"/>
  <c r="BQ48" i="2"/>
  <c r="BP48" i="2"/>
  <c r="BO48" i="2"/>
  <c r="BK48" i="2"/>
  <c r="BJ48" i="2"/>
  <c r="BI48" i="2"/>
  <c r="BH48" i="2"/>
  <c r="BF48" i="2"/>
  <c r="BE48" i="2"/>
  <c r="BD48" i="2"/>
  <c r="BC48" i="2"/>
  <c r="BA48" i="2"/>
  <c r="BY48" i="2" s="1"/>
  <c r="CD48" i="2" s="1"/>
  <c r="AZ48" i="2"/>
  <c r="BB48" i="2" s="1"/>
  <c r="BR47" i="2"/>
  <c r="BQ47" i="2"/>
  <c r="BP47" i="2"/>
  <c r="BO47" i="2"/>
  <c r="BK47" i="2"/>
  <c r="BJ47" i="2"/>
  <c r="BI47" i="2"/>
  <c r="BH47" i="2"/>
  <c r="BF47" i="2"/>
  <c r="BE47" i="2"/>
  <c r="BD47" i="2"/>
  <c r="BC47" i="2"/>
  <c r="BA47" i="2"/>
  <c r="BB47" i="2" s="1"/>
  <c r="AZ47" i="2"/>
  <c r="BX47" i="2" s="1"/>
  <c r="CC47" i="2" s="1"/>
  <c r="BR46" i="2"/>
  <c r="BQ46" i="2"/>
  <c r="BP46" i="2"/>
  <c r="BO46" i="2"/>
  <c r="BK46" i="2"/>
  <c r="BJ46" i="2"/>
  <c r="BI46" i="2"/>
  <c r="BH46" i="2"/>
  <c r="BE46" i="2"/>
  <c r="BD46" i="2"/>
  <c r="BF46" i="2" s="1"/>
  <c r="BC46" i="2"/>
  <c r="BB46" i="2"/>
  <c r="CG46" i="2" s="1"/>
  <c r="BA46" i="2"/>
  <c r="BY46" i="2" s="1"/>
  <c r="CD46" i="2" s="1"/>
  <c r="AZ46" i="2"/>
  <c r="BX46" i="2" s="1"/>
  <c r="CC46" i="2" s="1"/>
  <c r="BR45" i="2"/>
  <c r="BQ45" i="2"/>
  <c r="BP45" i="2"/>
  <c r="BO45" i="2"/>
  <c r="BK45" i="2"/>
  <c r="BJ45" i="2"/>
  <c r="BI45" i="2"/>
  <c r="BH45" i="2"/>
  <c r="BE45" i="2"/>
  <c r="BD45" i="2"/>
  <c r="BF45" i="2" s="1"/>
  <c r="BC45" i="2"/>
  <c r="BA45" i="2"/>
  <c r="BB45" i="2" s="1"/>
  <c r="AZ45" i="2"/>
  <c r="BX45" i="2" s="1"/>
  <c r="CC45" i="2" s="1"/>
  <c r="CG44" i="2"/>
  <c r="CJ44" i="2" s="1"/>
  <c r="CK44" i="2" s="1"/>
  <c r="CF44" i="2"/>
  <c r="BR44" i="2"/>
  <c r="BQ44" i="2"/>
  <c r="BP44" i="2"/>
  <c r="BO44" i="2"/>
  <c r="BK44" i="2"/>
  <c r="BJ44" i="2"/>
  <c r="BI44" i="2"/>
  <c r="BH44" i="2"/>
  <c r="BE44" i="2"/>
  <c r="BD44" i="2"/>
  <c r="BF44" i="2" s="1"/>
  <c r="BC44" i="2"/>
  <c r="BB44" i="2"/>
  <c r="BW44" i="2" s="1"/>
  <c r="BA44" i="2"/>
  <c r="BY44" i="2" s="1"/>
  <c r="CD44" i="2" s="1"/>
  <c r="AZ44" i="2"/>
  <c r="BX44" i="2" s="1"/>
  <c r="CC44" i="2" s="1"/>
  <c r="CG43" i="2"/>
  <c r="CJ43" i="2" s="1"/>
  <c r="CK43" i="2" s="1"/>
  <c r="BR43" i="2"/>
  <c r="BQ43" i="2"/>
  <c r="BP43" i="2"/>
  <c r="BO43" i="2"/>
  <c r="BK43" i="2"/>
  <c r="BJ43" i="2"/>
  <c r="BI43" i="2"/>
  <c r="BH43" i="2"/>
  <c r="BE43" i="2"/>
  <c r="BF43" i="2" s="1"/>
  <c r="BD43" i="2"/>
  <c r="BC43" i="2"/>
  <c r="CF43" i="2" s="1"/>
  <c r="BB43" i="2"/>
  <c r="BW43" i="2" s="1"/>
  <c r="BA43" i="2"/>
  <c r="BY43" i="2" s="1"/>
  <c r="CD43" i="2" s="1"/>
  <c r="AZ43" i="2"/>
  <c r="BX43" i="2" s="1"/>
  <c r="CC43" i="2" s="1"/>
  <c r="BR42" i="2"/>
  <c r="BQ42" i="2"/>
  <c r="BP42" i="2"/>
  <c r="BO42" i="2"/>
  <c r="BK42" i="2"/>
  <c r="BJ42" i="2"/>
  <c r="BI42" i="2"/>
  <c r="BH42" i="2"/>
  <c r="BF42" i="2"/>
  <c r="BE42" i="2"/>
  <c r="BD42" i="2"/>
  <c r="BC42" i="2"/>
  <c r="BA42" i="2"/>
  <c r="BY42" i="2" s="1"/>
  <c r="CD42" i="2" s="1"/>
  <c r="AZ42" i="2"/>
  <c r="BX42" i="2" s="1"/>
  <c r="CC42" i="2" s="1"/>
  <c r="BR41" i="2"/>
  <c r="BQ41" i="2"/>
  <c r="BP41" i="2"/>
  <c r="BO41" i="2"/>
  <c r="BK41" i="2"/>
  <c r="BJ41" i="2"/>
  <c r="BI41" i="2"/>
  <c r="BH41" i="2"/>
  <c r="BF41" i="2"/>
  <c r="BE41" i="2"/>
  <c r="BD41" i="2"/>
  <c r="BC41" i="2"/>
  <c r="BA41" i="2"/>
  <c r="BY41" i="2" s="1"/>
  <c r="CD41" i="2" s="1"/>
  <c r="AZ41" i="2"/>
  <c r="BB41" i="2" s="1"/>
  <c r="BR40" i="2"/>
  <c r="BQ40" i="2"/>
  <c r="BP40" i="2"/>
  <c r="BO40" i="2"/>
  <c r="BK40" i="2"/>
  <c r="BJ40" i="2"/>
  <c r="BI40" i="2"/>
  <c r="BH40" i="2"/>
  <c r="BE40" i="2"/>
  <c r="BF40" i="2" s="1"/>
  <c r="BD40" i="2"/>
  <c r="BC40" i="2"/>
  <c r="BA40" i="2"/>
  <c r="BY40" i="2" s="1"/>
  <c r="CD40" i="2" s="1"/>
  <c r="AZ40" i="2"/>
  <c r="BB40" i="2" s="1"/>
  <c r="BY39" i="2"/>
  <c r="CD39" i="2" s="1"/>
  <c r="BR39" i="2"/>
  <c r="BQ39" i="2"/>
  <c r="BP39" i="2"/>
  <c r="BO39" i="2"/>
  <c r="BK39" i="2"/>
  <c r="BJ39" i="2"/>
  <c r="BF39" i="2"/>
  <c r="BE39" i="2"/>
  <c r="BD39" i="2"/>
  <c r="BC39" i="2"/>
  <c r="BA39" i="2"/>
  <c r="AZ39" i="2"/>
  <c r="BB39" i="2" s="1"/>
  <c r="BR38" i="2"/>
  <c r="BQ38" i="2"/>
  <c r="BP38" i="2"/>
  <c r="BO38" i="2"/>
  <c r="BK38" i="2"/>
  <c r="BJ38" i="2"/>
  <c r="BI38" i="2"/>
  <c r="BH38" i="2"/>
  <c r="BE38" i="2"/>
  <c r="BD38" i="2"/>
  <c r="BF38" i="2" s="1"/>
  <c r="BC38" i="2"/>
  <c r="BA38" i="2"/>
  <c r="BY38" i="2" s="1"/>
  <c r="CD38" i="2" s="1"/>
  <c r="AZ38" i="2"/>
  <c r="BB38" i="2" s="1"/>
  <c r="BR37" i="2"/>
  <c r="BQ37" i="2"/>
  <c r="BP37" i="2"/>
  <c r="BO37" i="2"/>
  <c r="BK37" i="2"/>
  <c r="BJ37" i="2"/>
  <c r="BI37" i="2"/>
  <c r="BH37" i="2"/>
  <c r="BF37" i="2"/>
  <c r="BE37" i="2"/>
  <c r="BD37" i="2"/>
  <c r="BC37" i="2"/>
  <c r="BA37" i="2"/>
  <c r="BB37" i="2" s="1"/>
  <c r="AZ37" i="2"/>
  <c r="BX37" i="2" s="1"/>
  <c r="CC37" i="2" s="1"/>
  <c r="BR36" i="2"/>
  <c r="BQ36" i="2"/>
  <c r="BP36" i="2"/>
  <c r="BO36" i="2"/>
  <c r="BK36" i="2"/>
  <c r="BJ36" i="2"/>
  <c r="BI36" i="2"/>
  <c r="BH36" i="2"/>
  <c r="BE36" i="2"/>
  <c r="BD36" i="2"/>
  <c r="BF36" i="2" s="1"/>
  <c r="BC36" i="2"/>
  <c r="BB36" i="2"/>
  <c r="CG36" i="2" s="1"/>
  <c r="BA36" i="2"/>
  <c r="BY36" i="2" s="1"/>
  <c r="CD36" i="2" s="1"/>
  <c r="AZ36" i="2"/>
  <c r="BX36" i="2" s="1"/>
  <c r="CC36" i="2" s="1"/>
  <c r="BR35" i="2"/>
  <c r="BQ35" i="2"/>
  <c r="BP35" i="2"/>
  <c r="BO35" i="2"/>
  <c r="BK35" i="2"/>
  <c r="BJ35" i="2"/>
  <c r="BI35" i="2"/>
  <c r="BH35" i="2"/>
  <c r="BE35" i="2"/>
  <c r="BD35" i="2"/>
  <c r="BF35" i="2" s="1"/>
  <c r="BC35" i="2"/>
  <c r="CF35" i="2" s="1"/>
  <c r="BB35" i="2"/>
  <c r="CG35" i="2" s="1"/>
  <c r="BA35" i="2"/>
  <c r="BY35" i="2" s="1"/>
  <c r="CD35" i="2" s="1"/>
  <c r="AZ35" i="2"/>
  <c r="BX35" i="2" s="1"/>
  <c r="CC35" i="2" s="1"/>
  <c r="BR34" i="2"/>
  <c r="BQ34" i="2"/>
  <c r="BP34" i="2"/>
  <c r="BO34" i="2"/>
  <c r="BK34" i="2"/>
  <c r="BJ34" i="2"/>
  <c r="BI34" i="2"/>
  <c r="BH34" i="2"/>
  <c r="BE34" i="2"/>
  <c r="BD34" i="2"/>
  <c r="BF34" i="2" s="1"/>
  <c r="BC34" i="2"/>
  <c r="BA34" i="2"/>
  <c r="BY34" i="2" s="1"/>
  <c r="CD34" i="2" s="1"/>
  <c r="AZ34" i="2"/>
  <c r="BB34" i="2" s="1"/>
  <c r="CG33" i="2"/>
  <c r="CJ33" i="2" s="1"/>
  <c r="CK33" i="2" s="1"/>
  <c r="CF33" i="2"/>
  <c r="BR33" i="2"/>
  <c r="BQ33" i="2"/>
  <c r="BP33" i="2"/>
  <c r="BO33" i="2"/>
  <c r="BK33" i="2"/>
  <c r="BJ33" i="2"/>
  <c r="BI33" i="2"/>
  <c r="BH33" i="2"/>
  <c r="BE33" i="2"/>
  <c r="BF33" i="2" s="1"/>
  <c r="BD33" i="2"/>
  <c r="BC33" i="2"/>
  <c r="BB33" i="2"/>
  <c r="BW33" i="2" s="1"/>
  <c r="BA33" i="2"/>
  <c r="BY33" i="2" s="1"/>
  <c r="CD33" i="2" s="1"/>
  <c r="AZ33" i="2"/>
  <c r="BX33" i="2" s="1"/>
  <c r="CC33" i="2" s="1"/>
  <c r="BR32" i="2"/>
  <c r="BQ32" i="2"/>
  <c r="BP32" i="2"/>
  <c r="BO32" i="2"/>
  <c r="BK32" i="2"/>
  <c r="BJ32" i="2"/>
  <c r="BI32" i="2"/>
  <c r="BH32" i="2"/>
  <c r="BF32" i="2"/>
  <c r="BE32" i="2"/>
  <c r="BD32" i="2"/>
  <c r="BC32" i="2"/>
  <c r="BA32" i="2"/>
  <c r="BY32" i="2" s="1"/>
  <c r="CD32" i="2" s="1"/>
  <c r="AZ32" i="2"/>
  <c r="BX32" i="2" s="1"/>
  <c r="CC32" i="2" s="1"/>
  <c r="BR31" i="2"/>
  <c r="BQ31" i="2"/>
  <c r="BP31" i="2"/>
  <c r="BO31" i="2"/>
  <c r="BK31" i="2"/>
  <c r="BJ31" i="2"/>
  <c r="BI31" i="2"/>
  <c r="BH31" i="2"/>
  <c r="BF31" i="2"/>
  <c r="BE31" i="2"/>
  <c r="BD31" i="2"/>
  <c r="BC31" i="2"/>
  <c r="BA31" i="2"/>
  <c r="BY31" i="2" s="1"/>
  <c r="CD31" i="2" s="1"/>
  <c r="AZ31" i="2"/>
  <c r="BB31" i="2" s="1"/>
  <c r="BX30" i="2"/>
  <c r="CC30" i="2" s="1"/>
  <c r="BS30" i="2"/>
  <c r="BR30" i="2"/>
  <c r="BQ30" i="2"/>
  <c r="BP30" i="2"/>
  <c r="BO30" i="2"/>
  <c r="BL30" i="2"/>
  <c r="BJ30" i="2"/>
  <c r="BI30" i="2"/>
  <c r="BH30" i="2"/>
  <c r="BF30" i="2"/>
  <c r="BE30" i="2"/>
  <c r="BD30" i="2"/>
  <c r="BC30" i="2"/>
  <c r="BA30" i="2"/>
  <c r="BY30" i="2" s="1"/>
  <c r="CD30" i="2" s="1"/>
  <c r="AZ30" i="2"/>
  <c r="BR29" i="2"/>
  <c r="BQ29" i="2"/>
  <c r="BP29" i="2"/>
  <c r="BO29" i="2"/>
  <c r="BK29" i="2"/>
  <c r="BJ29" i="2"/>
  <c r="BI29" i="2"/>
  <c r="BH29" i="2"/>
  <c r="BE29" i="2"/>
  <c r="BD29" i="2"/>
  <c r="BF29" i="2" s="1"/>
  <c r="BC29" i="2"/>
  <c r="BB29" i="2"/>
  <c r="CG29" i="2" s="1"/>
  <c r="BA29" i="2"/>
  <c r="BY29" i="2" s="1"/>
  <c r="CD29" i="2" s="1"/>
  <c r="AZ29" i="2"/>
  <c r="BX29" i="2" s="1"/>
  <c r="CC29" i="2" s="1"/>
  <c r="BR28" i="2"/>
  <c r="BQ28" i="2"/>
  <c r="BP28" i="2"/>
  <c r="BO28" i="2"/>
  <c r="BK28" i="2"/>
  <c r="BJ28" i="2"/>
  <c r="BI28" i="2"/>
  <c r="BH28" i="2"/>
  <c r="BE28" i="2"/>
  <c r="BD28" i="2"/>
  <c r="BF28" i="2" s="1"/>
  <c r="BC28" i="2"/>
  <c r="CF28" i="2" s="1"/>
  <c r="BB28" i="2"/>
  <c r="CG28" i="2" s="1"/>
  <c r="BA28" i="2"/>
  <c r="BY28" i="2" s="1"/>
  <c r="CD28" i="2" s="1"/>
  <c r="AZ28" i="2"/>
  <c r="BX28" i="2" s="1"/>
  <c r="CC28" i="2" s="1"/>
  <c r="BR27" i="2"/>
  <c r="BQ27" i="2"/>
  <c r="BP27" i="2"/>
  <c r="BO27" i="2"/>
  <c r="BK27" i="2"/>
  <c r="BJ27" i="2"/>
  <c r="BI27" i="2"/>
  <c r="BH27" i="2"/>
  <c r="BE27" i="2"/>
  <c r="BD27" i="2"/>
  <c r="BF27" i="2" s="1"/>
  <c r="BC27" i="2"/>
  <c r="BA27" i="2"/>
  <c r="BY27" i="2" s="1"/>
  <c r="CD27" i="2" s="1"/>
  <c r="AZ27" i="2"/>
  <c r="BB27" i="2" s="1"/>
  <c r="BR26" i="2"/>
  <c r="BQ26" i="2"/>
  <c r="BP26" i="2"/>
  <c r="BO26" i="2"/>
  <c r="BK26" i="2"/>
  <c r="BJ26" i="2"/>
  <c r="BE26" i="2"/>
  <c r="BD26" i="2"/>
  <c r="BF26" i="2" s="1"/>
  <c r="BC26" i="2"/>
  <c r="BA26" i="2"/>
  <c r="BY26" i="2" s="1"/>
  <c r="CD26" i="2" s="1"/>
  <c r="AZ26" i="2"/>
  <c r="BX26" i="2" s="1"/>
  <c r="CC26" i="2" s="1"/>
  <c r="BR25" i="2"/>
  <c r="BQ25" i="2"/>
  <c r="BP25" i="2"/>
  <c r="BO25" i="2"/>
  <c r="BK25" i="2"/>
  <c r="BJ25" i="2"/>
  <c r="BI25" i="2"/>
  <c r="BH25" i="2"/>
  <c r="BE25" i="2"/>
  <c r="BD25" i="2"/>
  <c r="BF25" i="2" s="1"/>
  <c r="BC25" i="2"/>
  <c r="BA25" i="2"/>
  <c r="BY25" i="2" s="1"/>
  <c r="CD25" i="2" s="1"/>
  <c r="AZ25" i="2"/>
  <c r="BB25" i="2" s="1"/>
  <c r="CG24" i="2"/>
  <c r="CJ24" i="2" s="1"/>
  <c r="CK24" i="2" s="1"/>
  <c r="BS24" i="2"/>
  <c r="BR24" i="2"/>
  <c r="BQ24" i="2"/>
  <c r="BP24" i="2"/>
  <c r="BO24" i="2"/>
  <c r="BL24" i="2"/>
  <c r="BJ24" i="2"/>
  <c r="BI24" i="2"/>
  <c r="BH24" i="2"/>
  <c r="BF24" i="2"/>
  <c r="BE24" i="2"/>
  <c r="BD24" i="2"/>
  <c r="BC24" i="2"/>
  <c r="CF24" i="2" s="1"/>
  <c r="BB24" i="2"/>
  <c r="BW24" i="2" s="1"/>
  <c r="BA24" i="2"/>
  <c r="BY24" i="2" s="1"/>
  <c r="CD24" i="2" s="1"/>
  <c r="AZ24" i="2"/>
  <c r="BX24" i="2" s="1"/>
  <c r="CC24" i="2" s="1"/>
  <c r="BR23" i="2"/>
  <c r="BQ23" i="2"/>
  <c r="BP23" i="2"/>
  <c r="BO23" i="2"/>
  <c r="BK23" i="2"/>
  <c r="BJ23" i="2"/>
  <c r="BI23" i="2"/>
  <c r="BH23" i="2"/>
  <c r="BE23" i="2"/>
  <c r="BD23" i="2"/>
  <c r="BF23" i="2" s="1"/>
  <c r="BC23" i="2"/>
  <c r="BA23" i="2"/>
  <c r="BY23" i="2" s="1"/>
  <c r="CD23" i="2" s="1"/>
  <c r="AZ23" i="2"/>
  <c r="BB23" i="2" s="1"/>
  <c r="BR22" i="2"/>
  <c r="BQ22" i="2"/>
  <c r="BP22" i="2"/>
  <c r="BO22" i="2"/>
  <c r="BK22" i="2"/>
  <c r="BJ22" i="2"/>
  <c r="BI22" i="2"/>
  <c r="BH22" i="2"/>
  <c r="BE22" i="2"/>
  <c r="BD22" i="2"/>
  <c r="BF22" i="2" s="1"/>
  <c r="BC22" i="2"/>
  <c r="BA22" i="2"/>
  <c r="BY22" i="2" s="1"/>
  <c r="CD22" i="2" s="1"/>
  <c r="AZ22" i="2"/>
  <c r="BB22" i="2" s="1"/>
  <c r="BR21" i="2"/>
  <c r="BQ21" i="2"/>
  <c r="BP21" i="2"/>
  <c r="BO21" i="2"/>
  <c r="BK21" i="2"/>
  <c r="BJ21" i="2"/>
  <c r="BI21" i="2"/>
  <c r="BH21" i="2"/>
  <c r="BF21" i="2"/>
  <c r="BE21" i="2"/>
  <c r="BD21" i="2"/>
  <c r="BC21" i="2"/>
  <c r="BA21" i="2"/>
  <c r="BB21" i="2" s="1"/>
  <c r="AZ21" i="2"/>
  <c r="BX21" i="2" s="1"/>
  <c r="CC21" i="2" s="1"/>
  <c r="BR20" i="2"/>
  <c r="BQ20" i="2"/>
  <c r="BP20" i="2"/>
  <c r="BO20" i="2"/>
  <c r="BK20" i="2"/>
  <c r="BJ20" i="2"/>
  <c r="BI20" i="2"/>
  <c r="BH20" i="2"/>
  <c r="BE20" i="2"/>
  <c r="BD20" i="2"/>
  <c r="BF20" i="2" s="1"/>
  <c r="BC20" i="2"/>
  <c r="BB20" i="2"/>
  <c r="CG20" i="2" s="1"/>
  <c r="BA20" i="2"/>
  <c r="BY20" i="2" s="1"/>
  <c r="CD20" i="2" s="1"/>
  <c r="AZ20" i="2"/>
  <c r="BX20" i="2" s="1"/>
  <c r="CC20" i="2" s="1"/>
  <c r="BR19" i="2"/>
  <c r="BQ19" i="2"/>
  <c r="BP19" i="2"/>
  <c r="BO19" i="2"/>
  <c r="BK19" i="2"/>
  <c r="BJ19" i="2"/>
  <c r="BI19" i="2"/>
  <c r="BH19" i="2"/>
  <c r="BE19" i="2"/>
  <c r="BD19" i="2"/>
  <c r="BF19" i="2" s="1"/>
  <c r="BC19" i="2"/>
  <c r="BA19" i="2"/>
  <c r="BY19" i="2" s="1"/>
  <c r="CD19" i="2" s="1"/>
  <c r="AZ19" i="2"/>
  <c r="BB19" i="2" s="1"/>
  <c r="BR18" i="2"/>
  <c r="BQ18" i="2"/>
  <c r="BP18" i="2"/>
  <c r="BO18" i="2"/>
  <c r="BK18" i="2"/>
  <c r="BJ18" i="2"/>
  <c r="BI18" i="2"/>
  <c r="BH18" i="2"/>
  <c r="BE18" i="2"/>
  <c r="BD18" i="2"/>
  <c r="BF18" i="2" s="1"/>
  <c r="BC18" i="2"/>
  <c r="BA18" i="2"/>
  <c r="BY18" i="2" s="1"/>
  <c r="CD18" i="2" s="1"/>
  <c r="AZ18" i="2"/>
  <c r="BB18" i="2" s="1"/>
  <c r="CG17" i="2"/>
  <c r="CJ17" i="2" s="1"/>
  <c r="CK17" i="2" s="1"/>
  <c r="BR17" i="2"/>
  <c r="BQ17" i="2"/>
  <c r="BP17" i="2"/>
  <c r="BO17" i="2"/>
  <c r="BK17" i="2"/>
  <c r="BJ17" i="2"/>
  <c r="BI17" i="2"/>
  <c r="BH17" i="2"/>
  <c r="BE17" i="2"/>
  <c r="BF17" i="2" s="1"/>
  <c r="BD17" i="2"/>
  <c r="BC17" i="2"/>
  <c r="BB17" i="2"/>
  <c r="BW17" i="2" s="1"/>
  <c r="BA17" i="2"/>
  <c r="BY17" i="2" s="1"/>
  <c r="CD17" i="2" s="1"/>
  <c r="AZ17" i="2"/>
  <c r="BX17" i="2" s="1"/>
  <c r="CC17" i="2" s="1"/>
  <c r="BR16" i="2"/>
  <c r="BQ16" i="2"/>
  <c r="BP16" i="2"/>
  <c r="BO16" i="2"/>
  <c r="BK16" i="2"/>
  <c r="BJ16" i="2"/>
  <c r="BI16" i="2"/>
  <c r="BH16" i="2"/>
  <c r="BF16" i="2"/>
  <c r="BE16" i="2"/>
  <c r="BD16" i="2"/>
  <c r="BC16" i="2"/>
  <c r="BA16" i="2"/>
  <c r="BY16" i="2" s="1"/>
  <c r="CD16" i="2" s="1"/>
  <c r="AZ16" i="2"/>
  <c r="BX16" i="2" s="1"/>
  <c r="CC16" i="2" s="1"/>
  <c r="BR15" i="2"/>
  <c r="BQ15" i="2"/>
  <c r="BP15" i="2"/>
  <c r="BO15" i="2"/>
  <c r="BK15" i="2"/>
  <c r="BJ15" i="2"/>
  <c r="BI15" i="2"/>
  <c r="BH15" i="2"/>
  <c r="BE15" i="2"/>
  <c r="BD15" i="2"/>
  <c r="BF15" i="2" s="1"/>
  <c r="BC15" i="2"/>
  <c r="BA15" i="2"/>
  <c r="BY15" i="2" s="1"/>
  <c r="CD15" i="2" s="1"/>
  <c r="AZ15" i="2"/>
  <c r="BB15" i="2" s="1"/>
  <c r="BR14" i="2"/>
  <c r="BQ14" i="2"/>
  <c r="BP14" i="2"/>
  <c r="BO14" i="2"/>
  <c r="BK14" i="2"/>
  <c r="BJ14" i="2"/>
  <c r="BI14" i="2"/>
  <c r="BH14" i="2"/>
  <c r="BE14" i="2"/>
  <c r="BD14" i="2"/>
  <c r="BF14" i="2" s="1"/>
  <c r="BC14" i="2"/>
  <c r="BA14" i="2"/>
  <c r="BY14" i="2" s="1"/>
  <c r="CD14" i="2" s="1"/>
  <c r="AZ14" i="2"/>
  <c r="BB14" i="2" s="1"/>
  <c r="BY13" i="2"/>
  <c r="CD13" i="2" s="1"/>
  <c r="BR13" i="2"/>
  <c r="BQ13" i="2"/>
  <c r="BP13" i="2"/>
  <c r="BO13" i="2"/>
  <c r="BK13" i="2"/>
  <c r="BJ13" i="2"/>
  <c r="BI13" i="2"/>
  <c r="BH13" i="2"/>
  <c r="BG13" i="2"/>
  <c r="BE13" i="2"/>
  <c r="BF13" i="2" s="1"/>
  <c r="BD13" i="2"/>
  <c r="BC13" i="2"/>
  <c r="BB13" i="2"/>
  <c r="CF13" i="2" s="1"/>
  <c r="BA13" i="2"/>
  <c r="AZ13" i="2"/>
  <c r="BX13" i="2" s="1"/>
  <c r="CC13" i="2" s="1"/>
  <c r="BR12" i="2"/>
  <c r="BQ12" i="2"/>
  <c r="BP12" i="2"/>
  <c r="BO12" i="2"/>
  <c r="BK12" i="2"/>
  <c r="BJ12" i="2"/>
  <c r="BE12" i="2"/>
  <c r="BD12" i="2"/>
  <c r="BF12" i="2" s="1"/>
  <c r="BC12" i="2"/>
  <c r="BA12" i="2"/>
  <c r="BB12" i="2" s="1"/>
  <c r="AZ12" i="2"/>
  <c r="BX12" i="2" s="1"/>
  <c r="CC12" i="2" s="1"/>
  <c r="BR11" i="2"/>
  <c r="BQ11" i="2"/>
  <c r="BP11" i="2"/>
  <c r="BO11" i="2"/>
  <c r="BK11" i="2"/>
  <c r="BJ11" i="2"/>
  <c r="BI11" i="2"/>
  <c r="BH11" i="2"/>
  <c r="BG11" i="2"/>
  <c r="BE11" i="2"/>
  <c r="BD11" i="2"/>
  <c r="BF11" i="2" s="1"/>
  <c r="BC11" i="2"/>
  <c r="BA11" i="2"/>
  <c r="BY11" i="2" s="1"/>
  <c r="CD11" i="2" s="1"/>
  <c r="AZ11" i="2"/>
  <c r="BB11" i="2" s="1"/>
  <c r="CF10" i="2"/>
  <c r="BR10" i="2"/>
  <c r="BQ10" i="2"/>
  <c r="BP10" i="2"/>
  <c r="BO10" i="2"/>
  <c r="BK10" i="2"/>
  <c r="BJ10" i="2"/>
  <c r="BI10" i="2"/>
  <c r="BH10" i="2"/>
  <c r="BE10" i="2"/>
  <c r="BD10" i="2"/>
  <c r="BF10" i="2" s="1"/>
  <c r="BC10" i="2"/>
  <c r="BA10" i="2"/>
  <c r="BY10" i="2" s="1"/>
  <c r="CD10" i="2" s="1"/>
  <c r="AZ10" i="2"/>
  <c r="BB10" i="2" s="1"/>
  <c r="CG9" i="2"/>
  <c r="BR9" i="2"/>
  <c r="BQ9" i="2"/>
  <c r="BP9" i="2"/>
  <c r="BO9" i="2"/>
  <c r="BK9" i="2"/>
  <c r="BJ9" i="2"/>
  <c r="BI9" i="2"/>
  <c r="BH9" i="2"/>
  <c r="BE9" i="2"/>
  <c r="BF9" i="2" s="1"/>
  <c r="BD9" i="2"/>
  <c r="BC9" i="2"/>
  <c r="BA9" i="2"/>
  <c r="BB9" i="2" s="1"/>
  <c r="AZ9" i="2"/>
  <c r="BX9" i="2" s="1"/>
  <c r="CC9" i="2" s="1"/>
  <c r="BR8" i="2"/>
  <c r="BQ8" i="2"/>
  <c r="BP8" i="2"/>
  <c r="BO8" i="2"/>
  <c r="BK8" i="2"/>
  <c r="BJ8" i="2"/>
  <c r="BI8" i="2"/>
  <c r="BH8" i="2"/>
  <c r="BF8" i="2"/>
  <c r="BE8" i="2"/>
  <c r="BD8" i="2"/>
  <c r="BC8" i="2"/>
  <c r="BA8" i="2"/>
  <c r="BY8" i="2" s="1"/>
  <c r="CD8" i="2" s="1"/>
  <c r="AZ8" i="2"/>
  <c r="BX8" i="2" s="1"/>
  <c r="CC8" i="2" s="1"/>
  <c r="BR7" i="2"/>
  <c r="BQ7" i="2"/>
  <c r="BP7" i="2"/>
  <c r="BO7" i="2"/>
  <c r="BK7" i="2"/>
  <c r="BJ7" i="2"/>
  <c r="BI7" i="2"/>
  <c r="BH7" i="2"/>
  <c r="BE7" i="2"/>
  <c r="BD7" i="2"/>
  <c r="BF7" i="2" s="1"/>
  <c r="BC7" i="2"/>
  <c r="BB7" i="2"/>
  <c r="CG7" i="2" s="1"/>
  <c r="BA7" i="2"/>
  <c r="BY7" i="2" s="1"/>
  <c r="CD7" i="2" s="1"/>
  <c r="AZ7" i="2"/>
  <c r="BX7" i="2" s="1"/>
  <c r="CC7" i="2" s="1"/>
  <c r="BX6" i="2"/>
  <c r="CC6" i="2" s="1"/>
  <c r="BR6" i="2"/>
  <c r="BQ6" i="2"/>
  <c r="BP6" i="2"/>
  <c r="BO6" i="2"/>
  <c r="BK6" i="2"/>
  <c r="BJ6" i="2"/>
  <c r="BE6" i="2"/>
  <c r="BD6" i="2"/>
  <c r="BF6" i="2" s="1"/>
  <c r="BC6" i="2"/>
  <c r="BA6" i="2"/>
  <c r="BB6" i="2" s="1"/>
  <c r="AZ6" i="2"/>
  <c r="CF5" i="2"/>
  <c r="BR5" i="2"/>
  <c r="BQ5" i="2"/>
  <c r="BP5" i="2"/>
  <c r="BO5" i="2"/>
  <c r="BK5" i="2"/>
  <c r="BJ5" i="2"/>
  <c r="BI5" i="2"/>
  <c r="BH5" i="2"/>
  <c r="BE5" i="2"/>
  <c r="BD5" i="2"/>
  <c r="BF5" i="2" s="1"/>
  <c r="BC5" i="2"/>
  <c r="BB5" i="2"/>
  <c r="BW5" i="2" s="1"/>
  <c r="BA5" i="2"/>
  <c r="BY5" i="2" s="1"/>
  <c r="CD5" i="2" s="1"/>
  <c r="AZ5" i="2"/>
  <c r="BX5" i="2" s="1"/>
  <c r="CC5" i="2" s="1"/>
  <c r="BR4" i="2"/>
  <c r="BQ4" i="2"/>
  <c r="BP4" i="2"/>
  <c r="BO4" i="2"/>
  <c r="BK4" i="2"/>
  <c r="BJ4" i="2"/>
  <c r="BI4" i="2"/>
  <c r="BH4" i="2"/>
  <c r="BE4" i="2"/>
  <c r="BD4" i="2"/>
  <c r="BF4" i="2" s="1"/>
  <c r="BC4" i="2"/>
  <c r="BA4" i="2"/>
  <c r="BY4" i="2" s="1"/>
  <c r="CD4" i="2" s="1"/>
  <c r="AZ4" i="2"/>
  <c r="BB4" i="2" s="1"/>
  <c r="BY3" i="2"/>
  <c r="CD3" i="2" s="1"/>
  <c r="BR3" i="2"/>
  <c r="BQ3" i="2"/>
  <c r="BP3" i="2"/>
  <c r="BO3" i="2"/>
  <c r="BK3" i="2"/>
  <c r="BJ3" i="2"/>
  <c r="BI3" i="2"/>
  <c r="BH3" i="2"/>
  <c r="BG3" i="2"/>
  <c r="BE3" i="2"/>
  <c r="BF3" i="2" s="1"/>
  <c r="BD3" i="2"/>
  <c r="BC3" i="2"/>
  <c r="BB3" i="2"/>
  <c r="CG3" i="2" s="1"/>
  <c r="BA3" i="2"/>
  <c r="AZ3" i="2"/>
  <c r="BX3" i="2" s="1"/>
  <c r="CC3" i="2" s="1"/>
  <c r="BR2" i="2"/>
  <c r="BQ2" i="2"/>
  <c r="BP2" i="2"/>
  <c r="BO2" i="2"/>
  <c r="BK2" i="2"/>
  <c r="BJ2" i="2"/>
  <c r="BI2" i="2"/>
  <c r="BH2" i="2"/>
  <c r="BF2" i="2"/>
  <c r="BE2" i="2"/>
  <c r="BD2" i="2"/>
  <c r="BC2" i="2"/>
  <c r="BA2" i="2"/>
  <c r="BY2" i="2" s="1"/>
  <c r="CD2" i="2" s="1"/>
  <c r="AZ2" i="2"/>
  <c r="BX2" i="2" s="1"/>
  <c r="CC2" i="2" s="1"/>
  <c r="P28" i="3" l="1"/>
  <c r="CH3" i="2"/>
  <c r="CJ3" i="2"/>
  <c r="CK3" i="2" s="1"/>
  <c r="CJ7" i="2"/>
  <c r="CK7" i="2" s="1"/>
  <c r="CH7" i="2"/>
  <c r="CG6" i="2"/>
  <c r="CF6" i="2"/>
  <c r="BW6" i="2"/>
  <c r="CG4" i="2"/>
  <c r="CF4" i="2"/>
  <c r="BW4" i="2"/>
  <c r="BW3" i="2"/>
  <c r="CG5" i="2"/>
  <c r="BW10" i="2"/>
  <c r="CG10" i="2"/>
  <c r="BW14" i="2"/>
  <c r="CG14" i="2"/>
  <c r="CF14" i="2"/>
  <c r="CF21" i="2"/>
  <c r="BW21" i="2"/>
  <c r="CG21" i="2"/>
  <c r="BW25" i="2"/>
  <c r="CG25" i="2"/>
  <c r="CF25" i="2"/>
  <c r="BW27" i="2"/>
  <c r="CG27" i="2"/>
  <c r="CF27" i="2"/>
  <c r="CG54" i="2"/>
  <c r="CF54" i="2"/>
  <c r="BW54" i="2"/>
  <c r="CG78" i="2"/>
  <c r="CF78" i="2"/>
  <c r="BW78" i="2"/>
  <c r="CF96" i="2"/>
  <c r="BW96" i="2"/>
  <c r="CG96" i="2"/>
  <c r="CJ99" i="2"/>
  <c r="CK99" i="2" s="1"/>
  <c r="CH99" i="2"/>
  <c r="BW106" i="2"/>
  <c r="CG106" i="2"/>
  <c r="CF106" i="2"/>
  <c r="CH110" i="2"/>
  <c r="CJ110" i="2"/>
  <c r="CK110" i="2" s="1"/>
  <c r="CG120" i="2"/>
  <c r="CF120" i="2"/>
  <c r="BW120" i="2"/>
  <c r="BB2" i="2"/>
  <c r="BW31" i="2"/>
  <c r="CG31" i="2"/>
  <c r="CF31" i="2"/>
  <c r="CF39" i="2"/>
  <c r="BW39" i="2"/>
  <c r="CG39" i="2"/>
  <c r="BW74" i="2"/>
  <c r="CG74" i="2"/>
  <c r="CF74" i="2"/>
  <c r="BW81" i="2"/>
  <c r="CG81" i="2"/>
  <c r="CF81" i="2"/>
  <c r="BW98" i="2"/>
  <c r="CG98" i="2"/>
  <c r="CF98" i="2"/>
  <c r="CJ103" i="2"/>
  <c r="CK103" i="2" s="1"/>
  <c r="CH103" i="2"/>
  <c r="BW109" i="2"/>
  <c r="CG109" i="2"/>
  <c r="CF109" i="2"/>
  <c r="BX4" i="2"/>
  <c r="CC4" i="2" s="1"/>
  <c r="BW7" i="2"/>
  <c r="BW23" i="2"/>
  <c r="CG23" i="2"/>
  <c r="CF23" i="2"/>
  <c r="CJ36" i="2"/>
  <c r="CK36" i="2" s="1"/>
  <c r="CH36" i="2"/>
  <c r="CF47" i="2"/>
  <c r="BW47" i="2"/>
  <c r="CG47" i="2"/>
  <c r="CJ58" i="2"/>
  <c r="CK58" i="2" s="1"/>
  <c r="CH58" i="2"/>
  <c r="CF66" i="2"/>
  <c r="BW66" i="2"/>
  <c r="CG66" i="2"/>
  <c r="BW70" i="2"/>
  <c r="CG70" i="2"/>
  <c r="CF70" i="2"/>
  <c r="CF88" i="2"/>
  <c r="BW88" i="2"/>
  <c r="CG88" i="2"/>
  <c r="CJ91" i="2"/>
  <c r="CK91" i="2" s="1"/>
  <c r="CH91" i="2"/>
  <c r="CJ95" i="2"/>
  <c r="CK95" i="2" s="1"/>
  <c r="CH95" i="2"/>
  <c r="BY6" i="2"/>
  <c r="CD6" i="2" s="1"/>
  <c r="BW9" i="2"/>
  <c r="CF9" i="2"/>
  <c r="CJ20" i="2"/>
  <c r="CK20" i="2" s="1"/>
  <c r="CH20" i="2"/>
  <c r="BW41" i="2"/>
  <c r="CG41" i="2"/>
  <c r="CF41" i="2"/>
  <c r="BW51" i="2"/>
  <c r="CG51" i="2"/>
  <c r="CF51" i="2"/>
  <c r="BW57" i="2"/>
  <c r="CG57" i="2"/>
  <c r="CF57" i="2"/>
  <c r="CJ61" i="2"/>
  <c r="CK61" i="2" s="1"/>
  <c r="CH61" i="2"/>
  <c r="BW77" i="2"/>
  <c r="CG77" i="2"/>
  <c r="CF77" i="2"/>
  <c r="BW90" i="2"/>
  <c r="CG90" i="2"/>
  <c r="CF90" i="2"/>
  <c r="CG94" i="2"/>
  <c r="CF94" i="2"/>
  <c r="BW94" i="2"/>
  <c r="CH102" i="2"/>
  <c r="CJ102" i="2"/>
  <c r="CK102" i="2" s="1"/>
  <c r="BW105" i="2"/>
  <c r="CG105" i="2"/>
  <c r="CF105" i="2"/>
  <c r="CF112" i="2"/>
  <c r="BW112" i="2"/>
  <c r="CG112" i="2"/>
  <c r="CF7" i="2"/>
  <c r="CG19" i="2"/>
  <c r="CF19" i="2"/>
  <c r="BW19" i="2"/>
  <c r="CH35" i="2"/>
  <c r="CJ35" i="2"/>
  <c r="CK35" i="2" s="1"/>
  <c r="BW38" i="2"/>
  <c r="CG38" i="2"/>
  <c r="CF38" i="2"/>
  <c r="BW73" i="2"/>
  <c r="CG73" i="2"/>
  <c r="CF73" i="2"/>
  <c r="CF80" i="2"/>
  <c r="BW80" i="2"/>
  <c r="CG80" i="2"/>
  <c r="BW97" i="2"/>
  <c r="CG97" i="2"/>
  <c r="CF97" i="2"/>
  <c r="BW101" i="2"/>
  <c r="CG101" i="2"/>
  <c r="CF101" i="2"/>
  <c r="BW114" i="2"/>
  <c r="CG114" i="2"/>
  <c r="CF114" i="2"/>
  <c r="BF125" i="2"/>
  <c r="CF3" i="2"/>
  <c r="BW15" i="2"/>
  <c r="CG15" i="2"/>
  <c r="CF15" i="2"/>
  <c r="BW22" i="2"/>
  <c r="CG22" i="2"/>
  <c r="CF22" i="2"/>
  <c r="CJ29" i="2"/>
  <c r="CK29" i="2" s="1"/>
  <c r="CH29" i="2"/>
  <c r="BW34" i="2"/>
  <c r="CG34" i="2"/>
  <c r="CF34" i="2"/>
  <c r="CJ46" i="2"/>
  <c r="CK46" i="2" s="1"/>
  <c r="CH46" i="2"/>
  <c r="BW49" i="2"/>
  <c r="CG49" i="2"/>
  <c r="CF49" i="2"/>
  <c r="CJ65" i="2"/>
  <c r="CK65" i="2" s="1"/>
  <c r="CH65" i="2"/>
  <c r="CJ87" i="2"/>
  <c r="CK87" i="2" s="1"/>
  <c r="CH87" i="2"/>
  <c r="BW108" i="2"/>
  <c r="CG108" i="2"/>
  <c r="CF108" i="2"/>
  <c r="CG11" i="2"/>
  <c r="CF11" i="2"/>
  <c r="BW11" i="2"/>
  <c r="CG12" i="2"/>
  <c r="CF12" i="2"/>
  <c r="BW12" i="2"/>
  <c r="BW40" i="2"/>
  <c r="CG40" i="2"/>
  <c r="CF40" i="2"/>
  <c r="BW56" i="2"/>
  <c r="CG56" i="2"/>
  <c r="CF56" i="2"/>
  <c r="CG64" i="2"/>
  <c r="CF64" i="2"/>
  <c r="BW64" i="2"/>
  <c r="BW82" i="2"/>
  <c r="CG82" i="2"/>
  <c r="CF82" i="2"/>
  <c r="BW89" i="2"/>
  <c r="CG89" i="2"/>
  <c r="CF89" i="2"/>
  <c r="BW93" i="2"/>
  <c r="CG93" i="2"/>
  <c r="CF93" i="2"/>
  <c r="CJ111" i="2"/>
  <c r="CK111" i="2" s="1"/>
  <c r="CH111" i="2"/>
  <c r="CJ9" i="2"/>
  <c r="CK9" i="2" s="1"/>
  <c r="CH9" i="2"/>
  <c r="BW18" i="2"/>
  <c r="CG18" i="2"/>
  <c r="CF18" i="2"/>
  <c r="CH28" i="2"/>
  <c r="CJ28" i="2"/>
  <c r="CK28" i="2" s="1"/>
  <c r="CF37" i="2"/>
  <c r="BW37" i="2"/>
  <c r="CG37" i="2"/>
  <c r="CG45" i="2"/>
  <c r="CF45" i="2"/>
  <c r="BW45" i="2"/>
  <c r="BW48" i="2"/>
  <c r="CG48" i="2"/>
  <c r="CF48" i="2"/>
  <c r="CG52" i="2"/>
  <c r="CF52" i="2"/>
  <c r="BW52" i="2"/>
  <c r="BW67" i="2"/>
  <c r="CG67" i="2"/>
  <c r="CF67" i="2"/>
  <c r="CG71" i="2"/>
  <c r="CF71" i="2"/>
  <c r="BW71" i="2"/>
  <c r="CJ79" i="2"/>
  <c r="CK79" i="2" s="1"/>
  <c r="CH79" i="2"/>
  <c r="BW85" i="2"/>
  <c r="CG85" i="2"/>
  <c r="CF85" i="2"/>
  <c r="CF104" i="2"/>
  <c r="BW104" i="2"/>
  <c r="CG104" i="2"/>
  <c r="CJ107" i="2"/>
  <c r="CK107" i="2" s="1"/>
  <c r="CH107" i="2"/>
  <c r="BW113" i="2"/>
  <c r="CG113" i="2"/>
  <c r="CF113" i="2"/>
  <c r="BB8" i="2"/>
  <c r="BY9" i="2"/>
  <c r="CD9" i="2" s="1"/>
  <c r="BX10" i="2"/>
  <c r="CC10" i="2" s="1"/>
  <c r="CG13" i="2"/>
  <c r="BB16" i="2"/>
  <c r="BX18" i="2"/>
  <c r="CC18" i="2" s="1"/>
  <c r="BX25" i="2"/>
  <c r="CC25" i="2" s="1"/>
  <c r="BX27" i="2"/>
  <c r="CC27" i="2" s="1"/>
  <c r="BW28" i="2"/>
  <c r="BB32" i="2"/>
  <c r="BX34" i="2"/>
  <c r="CC34" i="2" s="1"/>
  <c r="BW35" i="2"/>
  <c r="BB42" i="2"/>
  <c r="CG55" i="2"/>
  <c r="BB62" i="2"/>
  <c r="BB68" i="2"/>
  <c r="BX70" i="2"/>
  <c r="CC70" i="2" s="1"/>
  <c r="CG72" i="2"/>
  <c r="BB75" i="2"/>
  <c r="BX77" i="2"/>
  <c r="CC77" i="2" s="1"/>
  <c r="BB83" i="2"/>
  <c r="BX85" i="2"/>
  <c r="CC85" i="2" s="1"/>
  <c r="CJ86" i="2"/>
  <c r="CK86" i="2" s="1"/>
  <c r="BX93" i="2"/>
  <c r="CC93" i="2" s="1"/>
  <c r="BX101" i="2"/>
  <c r="CC101" i="2" s="1"/>
  <c r="BW102" i="2"/>
  <c r="BY108" i="2"/>
  <c r="CD108" i="2" s="1"/>
  <c r="BX109" i="2"/>
  <c r="CC109" i="2" s="1"/>
  <c r="BW110" i="2"/>
  <c r="BB115" i="2"/>
  <c r="BW117" i="2"/>
  <c r="CF117" i="2"/>
  <c r="BX19" i="2"/>
  <c r="CC19" i="2" s="1"/>
  <c r="BW20" i="2"/>
  <c r="BW29" i="2"/>
  <c r="BW36" i="2"/>
  <c r="BW46" i="2"/>
  <c r="BY51" i="2"/>
  <c r="CD51" i="2" s="1"/>
  <c r="BX52" i="2"/>
  <c r="CC52" i="2" s="1"/>
  <c r="BX54" i="2"/>
  <c r="CC54" i="2" s="1"/>
  <c r="CF61" i="2"/>
  <c r="BX64" i="2"/>
  <c r="CC64" i="2" s="1"/>
  <c r="BW65" i="2"/>
  <c r="BX71" i="2"/>
  <c r="CC71" i="2" s="1"/>
  <c r="BX78" i="2"/>
  <c r="CC78" i="2" s="1"/>
  <c r="BW79" i="2"/>
  <c r="BB84" i="2"/>
  <c r="BW87" i="2"/>
  <c r="BX94" i="2"/>
  <c r="CC94" i="2" s="1"/>
  <c r="BW95" i="2"/>
  <c r="BW103" i="2"/>
  <c r="BW111" i="2"/>
  <c r="BB116" i="2"/>
  <c r="BB123" i="2"/>
  <c r="BX123" i="2"/>
  <c r="CC123" i="2" s="1"/>
  <c r="BX11" i="2"/>
  <c r="CC11" i="2" s="1"/>
  <c r="BY12" i="2"/>
  <c r="CD12" i="2" s="1"/>
  <c r="BW13" i="2"/>
  <c r="BY45" i="2"/>
  <c r="CD45" i="2" s="1"/>
  <c r="BW55" i="2"/>
  <c r="CF58" i="2"/>
  <c r="BB60" i="2"/>
  <c r="BW72" i="2"/>
  <c r="CF91" i="2"/>
  <c r="CF99" i="2"/>
  <c r="CF107" i="2"/>
  <c r="BW124" i="2"/>
  <c r="CG124" i="2"/>
  <c r="CF17" i="2"/>
  <c r="BB26" i="2"/>
  <c r="BX39" i="2"/>
  <c r="CC39" i="2" s="1"/>
  <c r="CF50" i="2"/>
  <c r="CF59" i="2"/>
  <c r="CF69" i="2"/>
  <c r="CF76" i="2"/>
  <c r="CF92" i="2"/>
  <c r="CF100" i="2"/>
  <c r="BB118" i="2"/>
  <c r="BB119" i="2"/>
  <c r="BX14" i="2"/>
  <c r="CC14" i="2" s="1"/>
  <c r="BY21" i="2"/>
  <c r="CD21" i="2" s="1"/>
  <c r="BX22" i="2"/>
  <c r="CC22" i="2" s="1"/>
  <c r="BY37" i="2"/>
  <c r="CD37" i="2" s="1"/>
  <c r="BX38" i="2"/>
  <c r="CC38" i="2" s="1"/>
  <c r="BX40" i="2"/>
  <c r="CC40" i="2" s="1"/>
  <c r="BY47" i="2"/>
  <c r="CD47" i="2" s="1"/>
  <c r="BX48" i="2"/>
  <c r="CC48" i="2" s="1"/>
  <c r="CF53" i="2"/>
  <c r="BX56" i="2"/>
  <c r="CC56" i="2" s="1"/>
  <c r="BY66" i="2"/>
  <c r="CD66" i="2" s="1"/>
  <c r="BX73" i="2"/>
  <c r="CC73" i="2" s="1"/>
  <c r="BY80" i="2"/>
  <c r="CD80" i="2" s="1"/>
  <c r="BX81" i="2"/>
  <c r="CC81" i="2" s="1"/>
  <c r="BY88" i="2"/>
  <c r="CD88" i="2" s="1"/>
  <c r="BX89" i="2"/>
  <c r="CC89" i="2" s="1"/>
  <c r="BY96" i="2"/>
  <c r="CD96" i="2" s="1"/>
  <c r="BX97" i="2"/>
  <c r="CC97" i="2" s="1"/>
  <c r="BY104" i="2"/>
  <c r="CD104" i="2" s="1"/>
  <c r="BX105" i="2"/>
  <c r="CC105" i="2" s="1"/>
  <c r="BY112" i="2"/>
  <c r="CD112" i="2" s="1"/>
  <c r="BX113" i="2"/>
  <c r="CC113" i="2" s="1"/>
  <c r="CG121" i="2"/>
  <c r="CF121" i="2"/>
  <c r="BX15" i="2"/>
  <c r="CC15" i="2" s="1"/>
  <c r="CH17" i="2"/>
  <c r="BX23" i="2"/>
  <c r="CC23" i="2" s="1"/>
  <c r="CH24" i="2"/>
  <c r="BB30" i="2"/>
  <c r="BX31" i="2"/>
  <c r="CC31" i="2" s="1"/>
  <c r="CH33" i="2"/>
  <c r="BX41" i="2"/>
  <c r="CC41" i="2" s="1"/>
  <c r="CH43" i="2"/>
  <c r="CH50" i="2"/>
  <c r="CG53" i="2"/>
  <c r="BX57" i="2"/>
  <c r="CC57" i="2" s="1"/>
  <c r="CH59" i="2"/>
  <c r="CG63" i="2"/>
  <c r="BX67" i="2"/>
  <c r="CC67" i="2" s="1"/>
  <c r="CH69" i="2"/>
  <c r="BX74" i="2"/>
  <c r="CC74" i="2" s="1"/>
  <c r="CH76" i="2"/>
  <c r="BX82" i="2"/>
  <c r="CC82" i="2" s="1"/>
  <c r="BX90" i="2"/>
  <c r="CC90" i="2" s="1"/>
  <c r="CH92" i="2"/>
  <c r="BX98" i="2"/>
  <c r="CC98" i="2" s="1"/>
  <c r="CH100" i="2"/>
  <c r="CF102" i="2"/>
  <c r="BX106" i="2"/>
  <c r="CC106" i="2" s="1"/>
  <c r="CF110" i="2"/>
  <c r="BX114" i="2"/>
  <c r="CC114" i="2" s="1"/>
  <c r="BX120" i="2"/>
  <c r="CC120" i="2" s="1"/>
  <c r="CF20" i="2"/>
  <c r="CF29" i="2"/>
  <c r="CF36" i="2"/>
  <c r="CH44" i="2"/>
  <c r="CF46" i="2"/>
  <c r="BX49" i="2"/>
  <c r="CC49" i="2" s="1"/>
  <c r="CF65" i="2"/>
  <c r="CF79" i="2"/>
  <c r="CF87" i="2"/>
  <c r="CF95" i="2"/>
  <c r="CF103" i="2"/>
  <c r="CF111" i="2"/>
  <c r="CF122" i="2"/>
  <c r="BW122" i="2"/>
  <c r="CG122" i="2"/>
  <c r="CG117" i="2"/>
  <c r="BX124" i="2"/>
  <c r="CC124" i="2" s="1"/>
  <c r="E13" i="11"/>
  <c r="E53" i="11"/>
  <c r="E92" i="11"/>
  <c r="E2" i="11"/>
  <c r="D124" i="11"/>
  <c r="E24" i="11"/>
  <c r="E88" i="11"/>
  <c r="AL2" i="17"/>
  <c r="AL5" i="17"/>
  <c r="AH5" i="17"/>
  <c r="AC8" i="17"/>
  <c r="AL23" i="17"/>
  <c r="Z27" i="17"/>
  <c r="AG27" i="17" s="1"/>
  <c r="AD27" i="17"/>
  <c r="C124" i="11"/>
  <c r="AL3" i="17"/>
  <c r="AH3" i="17"/>
  <c r="AH11" i="17"/>
  <c r="BZ9" i="18"/>
  <c r="CJ9" i="18"/>
  <c r="CI9" i="18"/>
  <c r="E8" i="11"/>
  <c r="E72" i="11"/>
  <c r="E100" i="11"/>
  <c r="E64" i="11"/>
  <c r="Z9" i="17"/>
  <c r="AG9" i="17" s="1"/>
  <c r="AD9" i="17"/>
  <c r="AH21" i="17"/>
  <c r="AL21" i="17"/>
  <c r="AH26" i="17"/>
  <c r="AL26" i="17"/>
  <c r="AC22" i="17"/>
  <c r="E48" i="11"/>
  <c r="AH12" i="17"/>
  <c r="AL12" i="17"/>
  <c r="AD20" i="17"/>
  <c r="Z20" i="17"/>
  <c r="AG20" i="17" s="1"/>
  <c r="CM3" i="18"/>
  <c r="CN3" i="18" s="1"/>
  <c r="CK3" i="18"/>
  <c r="CI6" i="18"/>
  <c r="CJ6" i="18"/>
  <c r="BZ6" i="18"/>
  <c r="AL6" i="17"/>
  <c r="Z13" i="17"/>
  <c r="AG13" i="17" s="1"/>
  <c r="AH14" i="17"/>
  <c r="AL14" i="17"/>
  <c r="Z18" i="17"/>
  <c r="AG18" i="17" s="1"/>
  <c r="AD18" i="17"/>
  <c r="AH30" i="17"/>
  <c r="AL30" i="17"/>
  <c r="CI14" i="18"/>
  <c r="BZ14" i="18"/>
  <c r="CJ14" i="18"/>
  <c r="E32" i="11"/>
  <c r="E108" i="11"/>
  <c r="AL4" i="17"/>
  <c r="Z15" i="17"/>
  <c r="AG15" i="17" s="1"/>
  <c r="AH19" i="17"/>
  <c r="AL19" i="17"/>
  <c r="BZ2" i="18"/>
  <c r="CI2" i="18"/>
  <c r="BZ3" i="18"/>
  <c r="CB13" i="18"/>
  <c r="CG13" i="18" s="1"/>
  <c r="CB23" i="18"/>
  <c r="CG23" i="18" s="1"/>
  <c r="BZ29" i="18"/>
  <c r="CJ29" i="18"/>
  <c r="CJ65" i="18"/>
  <c r="CI65" i="18"/>
  <c r="BZ65" i="18"/>
  <c r="Z8" i="17"/>
  <c r="AG8" i="17" s="1"/>
  <c r="AL8" i="17" s="1"/>
  <c r="Z22" i="17"/>
  <c r="AG22" i="17" s="1"/>
  <c r="G18" i="19"/>
  <c r="I18" i="19" s="1"/>
  <c r="CB3" i="18"/>
  <c r="CG3" i="18" s="1"/>
  <c r="CA6" i="18"/>
  <c r="CF6" i="18" s="1"/>
  <c r="CA9" i="18"/>
  <c r="CF9" i="18" s="1"/>
  <c r="BB17" i="18"/>
  <c r="CM25" i="18"/>
  <c r="CN25" i="18" s="1"/>
  <c r="CK25" i="18"/>
  <c r="CK26" i="18"/>
  <c r="CM26" i="18"/>
  <c r="CN26" i="18" s="1"/>
  <c r="BZ30" i="18"/>
  <c r="CJ30" i="18"/>
  <c r="CI30" i="18"/>
  <c r="CM34" i="18"/>
  <c r="CN34" i="18" s="1"/>
  <c r="CK34" i="18"/>
  <c r="CJ56" i="18"/>
  <c r="BZ56" i="18"/>
  <c r="CI56" i="18"/>
  <c r="D9" i="19"/>
  <c r="F7" i="19"/>
  <c r="B9" i="19"/>
  <c r="F9" i="19" s="1"/>
  <c r="CI10" i="18"/>
  <c r="BB15" i="18"/>
  <c r="BZ25" i="18"/>
  <c r="CI25" i="18"/>
  <c r="CM2" i="18"/>
  <c r="CI3" i="18"/>
  <c r="CM10" i="18"/>
  <c r="CN10" i="18" s="1"/>
  <c r="BZ12" i="18"/>
  <c r="CJ12" i="18"/>
  <c r="CA14" i="18"/>
  <c r="CF14" i="18" s="1"/>
  <c r="CA16" i="18"/>
  <c r="CF16" i="18" s="1"/>
  <c r="BB16" i="18"/>
  <c r="CI18" i="18"/>
  <c r="CJ18" i="18"/>
  <c r="AC27" i="17"/>
  <c r="CK2" i="18"/>
  <c r="BZ5" i="18"/>
  <c r="CJ5" i="18"/>
  <c r="CI5" i="18"/>
  <c r="BZ21" i="18"/>
  <c r="CJ21" i="18"/>
  <c r="CI21" i="18"/>
  <c r="BZ31" i="18"/>
  <c r="CJ31" i="18"/>
  <c r="CI31" i="18"/>
  <c r="CJ45" i="18"/>
  <c r="BZ45" i="18"/>
  <c r="CI45" i="18"/>
  <c r="I13" i="19"/>
  <c r="CB4" i="18"/>
  <c r="CG4" i="18" s="1"/>
  <c r="C33" i="19" s="1"/>
  <c r="C35" i="19" s="1"/>
  <c r="BB8" i="18"/>
  <c r="CA11" i="18"/>
  <c r="CF11" i="18" s="1"/>
  <c r="BB11" i="18"/>
  <c r="CI48" i="18"/>
  <c r="BZ48" i="18"/>
  <c r="CJ48" i="18"/>
  <c r="Z25" i="17"/>
  <c r="AG25" i="17" s="1"/>
  <c r="Z28" i="17"/>
  <c r="AG28" i="17" s="1"/>
  <c r="Z29" i="17"/>
  <c r="AG29" i="17" s="1"/>
  <c r="C4" i="19"/>
  <c r="AZ125" i="18"/>
  <c r="H14" i="19"/>
  <c r="I14" i="19" s="1"/>
  <c r="H19" i="19"/>
  <c r="I19" i="19" s="1"/>
  <c r="D4" i="19"/>
  <c r="D6" i="19" s="1"/>
  <c r="CA3" i="18"/>
  <c r="CF3" i="18" s="1"/>
  <c r="BZ22" i="18"/>
  <c r="CJ22" i="18"/>
  <c r="CI22" i="18"/>
  <c r="BZ47" i="18"/>
  <c r="CJ47" i="18"/>
  <c r="CI47" i="18"/>
  <c r="AC24" i="17"/>
  <c r="CA7" i="18"/>
  <c r="CF7" i="18" s="1"/>
  <c r="B33" i="19" s="1"/>
  <c r="BB7" i="18"/>
  <c r="BZ10" i="18"/>
  <c r="CJ13" i="18"/>
  <c r="BZ13" i="18"/>
  <c r="CI13" i="18"/>
  <c r="BB19" i="18"/>
  <c r="CJ23" i="18"/>
  <c r="CI23" i="18"/>
  <c r="CI29" i="18"/>
  <c r="CM54" i="18"/>
  <c r="CN54" i="18" s="1"/>
  <c r="CK54" i="18"/>
  <c r="CA19" i="18"/>
  <c r="CF19" i="18" s="1"/>
  <c r="BB20" i="18"/>
  <c r="E4" i="19"/>
  <c r="E6" i="19" s="1"/>
  <c r="CA24" i="18"/>
  <c r="CF24" i="18" s="1"/>
  <c r="CJ24" i="18"/>
  <c r="CI43" i="18"/>
  <c r="CA65" i="18"/>
  <c r="CF65" i="18" s="1"/>
  <c r="CJ69" i="18"/>
  <c r="BZ69" i="18"/>
  <c r="CJ77" i="18"/>
  <c r="BZ77" i="18"/>
  <c r="CI77" i="18"/>
  <c r="CJ102" i="18"/>
  <c r="BZ102" i="18"/>
  <c r="CI102" i="18"/>
  <c r="BZ26" i="18"/>
  <c r="CK27" i="18"/>
  <c r="BZ34" i="18"/>
  <c r="BB42" i="18"/>
  <c r="CJ43" i="18"/>
  <c r="CJ52" i="18"/>
  <c r="CI52" i="18"/>
  <c r="CI71" i="18"/>
  <c r="CJ71" i="18"/>
  <c r="CJ78" i="18"/>
  <c r="CI78" i="18"/>
  <c r="BZ78" i="18"/>
  <c r="CI79" i="18"/>
  <c r="CJ79" i="18"/>
  <c r="CK80" i="18"/>
  <c r="CJ85" i="18"/>
  <c r="CI85" i="18"/>
  <c r="BB32" i="18"/>
  <c r="CA33" i="18"/>
  <c r="CF33" i="18" s="1"/>
  <c r="BB33" i="18"/>
  <c r="BB35" i="18"/>
  <c r="CI55" i="18"/>
  <c r="BZ55" i="18"/>
  <c r="CJ55" i="18"/>
  <c r="CI58" i="18"/>
  <c r="BB86" i="18"/>
  <c r="CI88" i="18"/>
  <c r="CJ88" i="18"/>
  <c r="BB95" i="18"/>
  <c r="CI111" i="18"/>
  <c r="CJ111" i="18"/>
  <c r="BZ111" i="18"/>
  <c r="CJ112" i="18"/>
  <c r="BZ112" i="18"/>
  <c r="CI112" i="18"/>
  <c r="CB25" i="18"/>
  <c r="CG25" i="18" s="1"/>
  <c r="CA29" i="18"/>
  <c r="CF29" i="18" s="1"/>
  <c r="CJ39" i="18"/>
  <c r="CI41" i="18"/>
  <c r="BB49" i="18"/>
  <c r="BB51" i="18"/>
  <c r="BB53" i="18"/>
  <c r="CA53" i="18"/>
  <c r="CF53" i="18" s="1"/>
  <c r="CJ58" i="18"/>
  <c r="CJ60" i="18"/>
  <c r="BZ60" i="18"/>
  <c r="CI69" i="18"/>
  <c r="CB72" i="18"/>
  <c r="CG72" i="18" s="1"/>
  <c r="BB72" i="18"/>
  <c r="BZ80" i="18"/>
  <c r="CI80" i="18"/>
  <c r="CA90" i="18"/>
  <c r="CF90" i="18" s="1"/>
  <c r="BZ97" i="18"/>
  <c r="CJ97" i="18"/>
  <c r="CI97" i="18"/>
  <c r="CJ104" i="18"/>
  <c r="BZ104" i="18"/>
  <c r="BB106" i="18"/>
  <c r="CA106" i="18"/>
  <c r="CF106" i="18" s="1"/>
  <c r="B4" i="19"/>
  <c r="CA4" i="18"/>
  <c r="CF4" i="18" s="1"/>
  <c r="CA8" i="18"/>
  <c r="CF8" i="18" s="1"/>
  <c r="CA12" i="18"/>
  <c r="CF12" i="18" s="1"/>
  <c r="CA28" i="18"/>
  <c r="CF28" i="18" s="1"/>
  <c r="BB28" i="18"/>
  <c r="CI34" i="18"/>
  <c r="CA37" i="18"/>
  <c r="CF37" i="18" s="1"/>
  <c r="BB37" i="18"/>
  <c r="CK41" i="18"/>
  <c r="CJ90" i="18"/>
  <c r="CI90" i="18"/>
  <c r="BB110" i="18"/>
  <c r="CA110" i="18"/>
  <c r="CF110" i="18" s="1"/>
  <c r="CA44" i="18"/>
  <c r="CF44" i="18" s="1"/>
  <c r="BB44" i="18"/>
  <c r="CA45" i="18"/>
  <c r="CF45" i="18" s="1"/>
  <c r="CA47" i="18"/>
  <c r="CF47" i="18" s="1"/>
  <c r="BZ54" i="18"/>
  <c r="CI66" i="18"/>
  <c r="CJ66" i="18"/>
  <c r="BB75" i="18"/>
  <c r="C5" i="19"/>
  <c r="BA125" i="18"/>
  <c r="G15" i="19"/>
  <c r="I15" i="19" s="1"/>
  <c r="BB4" i="18"/>
  <c r="BB36" i="18"/>
  <c r="BB46" i="18"/>
  <c r="CI54" i="18"/>
  <c r="CK57" i="18"/>
  <c r="CM62" i="18"/>
  <c r="CN62" i="18" s="1"/>
  <c r="CK62" i="18"/>
  <c r="G17" i="19"/>
  <c r="I17" i="19" s="1"/>
  <c r="BZ79" i="18"/>
  <c r="BZ85" i="18"/>
  <c r="CI93" i="18"/>
  <c r="BZ108" i="18"/>
  <c r="CI108" i="18"/>
  <c r="CJ108" i="18"/>
  <c r="CI109" i="18"/>
  <c r="CJ109" i="18"/>
  <c r="BZ109" i="18"/>
  <c r="BZ39" i="18"/>
  <c r="CA40" i="18"/>
  <c r="CF40" i="18" s="1"/>
  <c r="BB40" i="18"/>
  <c r="BZ41" i="18"/>
  <c r="BZ52" i="18"/>
  <c r="BZ62" i="18"/>
  <c r="BB68" i="18"/>
  <c r="BZ71" i="18"/>
  <c r="CB79" i="18"/>
  <c r="CG79" i="18" s="1"/>
  <c r="CJ91" i="18"/>
  <c r="BZ91" i="18"/>
  <c r="CJ93" i="18"/>
  <c r="BZ120" i="18"/>
  <c r="CJ120" i="18"/>
  <c r="CI120" i="18"/>
  <c r="CB112" i="18"/>
  <c r="CG112" i="18" s="1"/>
  <c r="CI119" i="18"/>
  <c r="BZ119" i="18"/>
  <c r="CJ119" i="18"/>
  <c r="CM114" i="18"/>
  <c r="CN114" i="18" s="1"/>
  <c r="BZ99" i="18"/>
  <c r="CI99" i="18"/>
  <c r="CJ99" i="18"/>
  <c r="CK122" i="18"/>
  <c r="CA61" i="18"/>
  <c r="CF61" i="18" s="1"/>
  <c r="BB61" i="18"/>
  <c r="BB64" i="18"/>
  <c r="CA71" i="18"/>
  <c r="CF71" i="18" s="1"/>
  <c r="H17" i="19"/>
  <c r="CB85" i="18"/>
  <c r="CG85" i="18" s="1"/>
  <c r="CA94" i="18"/>
  <c r="CF94" i="18" s="1"/>
  <c r="CA105" i="18"/>
  <c r="CF105" i="18" s="1"/>
  <c r="CA109" i="18"/>
  <c r="CF109" i="18" s="1"/>
  <c r="CA111" i="18"/>
  <c r="CF111" i="18" s="1"/>
  <c r="CI115" i="18"/>
  <c r="BB117" i="18"/>
  <c r="CK124" i="18"/>
  <c r="CA60" i="18"/>
  <c r="CF60" i="18" s="1"/>
  <c r="BZ63" i="18"/>
  <c r="CJ94" i="18"/>
  <c r="CI94" i="18"/>
  <c r="BZ96" i="18"/>
  <c r="BB113" i="18"/>
  <c r="CA113" i="18"/>
  <c r="CF113" i="18" s="1"/>
  <c r="CM115" i="18"/>
  <c r="CN115" i="18" s="1"/>
  <c r="BZ123" i="18"/>
  <c r="CI57" i="18"/>
  <c r="BB59" i="18"/>
  <c r="CA69" i="18"/>
  <c r="CF69" i="18" s="1"/>
  <c r="BB70" i="18"/>
  <c r="CK83" i="18"/>
  <c r="BB92" i="18"/>
  <c r="CM101" i="18"/>
  <c r="CN101" i="18" s="1"/>
  <c r="CI105" i="18"/>
  <c r="CK107" i="18"/>
  <c r="CJ118" i="18"/>
  <c r="BZ118" i="18"/>
  <c r="CI118" i="18"/>
  <c r="BB38" i="18"/>
  <c r="BB67" i="18"/>
  <c r="CA67" i="18"/>
  <c r="CF67" i="18" s="1"/>
  <c r="BB76" i="18"/>
  <c r="BB89" i="18"/>
  <c r="BZ98" i="18"/>
  <c r="CI98" i="18"/>
  <c r="CJ98" i="18"/>
  <c r="BB100" i="18"/>
  <c r="CK105" i="18"/>
  <c r="BZ114" i="18"/>
  <c r="CA119" i="18"/>
  <c r="CF119" i="18" s="1"/>
  <c r="CI123" i="18"/>
  <c r="BB84" i="18"/>
  <c r="CB99" i="18"/>
  <c r="CG99" i="18" s="1"/>
  <c r="BZ116" i="18"/>
  <c r="CJ116" i="18"/>
  <c r="CI116" i="18"/>
  <c r="BB50" i="18"/>
  <c r="BB73" i="18"/>
  <c r="BB74" i="18"/>
  <c r="BB82" i="18"/>
  <c r="BB87" i="18"/>
  <c r="BB103" i="18"/>
  <c r="BB121" i="18"/>
  <c r="CA121" i="18"/>
  <c r="CF121" i="18" s="1"/>
  <c r="CI124" i="18"/>
  <c r="BB81" i="18"/>
  <c r="D20" i="19"/>
  <c r="B18" i="20"/>
  <c r="C8" i="20"/>
  <c r="B19" i="20" s="1"/>
  <c r="C13" i="19"/>
  <c r="D16" i="19"/>
  <c r="D13" i="19"/>
  <c r="D22" i="19"/>
  <c r="C8" i="24"/>
  <c r="L40" i="24"/>
  <c r="H40" i="24"/>
  <c r="F40" i="24"/>
  <c r="D40" i="24"/>
  <c r="B40" i="24"/>
  <c r="G22" i="20"/>
  <c r="I15" i="20"/>
  <c r="I18" i="20"/>
  <c r="V17" i="24"/>
  <c r="U20" i="24"/>
  <c r="U21" i="24" s="1"/>
  <c r="U18" i="24"/>
  <c r="H42" i="24"/>
  <c r="F42" i="24"/>
  <c r="D42" i="24"/>
  <c r="B42" i="24"/>
  <c r="B20" i="24"/>
  <c r="L42" i="24"/>
  <c r="J42" i="24"/>
  <c r="F8" i="24"/>
  <c r="L43" i="24"/>
  <c r="J43" i="24"/>
  <c r="H43" i="24"/>
  <c r="F43" i="24"/>
  <c r="D43" i="24"/>
  <c r="B43" i="24"/>
  <c r="B21" i="24"/>
  <c r="I7" i="24"/>
  <c r="I8" i="24" s="1"/>
  <c r="M7" i="24"/>
  <c r="M8" i="24" s="1"/>
  <c r="B20" i="20"/>
  <c r="P20" i="24"/>
  <c r="V33" i="24"/>
  <c r="U34" i="24"/>
  <c r="L51" i="24"/>
  <c r="F51" i="24"/>
  <c r="D51" i="24"/>
  <c r="B51" i="24"/>
  <c r="D8" i="24"/>
  <c r="B16" i="20"/>
  <c r="B21" i="20"/>
  <c r="P18" i="24"/>
  <c r="O20" i="24"/>
  <c r="D53" i="24"/>
  <c r="B53" i="24"/>
  <c r="L53" i="24"/>
  <c r="J53" i="24"/>
  <c r="H53" i="24"/>
  <c r="F53" i="24"/>
  <c r="G8" i="24"/>
  <c r="K8" i="24"/>
  <c r="I19" i="20"/>
  <c r="H29" i="24"/>
  <c r="F29" i="24"/>
  <c r="B8" i="24"/>
  <c r="D29" i="24"/>
  <c r="B29" i="24"/>
  <c r="L29" i="24"/>
  <c r="J29" i="24"/>
  <c r="H54" i="24"/>
  <c r="F54" i="24"/>
  <c r="D54" i="24"/>
  <c r="B54" i="24"/>
  <c r="L54" i="24"/>
  <c r="J54" i="24"/>
  <c r="L31" i="24"/>
  <c r="J31" i="24"/>
  <c r="H31" i="24"/>
  <c r="F31" i="24"/>
  <c r="D31" i="24"/>
  <c r="B31" i="24"/>
  <c r="E8" i="24"/>
  <c r="B15" i="20"/>
  <c r="T8" i="20"/>
  <c r="O33" i="20"/>
  <c r="I20" i="20"/>
  <c r="J21" i="24"/>
  <c r="J32" i="24"/>
  <c r="H32" i="24"/>
  <c r="F32" i="24"/>
  <c r="D32" i="24"/>
  <c r="B32" i="24"/>
  <c r="L32" i="24"/>
  <c r="H7" i="24"/>
  <c r="H8" i="24" s="1"/>
  <c r="L7" i="24"/>
  <c r="L8" i="24" s="1"/>
  <c r="O31" i="20"/>
  <c r="D42" i="20"/>
  <c r="D46" i="20" s="1"/>
  <c r="E46" i="20" s="1"/>
  <c r="B27" i="24"/>
  <c r="F28" i="24"/>
  <c r="F37" i="24"/>
  <c r="J38" i="24"/>
  <c r="B48" i="24"/>
  <c r="F49" i="24"/>
  <c r="J50" i="24"/>
  <c r="B16" i="24"/>
  <c r="T18" i="24"/>
  <c r="J19" i="24"/>
  <c r="D27" i="24"/>
  <c r="H28" i="24"/>
  <c r="H37" i="24"/>
  <c r="L38" i="24"/>
  <c r="D48" i="24"/>
  <c r="H49" i="24"/>
  <c r="L50" i="24"/>
  <c r="B26" i="24"/>
  <c r="F27" i="24"/>
  <c r="J28" i="24"/>
  <c r="T34" i="24"/>
  <c r="J37" i="24"/>
  <c r="B39" i="24"/>
  <c r="F48" i="24"/>
  <c r="J49" i="24"/>
  <c r="D26" i="24"/>
  <c r="H27" i="24"/>
  <c r="L28" i="24"/>
  <c r="L37" i="24"/>
  <c r="D39" i="24"/>
  <c r="H48" i="24"/>
  <c r="L49" i="24"/>
  <c r="B15" i="24"/>
  <c r="T20" i="24"/>
  <c r="T21" i="24" s="1"/>
  <c r="F26" i="24"/>
  <c r="J27" i="24"/>
  <c r="B38" i="24"/>
  <c r="F39" i="24"/>
  <c r="J48" i="24"/>
  <c r="B50" i="24"/>
  <c r="H26" i="24"/>
  <c r="U30" i="24"/>
  <c r="D38" i="24"/>
  <c r="H39" i="24"/>
  <c r="D50" i="24"/>
  <c r="B17" i="24"/>
  <c r="J26" i="24"/>
  <c r="B28" i="24"/>
  <c r="B37" i="24"/>
  <c r="F38" i="24"/>
  <c r="J39" i="24"/>
  <c r="B49" i="24"/>
  <c r="F50" i="24"/>
  <c r="D33" i="19" l="1"/>
  <c r="CK98" i="18"/>
  <c r="CM98" i="18"/>
  <c r="CN98" i="18" s="1"/>
  <c r="CI70" i="18"/>
  <c r="BZ70" i="18"/>
  <c r="CJ70" i="18"/>
  <c r="CM111" i="18"/>
  <c r="CN111" i="18" s="1"/>
  <c r="CK111" i="18"/>
  <c r="CI87" i="18"/>
  <c r="CJ87" i="18"/>
  <c r="BZ87" i="18"/>
  <c r="CK102" i="18"/>
  <c r="CM102" i="18"/>
  <c r="CN102" i="18" s="1"/>
  <c r="AL29" i="17"/>
  <c r="AH29" i="17"/>
  <c r="CK9" i="18"/>
  <c r="CM9" i="18"/>
  <c r="CN9" i="18" s="1"/>
  <c r="BW60" i="2"/>
  <c r="CG60" i="2"/>
  <c r="CF60" i="2"/>
  <c r="CF123" i="2"/>
  <c r="BW123" i="2"/>
  <c r="CG123" i="2"/>
  <c r="BW115" i="2"/>
  <c r="CG115" i="2"/>
  <c r="CF115" i="2"/>
  <c r="CJ55" i="2"/>
  <c r="CK55" i="2" s="1"/>
  <c r="CH55" i="2"/>
  <c r="CJ18" i="2"/>
  <c r="CK18" i="2" s="1"/>
  <c r="CH18" i="2"/>
  <c r="CJ22" i="2"/>
  <c r="CK22" i="2" s="1"/>
  <c r="CH22" i="2"/>
  <c r="CJ114" i="2"/>
  <c r="CK114" i="2" s="1"/>
  <c r="CH114" i="2"/>
  <c r="CJ80" i="2"/>
  <c r="CK80" i="2" s="1"/>
  <c r="CH80" i="2"/>
  <c r="CJ112" i="2"/>
  <c r="CK112" i="2" s="1"/>
  <c r="CH112" i="2"/>
  <c r="CH78" i="2"/>
  <c r="CJ78" i="2"/>
  <c r="CK78" i="2" s="1"/>
  <c r="CJ25" i="2"/>
  <c r="CK25" i="2" s="1"/>
  <c r="CH25" i="2"/>
  <c r="CJ10" i="2"/>
  <c r="CK10" i="2" s="1"/>
  <c r="CH10" i="2"/>
  <c r="V20" i="24"/>
  <c r="V21" i="24" s="1"/>
  <c r="V18" i="24"/>
  <c r="W17" i="24"/>
  <c r="CI103" i="18"/>
  <c r="CJ103" i="18"/>
  <c r="BZ103" i="18"/>
  <c r="CM91" i="18"/>
  <c r="CN91" i="18" s="1"/>
  <c r="CK91" i="18"/>
  <c r="BZ7" i="18"/>
  <c r="CJ7" i="18"/>
  <c r="CI7" i="18"/>
  <c r="CK90" i="18"/>
  <c r="CM90" i="18"/>
  <c r="CN90" i="18" s="1"/>
  <c r="CK79" i="18"/>
  <c r="CM79" i="18"/>
  <c r="CN79" i="18" s="1"/>
  <c r="CK22" i="18"/>
  <c r="CM22" i="18"/>
  <c r="CN22" i="18" s="1"/>
  <c r="BZ8" i="18"/>
  <c r="CJ8" i="18"/>
  <c r="CI8" i="18"/>
  <c r="AL13" i="17"/>
  <c r="AH13" i="17"/>
  <c r="L52" i="24"/>
  <c r="J52" i="24"/>
  <c r="H52" i="24"/>
  <c r="F52" i="24"/>
  <c r="D52" i="24"/>
  <c r="B52" i="24"/>
  <c r="V34" i="24"/>
  <c r="W33" i="24"/>
  <c r="W34" i="24" s="1"/>
  <c r="I22" i="20"/>
  <c r="J40" i="24"/>
  <c r="CI82" i="18"/>
  <c r="CJ82" i="18"/>
  <c r="BZ82" i="18"/>
  <c r="BZ84" i="18"/>
  <c r="CJ84" i="18"/>
  <c r="CI84" i="18"/>
  <c r="CM118" i="18"/>
  <c r="CN118" i="18" s="1"/>
  <c r="CK118" i="18"/>
  <c r="CI59" i="18"/>
  <c r="BZ59" i="18"/>
  <c r="CJ59" i="18"/>
  <c r="CM94" i="18"/>
  <c r="CN94" i="18" s="1"/>
  <c r="CK94" i="18"/>
  <c r="BZ4" i="18"/>
  <c r="CI4" i="18"/>
  <c r="CJ4" i="18"/>
  <c r="CM60" i="18"/>
  <c r="CN60" i="18" s="1"/>
  <c r="CK60" i="18"/>
  <c r="CI95" i="18"/>
  <c r="BZ95" i="18"/>
  <c r="CJ95" i="18"/>
  <c r="BZ35" i="18"/>
  <c r="CJ35" i="18"/>
  <c r="CI35" i="18"/>
  <c r="CM43" i="18"/>
  <c r="CN43" i="18" s="1"/>
  <c r="CK43" i="18"/>
  <c r="CM23" i="18"/>
  <c r="CN23" i="18" s="1"/>
  <c r="CK23" i="18"/>
  <c r="CA125" i="18"/>
  <c r="CC125" i="18" s="1"/>
  <c r="B31" i="19" s="1"/>
  <c r="AH28" i="17"/>
  <c r="AL28" i="17"/>
  <c r="CM45" i="18"/>
  <c r="CN45" i="18" s="1"/>
  <c r="CK45" i="18"/>
  <c r="CM5" i="18"/>
  <c r="CN5" i="18" s="1"/>
  <c r="CK5" i="18"/>
  <c r="AH22" i="17"/>
  <c r="AL22" i="17"/>
  <c r="BW116" i="2"/>
  <c r="CG116" i="2"/>
  <c r="CF116" i="2"/>
  <c r="BW83" i="2"/>
  <c r="CG83" i="2"/>
  <c r="CF83" i="2"/>
  <c r="BW42" i="2"/>
  <c r="CG42" i="2"/>
  <c r="CF42" i="2"/>
  <c r="BW16" i="2"/>
  <c r="CG16" i="2"/>
  <c r="CF16" i="2"/>
  <c r="CH45" i="2"/>
  <c r="CJ45" i="2"/>
  <c r="CK45" i="2" s="1"/>
  <c r="CH64" i="2"/>
  <c r="CJ64" i="2"/>
  <c r="CK64" i="2" s="1"/>
  <c r="CJ47" i="2"/>
  <c r="CK47" i="2" s="1"/>
  <c r="CH47" i="2"/>
  <c r="CJ98" i="2"/>
  <c r="CK98" i="2" s="1"/>
  <c r="CH98" i="2"/>
  <c r="CJ39" i="2"/>
  <c r="CK39" i="2" s="1"/>
  <c r="CH39" i="2"/>
  <c r="CJ6" i="2"/>
  <c r="CK6" i="2" s="1"/>
  <c r="CH6" i="2"/>
  <c r="CJ19" i="18"/>
  <c r="CI19" i="18"/>
  <c r="BZ19" i="18"/>
  <c r="B32" i="19"/>
  <c r="AL25" i="17"/>
  <c r="AH25" i="17"/>
  <c r="CM12" i="18"/>
  <c r="CN12" i="18" s="1"/>
  <c r="CK12" i="18"/>
  <c r="BZ15" i="18"/>
  <c r="CJ15" i="18"/>
  <c r="CI15" i="18"/>
  <c r="CM56" i="18"/>
  <c r="CN56" i="18" s="1"/>
  <c r="CK56" i="18"/>
  <c r="AL9" i="17"/>
  <c r="AH9" i="17"/>
  <c r="CJ121" i="2"/>
  <c r="CK121" i="2" s="1"/>
  <c r="CH121" i="2"/>
  <c r="CJ124" i="2"/>
  <c r="CK124" i="2" s="1"/>
  <c r="CH124" i="2"/>
  <c r="CJ13" i="2"/>
  <c r="CK13" i="2" s="1"/>
  <c r="CH13" i="2"/>
  <c r="CJ37" i="2"/>
  <c r="CK37" i="2" s="1"/>
  <c r="CH37" i="2"/>
  <c r="CJ89" i="2"/>
  <c r="CK89" i="2" s="1"/>
  <c r="CH89" i="2"/>
  <c r="CH12" i="2"/>
  <c r="CJ12" i="2"/>
  <c r="CK12" i="2" s="1"/>
  <c r="CH94" i="2"/>
  <c r="CJ94" i="2"/>
  <c r="CK94" i="2" s="1"/>
  <c r="CJ41" i="2"/>
  <c r="CK41" i="2" s="1"/>
  <c r="CH41" i="2"/>
  <c r="CJ70" i="2"/>
  <c r="CK70" i="2" s="1"/>
  <c r="CH70" i="2"/>
  <c r="CJ21" i="2"/>
  <c r="CK21" i="2" s="1"/>
  <c r="CH21" i="2"/>
  <c r="CJ5" i="2"/>
  <c r="CK5" i="2" s="1"/>
  <c r="CH5" i="2"/>
  <c r="CK48" i="18"/>
  <c r="CM48" i="18"/>
  <c r="CN48" i="18" s="1"/>
  <c r="H21" i="19"/>
  <c r="CM31" i="18"/>
  <c r="CN31" i="18" s="1"/>
  <c r="CK31" i="18"/>
  <c r="CB125" i="18"/>
  <c r="AL15" i="17"/>
  <c r="AH15" i="17"/>
  <c r="CK6" i="18"/>
  <c r="CM6" i="18"/>
  <c r="CN6" i="18" s="1"/>
  <c r="CJ63" i="2"/>
  <c r="CK63" i="2" s="1"/>
  <c r="CH63" i="2"/>
  <c r="BW75" i="2"/>
  <c r="CG75" i="2"/>
  <c r="CF75" i="2"/>
  <c r="CJ104" i="2"/>
  <c r="CK104" i="2" s="1"/>
  <c r="CH104" i="2"/>
  <c r="CH52" i="2"/>
  <c r="CJ52" i="2"/>
  <c r="CK52" i="2" s="1"/>
  <c r="CJ56" i="2"/>
  <c r="CK56" i="2" s="1"/>
  <c r="CH56" i="2"/>
  <c r="CJ34" i="2"/>
  <c r="CK34" i="2" s="1"/>
  <c r="CH34" i="2"/>
  <c r="CJ15" i="2"/>
  <c r="CK15" i="2" s="1"/>
  <c r="CH15" i="2"/>
  <c r="CJ101" i="2"/>
  <c r="CK101" i="2" s="1"/>
  <c r="CH101" i="2"/>
  <c r="CH120" i="2"/>
  <c r="CJ120" i="2"/>
  <c r="CK120" i="2" s="1"/>
  <c r="CJ96" i="2"/>
  <c r="CK96" i="2" s="1"/>
  <c r="CH96" i="2"/>
  <c r="CH54" i="2"/>
  <c r="CJ54" i="2"/>
  <c r="CK54" i="2" s="1"/>
  <c r="BZ106" i="18"/>
  <c r="CJ106" i="18"/>
  <c r="CI106" i="18"/>
  <c r="CI53" i="18"/>
  <c r="BZ53" i="18"/>
  <c r="CJ53" i="18"/>
  <c r="CJ86" i="18"/>
  <c r="BZ86" i="18"/>
  <c r="CI86" i="18"/>
  <c r="CI32" i="18"/>
  <c r="CJ32" i="18"/>
  <c r="BZ32" i="18"/>
  <c r="CM78" i="18"/>
  <c r="CN78" i="18" s="1"/>
  <c r="CK78" i="18"/>
  <c r="BZ17" i="18"/>
  <c r="CJ17" i="18"/>
  <c r="CI17" i="18"/>
  <c r="C32" i="19"/>
  <c r="BW30" i="2"/>
  <c r="CG30" i="2"/>
  <c r="CF30" i="2"/>
  <c r="CJ72" i="2"/>
  <c r="CK72" i="2" s="1"/>
  <c r="CH72" i="2"/>
  <c r="BW32" i="2"/>
  <c r="CG32" i="2"/>
  <c r="CF32" i="2"/>
  <c r="CJ73" i="2"/>
  <c r="CK73" i="2" s="1"/>
  <c r="CH73" i="2"/>
  <c r="CJ105" i="2"/>
  <c r="CK105" i="2" s="1"/>
  <c r="CH105" i="2"/>
  <c r="CJ90" i="2"/>
  <c r="CK90" i="2" s="1"/>
  <c r="CH90" i="2"/>
  <c r="CJ57" i="2"/>
  <c r="CK57" i="2" s="1"/>
  <c r="CH57" i="2"/>
  <c r="CJ66" i="2"/>
  <c r="CK66" i="2" s="1"/>
  <c r="CH66" i="2"/>
  <c r="CJ109" i="2"/>
  <c r="CK109" i="2" s="1"/>
  <c r="CH109" i="2"/>
  <c r="CJ81" i="2"/>
  <c r="CK81" i="2" s="1"/>
  <c r="CH81" i="2"/>
  <c r="F4" i="19"/>
  <c r="B6" i="19"/>
  <c r="F6" i="19" s="1"/>
  <c r="CM58" i="18"/>
  <c r="CN58" i="18" s="1"/>
  <c r="CK58" i="18"/>
  <c r="CM88" i="18"/>
  <c r="CN88" i="18" s="1"/>
  <c r="CK88" i="18"/>
  <c r="CI42" i="18"/>
  <c r="BZ42" i="18"/>
  <c r="CJ42" i="18"/>
  <c r="E42" i="20"/>
  <c r="BZ44" i="18"/>
  <c r="CJ44" i="18"/>
  <c r="CI44" i="18"/>
  <c r="CM77" i="18"/>
  <c r="CK77" i="18"/>
  <c r="BZ20" i="18"/>
  <c r="CJ20" i="18"/>
  <c r="CI20" i="18"/>
  <c r="CI50" i="18"/>
  <c r="CJ50" i="18"/>
  <c r="BZ50" i="18"/>
  <c r="CM108" i="18"/>
  <c r="CN108" i="18" s="1"/>
  <c r="CK108" i="18"/>
  <c r="B18" i="24"/>
  <c r="CJ67" i="18"/>
  <c r="CI67" i="18"/>
  <c r="BZ67" i="18"/>
  <c r="BZ92" i="18"/>
  <c r="CJ92" i="18"/>
  <c r="CI92" i="18"/>
  <c r="BZ117" i="18"/>
  <c r="CJ117" i="18"/>
  <c r="CI117" i="18"/>
  <c r="CK93" i="18"/>
  <c r="CM93" i="18"/>
  <c r="CN93" i="18" s="1"/>
  <c r="BZ75" i="18"/>
  <c r="CJ75" i="18"/>
  <c r="CI75" i="18"/>
  <c r="BZ28" i="18"/>
  <c r="CJ28" i="18"/>
  <c r="CI28" i="18"/>
  <c r="CJ72" i="18"/>
  <c r="BZ72" i="18"/>
  <c r="CI72" i="18"/>
  <c r="CJ51" i="18"/>
  <c r="CI51" i="18"/>
  <c r="BZ51" i="18"/>
  <c r="CM112" i="18"/>
  <c r="CN112" i="18" s="1"/>
  <c r="CK112" i="18"/>
  <c r="CK71" i="18"/>
  <c r="CM71" i="18"/>
  <c r="CN71" i="18" s="1"/>
  <c r="CK69" i="18"/>
  <c r="CM69" i="18"/>
  <c r="CN69" i="18" s="1"/>
  <c r="CK13" i="18"/>
  <c r="CM13" i="18"/>
  <c r="CN13" i="18" s="1"/>
  <c r="CK47" i="18"/>
  <c r="CM47" i="18"/>
  <c r="CN47" i="18" s="1"/>
  <c r="CM18" i="18"/>
  <c r="CN18" i="18" s="1"/>
  <c r="CK18" i="18"/>
  <c r="CM65" i="18"/>
  <c r="CN65" i="18" s="1"/>
  <c r="CK65" i="18"/>
  <c r="AL18" i="17"/>
  <c r="AH18" i="17"/>
  <c r="E124" i="11"/>
  <c r="CJ117" i="2"/>
  <c r="CK117" i="2" s="1"/>
  <c r="CH117" i="2"/>
  <c r="BW119" i="2"/>
  <c r="CG119" i="2"/>
  <c r="CF119" i="2"/>
  <c r="CG8" i="2"/>
  <c r="CF8" i="2"/>
  <c r="BW8" i="2"/>
  <c r="CH71" i="2"/>
  <c r="CJ71" i="2"/>
  <c r="CK71" i="2" s="1"/>
  <c r="CJ48" i="2"/>
  <c r="CK48" i="2" s="1"/>
  <c r="CH48" i="2"/>
  <c r="CJ82" i="2"/>
  <c r="CK82" i="2" s="1"/>
  <c r="CH82" i="2"/>
  <c r="CJ11" i="2"/>
  <c r="CK11" i="2" s="1"/>
  <c r="CH11" i="2"/>
  <c r="CH19" i="2"/>
  <c r="CJ19" i="2"/>
  <c r="CK19" i="2" s="1"/>
  <c r="CJ31" i="2"/>
  <c r="CK31" i="2" s="1"/>
  <c r="CH31" i="2"/>
  <c r="CJ27" i="2"/>
  <c r="CK27" i="2" s="1"/>
  <c r="CH27" i="2"/>
  <c r="CJ61" i="18"/>
  <c r="CI61" i="18"/>
  <c r="BZ61" i="18"/>
  <c r="BZ46" i="18"/>
  <c r="CJ46" i="18"/>
  <c r="CI46" i="18"/>
  <c r="D30" i="24"/>
  <c r="B30" i="24"/>
  <c r="L30" i="24"/>
  <c r="J30" i="24"/>
  <c r="H30" i="24"/>
  <c r="F30" i="24"/>
  <c r="BZ36" i="18"/>
  <c r="CJ36" i="18"/>
  <c r="CI36" i="18"/>
  <c r="CM97" i="18"/>
  <c r="CN97" i="18" s="1"/>
  <c r="CK97" i="18"/>
  <c r="CM39" i="18"/>
  <c r="CN39" i="18" s="1"/>
  <c r="CK39" i="18"/>
  <c r="CM52" i="18"/>
  <c r="CN52" i="18" s="1"/>
  <c r="CK52" i="18"/>
  <c r="CM24" i="18"/>
  <c r="CN24" i="18" s="1"/>
  <c r="CK24" i="18"/>
  <c r="CJ74" i="18"/>
  <c r="CI74" i="18"/>
  <c r="BZ74" i="18"/>
  <c r="CJ89" i="18"/>
  <c r="CI89" i="18"/>
  <c r="BZ89" i="18"/>
  <c r="CK99" i="18"/>
  <c r="CM99" i="18"/>
  <c r="CN99" i="18" s="1"/>
  <c r="BZ68" i="18"/>
  <c r="CJ68" i="18"/>
  <c r="CI68" i="18"/>
  <c r="CK109" i="18"/>
  <c r="CM109" i="18"/>
  <c r="CN109" i="18" s="1"/>
  <c r="CI37" i="18"/>
  <c r="BZ37" i="18"/>
  <c r="CJ37" i="18"/>
  <c r="CJ33" i="18"/>
  <c r="CI33" i="18"/>
  <c r="BZ33" i="18"/>
  <c r="D41" i="24"/>
  <c r="B41" i="24"/>
  <c r="B19" i="24"/>
  <c r="L41" i="24"/>
  <c r="J41" i="24"/>
  <c r="H41" i="24"/>
  <c r="F41" i="24"/>
  <c r="BZ81" i="18"/>
  <c r="CJ81" i="18"/>
  <c r="CI81" i="18"/>
  <c r="CI73" i="18"/>
  <c r="CJ73" i="18"/>
  <c r="BZ73" i="18"/>
  <c r="BZ76" i="18"/>
  <c r="CJ76" i="18"/>
  <c r="CI76" i="18"/>
  <c r="CK120" i="18"/>
  <c r="CM120" i="18"/>
  <c r="CN120" i="18" s="1"/>
  <c r="H51" i="24"/>
  <c r="V30" i="24"/>
  <c r="U31" i="24"/>
  <c r="J51" i="24"/>
  <c r="BZ121" i="18"/>
  <c r="CJ121" i="18"/>
  <c r="CI121" i="18"/>
  <c r="CM116" i="18"/>
  <c r="CN116" i="18" s="1"/>
  <c r="CK116" i="18"/>
  <c r="BZ100" i="18"/>
  <c r="CJ100" i="18"/>
  <c r="CI100" i="18"/>
  <c r="CJ38" i="18"/>
  <c r="CI38" i="18"/>
  <c r="BZ38" i="18"/>
  <c r="BZ113" i="18"/>
  <c r="CJ113" i="18"/>
  <c r="CI113" i="18"/>
  <c r="CJ64" i="18"/>
  <c r="CI64" i="18"/>
  <c r="BZ64" i="18"/>
  <c r="CK119" i="18"/>
  <c r="CM119" i="18"/>
  <c r="CN119" i="18" s="1"/>
  <c r="BZ40" i="18"/>
  <c r="CJ40" i="18"/>
  <c r="CI40" i="18"/>
  <c r="CK66" i="18"/>
  <c r="CM66" i="18"/>
  <c r="CN66" i="18" s="1"/>
  <c r="CJ110" i="18"/>
  <c r="CI110" i="18"/>
  <c r="BZ110" i="18"/>
  <c r="CM104" i="18"/>
  <c r="CN104" i="18" s="1"/>
  <c r="CK104" i="18"/>
  <c r="CJ49" i="18"/>
  <c r="CI49" i="18"/>
  <c r="BZ49" i="18"/>
  <c r="CK55" i="18"/>
  <c r="CM55" i="18"/>
  <c r="CN55" i="18" s="1"/>
  <c r="CK85" i="18"/>
  <c r="CM85" i="18"/>
  <c r="CN85" i="18" s="1"/>
  <c r="BZ11" i="18"/>
  <c r="CI11" i="18"/>
  <c r="CJ11" i="18"/>
  <c r="G21" i="19"/>
  <c r="I21" i="19" s="1"/>
  <c r="CK21" i="18"/>
  <c r="CM21" i="18"/>
  <c r="CN21" i="18" s="1"/>
  <c r="CN2" i="18"/>
  <c r="CM30" i="18"/>
  <c r="CN30" i="18" s="1"/>
  <c r="CK30" i="18"/>
  <c r="CM29" i="18"/>
  <c r="CN29" i="18" s="1"/>
  <c r="CK29" i="18"/>
  <c r="CJ122" i="2"/>
  <c r="CK122" i="2" s="1"/>
  <c r="CH122" i="2"/>
  <c r="CJ53" i="2"/>
  <c r="CK53" i="2" s="1"/>
  <c r="CH53" i="2"/>
  <c r="BW118" i="2"/>
  <c r="CG118" i="2"/>
  <c r="CF118" i="2"/>
  <c r="BW26" i="2"/>
  <c r="CG26" i="2"/>
  <c r="CF26" i="2"/>
  <c r="BW68" i="2"/>
  <c r="CG68" i="2"/>
  <c r="CF68" i="2"/>
  <c r="CJ40" i="2"/>
  <c r="CK40" i="2" s="1"/>
  <c r="CH40" i="2"/>
  <c r="CJ49" i="2"/>
  <c r="CK49" i="2" s="1"/>
  <c r="CH49" i="2"/>
  <c r="CJ97" i="2"/>
  <c r="CK97" i="2" s="1"/>
  <c r="CH97" i="2"/>
  <c r="CJ88" i="2"/>
  <c r="CK88" i="2" s="1"/>
  <c r="CH88" i="2"/>
  <c r="CJ14" i="2"/>
  <c r="CK14" i="2" s="1"/>
  <c r="CH14" i="2"/>
  <c r="CJ4" i="2"/>
  <c r="CK4" i="2" s="1"/>
  <c r="CH4" i="2"/>
  <c r="C6" i="19"/>
  <c r="CJ16" i="18"/>
  <c r="CI16" i="18"/>
  <c r="BZ16" i="18"/>
  <c r="BB125" i="18"/>
  <c r="CK14" i="18"/>
  <c r="CM14" i="18"/>
  <c r="CN14" i="18" s="1"/>
  <c r="AH20" i="17"/>
  <c r="AL20" i="17"/>
  <c r="AH27" i="17"/>
  <c r="AL27" i="17"/>
  <c r="BW84" i="2"/>
  <c r="CG84" i="2"/>
  <c r="CF84" i="2"/>
  <c r="BW62" i="2"/>
  <c r="CG62" i="2"/>
  <c r="CF62" i="2"/>
  <c r="CJ113" i="2"/>
  <c r="CK113" i="2" s="1"/>
  <c r="CH113" i="2"/>
  <c r="CJ85" i="2"/>
  <c r="CK85" i="2" s="1"/>
  <c r="CH85" i="2"/>
  <c r="CJ67" i="2"/>
  <c r="CK67" i="2" s="1"/>
  <c r="CH67" i="2"/>
  <c r="CJ93" i="2"/>
  <c r="CK93" i="2" s="1"/>
  <c r="CH93" i="2"/>
  <c r="CJ108" i="2"/>
  <c r="CK108" i="2" s="1"/>
  <c r="CH108" i="2"/>
  <c r="CJ38" i="2"/>
  <c r="CK38" i="2" s="1"/>
  <c r="CH38" i="2"/>
  <c r="CJ77" i="2"/>
  <c r="CK77" i="2" s="1"/>
  <c r="CH77" i="2"/>
  <c r="CJ51" i="2"/>
  <c r="CK51" i="2" s="1"/>
  <c r="CH51" i="2"/>
  <c r="CJ23" i="2"/>
  <c r="CK23" i="2" s="1"/>
  <c r="CH23" i="2"/>
  <c r="CJ74" i="2"/>
  <c r="CK74" i="2" s="1"/>
  <c r="CH74" i="2"/>
  <c r="BW2" i="2"/>
  <c r="CG2" i="2"/>
  <c r="CF2" i="2"/>
  <c r="CJ106" i="2"/>
  <c r="CK106" i="2" s="1"/>
  <c r="CH106" i="2"/>
  <c r="CM16" i="18" l="1"/>
  <c r="CN16" i="18" s="1"/>
  <c r="CK16" i="18"/>
  <c r="CM81" i="18"/>
  <c r="CN81" i="18" s="1"/>
  <c r="CK81" i="18"/>
  <c r="CM89" i="18"/>
  <c r="CN89" i="18" s="1"/>
  <c r="CK89" i="18"/>
  <c r="CM67" i="18"/>
  <c r="CN67" i="18" s="1"/>
  <c r="CK67" i="18"/>
  <c r="CK20" i="18"/>
  <c r="CM20" i="18"/>
  <c r="CN20" i="18" s="1"/>
  <c r="CM42" i="18"/>
  <c r="CN42" i="18" s="1"/>
  <c r="CK42" i="18"/>
  <c r="CJ32" i="2"/>
  <c r="CK32" i="2" s="1"/>
  <c r="CH32" i="2"/>
  <c r="CM86" i="18"/>
  <c r="CN86" i="18" s="1"/>
  <c r="CK86" i="18"/>
  <c r="CJ116" i="2"/>
  <c r="CK116" i="2" s="1"/>
  <c r="CH116" i="2"/>
  <c r="CM35" i="18"/>
  <c r="CN35" i="18" s="1"/>
  <c r="CK35" i="18"/>
  <c r="CM103" i="18"/>
  <c r="CN103" i="18" s="1"/>
  <c r="CK103" i="18"/>
  <c r="CJ115" i="2"/>
  <c r="CK115" i="2" s="1"/>
  <c r="CH115" i="2"/>
  <c r="CJ68" i="2"/>
  <c r="CK68" i="2" s="1"/>
  <c r="CH68" i="2"/>
  <c r="CJ118" i="2"/>
  <c r="CK118" i="2" s="1"/>
  <c r="CH118" i="2"/>
  <c r="CK121" i="18"/>
  <c r="CM121" i="18"/>
  <c r="CN121" i="18" s="1"/>
  <c r="CM28" i="18"/>
  <c r="CN28" i="18" s="1"/>
  <c r="CK28" i="18"/>
  <c r="CK117" i="18"/>
  <c r="CM117" i="18"/>
  <c r="CN117" i="18" s="1"/>
  <c r="CJ30" i="2"/>
  <c r="CK30" i="2" s="1"/>
  <c r="CH30" i="2"/>
  <c r="CM53" i="18"/>
  <c r="CN53" i="18" s="1"/>
  <c r="CK53" i="18"/>
  <c r="CK70" i="18"/>
  <c r="CM70" i="18"/>
  <c r="CN70" i="18" s="1"/>
  <c r="CK110" i="18"/>
  <c r="CM110" i="18"/>
  <c r="CN110" i="18" s="1"/>
  <c r="CK38" i="18"/>
  <c r="CM38" i="18"/>
  <c r="CN38" i="18" s="1"/>
  <c r="CK76" i="18"/>
  <c r="CM76" i="18"/>
  <c r="CN76" i="18" s="1"/>
  <c r="CM68" i="18"/>
  <c r="CN68" i="18" s="1"/>
  <c r="CK68" i="18"/>
  <c r="CM61" i="18"/>
  <c r="CN61" i="18" s="1"/>
  <c r="CK61" i="18"/>
  <c r="CJ75" i="2"/>
  <c r="CK75" i="2" s="1"/>
  <c r="CH75" i="2"/>
  <c r="CJ42" i="2"/>
  <c r="CK42" i="2" s="1"/>
  <c r="CH42" i="2"/>
  <c r="D31" i="19"/>
  <c r="B34" i="19"/>
  <c r="CM95" i="18"/>
  <c r="CN95" i="18" s="1"/>
  <c r="CK95" i="18"/>
  <c r="CM84" i="18"/>
  <c r="CN84" i="18" s="1"/>
  <c r="CK84" i="18"/>
  <c r="CM8" i="18"/>
  <c r="CN8" i="18" s="1"/>
  <c r="CK8" i="18"/>
  <c r="W20" i="24"/>
  <c r="W21" i="24" s="1"/>
  <c r="W18" i="24"/>
  <c r="CH123" i="2"/>
  <c r="CJ123" i="2"/>
  <c r="CK123" i="2" s="1"/>
  <c r="CK33" i="18"/>
  <c r="CM33" i="18"/>
  <c r="CN33" i="18" s="1"/>
  <c r="CM74" i="18"/>
  <c r="CN74" i="18" s="1"/>
  <c r="CK74" i="18"/>
  <c r="CJ8" i="2"/>
  <c r="CK8" i="2" s="1"/>
  <c r="CH8" i="2"/>
  <c r="CM7" i="18"/>
  <c r="CN7" i="18" s="1"/>
  <c r="CK7" i="18"/>
  <c r="CM11" i="18"/>
  <c r="CN11" i="18" s="1"/>
  <c r="CK11" i="18"/>
  <c r="CM64" i="18"/>
  <c r="CN64" i="18" s="1"/>
  <c r="CK64" i="18"/>
  <c r="CM100" i="18"/>
  <c r="CN100" i="18" s="1"/>
  <c r="CK100" i="18"/>
  <c r="CM37" i="18"/>
  <c r="CN37" i="18" s="1"/>
  <c r="CK37" i="18"/>
  <c r="CM51" i="18"/>
  <c r="CN51" i="18" s="1"/>
  <c r="CK51" i="18"/>
  <c r="CM75" i="18"/>
  <c r="CN75" i="18" s="1"/>
  <c r="CK75" i="18"/>
  <c r="CM92" i="18"/>
  <c r="CN92" i="18" s="1"/>
  <c r="CK92" i="18"/>
  <c r="CK32" i="18"/>
  <c r="CM32" i="18"/>
  <c r="CN32" i="18" s="1"/>
  <c r="D32" i="19"/>
  <c r="CK59" i="18"/>
  <c r="CM59" i="18"/>
  <c r="CN59" i="18" s="1"/>
  <c r="CG125" i="2"/>
  <c r="CJ2" i="2"/>
  <c r="CH2" i="2"/>
  <c r="CM49" i="18"/>
  <c r="CN49" i="18" s="1"/>
  <c r="CK49" i="18"/>
  <c r="W30" i="24"/>
  <c r="W31" i="24" s="1"/>
  <c r="V31" i="24"/>
  <c r="CM73" i="18"/>
  <c r="CN73" i="18" s="1"/>
  <c r="CK73" i="18"/>
  <c r="CK36" i="18"/>
  <c r="CM36" i="18"/>
  <c r="CN36" i="18" s="1"/>
  <c r="CK50" i="18"/>
  <c r="CM50" i="18"/>
  <c r="CN50" i="18" s="1"/>
  <c r="CM44" i="18"/>
  <c r="CN44" i="18" s="1"/>
  <c r="CK44" i="18"/>
  <c r="CM106" i="18"/>
  <c r="CN106" i="18" s="1"/>
  <c r="CK106" i="18"/>
  <c r="CJ83" i="2"/>
  <c r="CK83" i="2" s="1"/>
  <c r="CH83" i="2"/>
  <c r="CM82" i="18"/>
  <c r="CN82" i="18" s="1"/>
  <c r="CK82" i="18"/>
  <c r="CM87" i="18"/>
  <c r="CN87" i="18" s="1"/>
  <c r="CK87" i="18"/>
  <c r="CJ26" i="2"/>
  <c r="CK26" i="2" s="1"/>
  <c r="CH26" i="2"/>
  <c r="CM40" i="18"/>
  <c r="CN40" i="18" s="1"/>
  <c r="CK40" i="18"/>
  <c r="CK113" i="18"/>
  <c r="CM113" i="18"/>
  <c r="CN113" i="18" s="1"/>
  <c r="CK46" i="18"/>
  <c r="CM46" i="18"/>
  <c r="CN46" i="18" s="1"/>
  <c r="CK15" i="18"/>
  <c r="CM15" i="18"/>
  <c r="CN15" i="18" s="1"/>
  <c r="CJ60" i="2"/>
  <c r="CK60" i="2" s="1"/>
  <c r="CH60" i="2"/>
  <c r="CJ62" i="2"/>
  <c r="CK62" i="2" s="1"/>
  <c r="CH62" i="2"/>
  <c r="CJ84" i="2"/>
  <c r="CK84" i="2" s="1"/>
  <c r="CH84" i="2"/>
  <c r="CJ119" i="2"/>
  <c r="CK119" i="2" s="1"/>
  <c r="CH119" i="2"/>
  <c r="CM72" i="18"/>
  <c r="CN72" i="18" s="1"/>
  <c r="CK72" i="18"/>
  <c r="CM17" i="18"/>
  <c r="CN17" i="18" s="1"/>
  <c r="CK17" i="18"/>
  <c r="CM19" i="18"/>
  <c r="CN19" i="18" s="1"/>
  <c r="CK19" i="18"/>
  <c r="CJ16" i="2"/>
  <c r="CK16" i="2" s="1"/>
  <c r="CH16" i="2"/>
  <c r="CM4" i="18"/>
  <c r="CK4" i="18"/>
  <c r="G31" i="19" s="1"/>
  <c r="G30" i="19"/>
  <c r="D34" i="19" l="1"/>
  <c r="B35" i="19"/>
  <c r="D35" i="19" s="1"/>
  <c r="CH125" i="2"/>
  <c r="CJ125" i="2"/>
  <c r="CK2" i="2"/>
  <c r="CK125" i="2" s="1"/>
  <c r="CN4" i="18"/>
  <c r="G34" i="19" s="1"/>
  <c r="G33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V1" authorId="0" shapeId="0" xr:uid="{00000000-0006-0000-1500-000006000000}">
      <text>
        <r>
          <rPr>
            <sz val="10"/>
            <color rgb="FF000000"/>
            <rFont val="Arial"/>
          </rPr>
          <t>======
ID#AAAAL2yTGaA
    (2021-03-24 21:39:27)
Всего учителей информатики, говорящих только на AZ языке</t>
        </r>
      </text>
    </comment>
    <comment ref="AW1" authorId="0" shapeId="0" xr:uid="{00000000-0006-0000-1500-000003000000}">
      <text>
        <r>
          <rPr>
            <sz val="10"/>
            <color rgb="FF000000"/>
            <rFont val="Arial"/>
          </rPr>
          <t>======
ID#AAAAL2yTGac
    (2021-03-24 21:39:27)
Всего учителей информатики, говорящих только на RUS языке</t>
        </r>
      </text>
    </comment>
    <comment ref="AX1" authorId="0" shapeId="0" xr:uid="{00000000-0006-0000-1500-000004000000}">
      <text>
        <r>
          <rPr>
            <sz val="10"/>
            <color rgb="FF000000"/>
            <rFont val="Arial"/>
          </rPr>
          <t>======
ID#AAAAL2yTGaM
    (2021-03-24 21:39:27)
Всего учителей информатики, свободно говорящих на двух языках</t>
        </r>
      </text>
    </comment>
    <comment ref="AY1" authorId="0" shapeId="0" xr:uid="{00000000-0006-0000-1500-000001000000}">
      <text>
        <r>
          <rPr>
            <sz val="10"/>
            <color rgb="FF000000"/>
            <rFont val="Arial"/>
          </rPr>
          <t>======
ID#AAAAL2yTGao
    (2021-03-24 21:39:27)
Всего учителей информатики, которые прошли обучение под проект и говорящих только на AZ языке</t>
        </r>
      </text>
    </comment>
    <comment ref="AZ1" authorId="0" shapeId="0" xr:uid="{00000000-0006-0000-1500-000005000000}">
      <text>
        <r>
          <rPr>
            <sz val="10"/>
            <color rgb="FF000000"/>
            <rFont val="Arial"/>
          </rPr>
          <t>======
ID#AAAAL2yTGaI
    (2021-03-24 21:39:27)
Всего учителей информатики, которые прошли обучение под проект и говорящих только на RUS языке</t>
        </r>
      </text>
    </comment>
    <comment ref="BA1" authorId="0" shapeId="0" xr:uid="{00000000-0006-0000-1500-000002000000}">
      <text>
        <r>
          <rPr>
            <sz val="10"/>
            <color rgb="FF000000"/>
            <rFont val="Arial"/>
          </rPr>
          <t>======
ID#AAAAL2yTGak
    (2021-03-24 21:39:27)
Всего учителей информатики, которые прошли обучение под проект и свободно говорящих на двух языках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pvZpBQjlQ+f8piw/wv+92kbRxf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V1" authorId="0" shapeId="0" xr:uid="{00000000-0006-0000-1800-000004000000}">
      <text>
        <r>
          <rPr>
            <sz val="10"/>
            <color rgb="FF000000"/>
            <rFont val="Arial"/>
          </rPr>
          <t>======
ID#AAAAL2yTGaY
    (2021-03-24 21:39:27)
Всего учителей информатики, говорящих только на AZ языке</t>
        </r>
      </text>
    </comment>
    <comment ref="AW1" authorId="0" shapeId="0" xr:uid="{00000000-0006-0000-1800-000003000000}">
      <text>
        <r>
          <rPr>
            <sz val="10"/>
            <color rgb="FF000000"/>
            <rFont val="Arial"/>
          </rPr>
          <t>======
ID#AAAAL2yTGag
    (2021-03-24 21:39:27)
Всего учителей информатики, говорящих только на RUS языке</t>
        </r>
      </text>
    </comment>
    <comment ref="AX1" authorId="0" shapeId="0" xr:uid="{00000000-0006-0000-1800-000006000000}">
      <text>
        <r>
          <rPr>
            <sz val="10"/>
            <color rgb="FF000000"/>
            <rFont val="Arial"/>
          </rPr>
          <t>======
ID#AAAAL2yTGaE
    (2021-03-24 21:39:27)
Всего учителей информатики, свободно говорящих на двух языках</t>
        </r>
      </text>
    </comment>
    <comment ref="AY1" authorId="0" shapeId="0" xr:uid="{00000000-0006-0000-1800-000002000000}">
      <text>
        <r>
          <rPr>
            <sz val="10"/>
            <color rgb="FF000000"/>
            <rFont val="Arial"/>
          </rPr>
          <t>======
ID#AAAAL2yTGas
    (2021-03-24 21:39:27)
Всего учителей информатики, которые прошли обучение под проект и говорящих только на AZ языке</t>
        </r>
      </text>
    </comment>
    <comment ref="AZ1" authorId="0" shapeId="0" xr:uid="{00000000-0006-0000-1800-000005000000}">
      <text>
        <r>
          <rPr>
            <sz val="10"/>
            <color rgb="FF000000"/>
            <rFont val="Arial"/>
          </rPr>
          <t>======
ID#AAAAL2yTGaU
    (2021-03-24 21:39:27)
Всего учителей информатики, которые прошли обучение под проект и говорящих только на RUS языке</t>
        </r>
      </text>
    </comment>
    <comment ref="BA1" authorId="0" shapeId="0" xr:uid="{00000000-0006-0000-1800-000001000000}">
      <text>
        <r>
          <rPr>
            <sz val="10"/>
            <color rgb="FF000000"/>
            <rFont val="Arial"/>
          </rPr>
          <t>======
ID#AAAAL2yTGaw
    (2021-03-24 21:39:27)
Всего учителей информатики, которые прошли обучение под проект и свободно говорящих на двух языках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IFx36YvJ3UNaDRI2/YVqB4y/ooA=="/>
    </ext>
  </extLst>
</comments>
</file>

<file path=xl/sharedStrings.xml><?xml version="1.0" encoding="utf-8"?>
<sst xmlns="http://schemas.openxmlformats.org/spreadsheetml/2006/main" count="7096" uniqueCount="974">
  <si>
    <t>Классы</t>
  </si>
  <si>
    <t>Классы запуска</t>
  </si>
  <si>
    <t>Кол-во школ</t>
  </si>
  <si>
    <t>Кол-во детей</t>
  </si>
  <si>
    <t>Кабинетов IT (в школе)</t>
  </si>
  <si>
    <t>Нужно кабинетов для проекта</t>
  </si>
  <si>
    <t>Нужно кабинетов</t>
  </si>
  <si>
    <t>Нехватает кабинетов</t>
  </si>
  <si>
    <t>Компов (в школе)</t>
  </si>
  <si>
    <t>Нужно компов для проекта</t>
  </si>
  <si>
    <t>Нужно компов</t>
  </si>
  <si>
    <t>Нехватка компов</t>
  </si>
  <si>
    <t>AZ</t>
  </si>
  <si>
    <t>RUS</t>
  </si>
  <si>
    <t>Кол-во групп</t>
  </si>
  <si>
    <t/>
  </si>
  <si>
    <t>Сумма</t>
  </si>
  <si>
    <t>Полное
название
школы</t>
  </si>
  <si>
    <t>Подчинение</t>
  </si>
  <si>
    <t>Контактное лицо
в школе
(ФИО, должность, контакты)</t>
  </si>
  <si>
    <t>Город</t>
  </si>
  <si>
    <t>№ школы</t>
  </si>
  <si>
    <t>Запущен
проект</t>
  </si>
  <si>
    <t>1 AZ</t>
  </si>
  <si>
    <t>1 RUS</t>
  </si>
  <si>
    <t>2 AZ</t>
  </si>
  <si>
    <t>2 RUS</t>
  </si>
  <si>
    <t>3 AZ</t>
  </si>
  <si>
    <t>3 RUS</t>
  </si>
  <si>
    <t>4 AZ</t>
  </si>
  <si>
    <t>4 RUS</t>
  </si>
  <si>
    <t>5 AZ</t>
  </si>
  <si>
    <t>5 RUS</t>
  </si>
  <si>
    <t>6 AZ</t>
  </si>
  <si>
    <t>6 RUS</t>
  </si>
  <si>
    <t>7 AZ</t>
  </si>
  <si>
    <t>7 RUS</t>
  </si>
  <si>
    <t>8 AZ</t>
  </si>
  <si>
    <t>8 RUS</t>
  </si>
  <si>
    <t>9 AZ</t>
  </si>
  <si>
    <t>9 RUS</t>
  </si>
  <si>
    <t>10 AZ</t>
  </si>
  <si>
    <t>10 RUS</t>
  </si>
  <si>
    <t>11 AZ</t>
  </si>
  <si>
    <t>11 RUS</t>
  </si>
  <si>
    <t>Классы
2019/2020</t>
  </si>
  <si>
    <t>Классов
AZ 
в проекте
2019/2020</t>
  </si>
  <si>
    <t>Классов
RUS
в проекте
2019/2020</t>
  </si>
  <si>
    <t>Всего
классов
в проекте
2019/2020</t>
  </si>
  <si>
    <t>Всего
классов
вне проекта
2019/2020</t>
  </si>
  <si>
    <t>Кол-во
детей AZ
2019/2020</t>
  </si>
  <si>
    <t>Кол-во
детей RUS
2019/2020</t>
  </si>
  <si>
    <t>Кол-во
детей
2019/2020</t>
  </si>
  <si>
    <t>3-1
RUS</t>
  </si>
  <si>
    <t>4-1
AZ</t>
  </si>
  <si>
    <t>4-1
RUS</t>
  </si>
  <si>
    <t>5-1
AZ</t>
  </si>
  <si>
    <t>5-1
RUS</t>
  </si>
  <si>
    <t>5-2
RUS</t>
  </si>
  <si>
    <t>6-1
AZ</t>
  </si>
  <si>
    <t>6-1
RUS</t>
  </si>
  <si>
    <t>6-2
AZ</t>
  </si>
  <si>
    <t>6-2
RUS</t>
  </si>
  <si>
    <t>7
AZ</t>
  </si>
  <si>
    <t>7
RUS</t>
  </si>
  <si>
    <t>8-2
RUS</t>
  </si>
  <si>
    <t>Учителей
AZ
(в школе)</t>
  </si>
  <si>
    <t>Учителей 
RUS
(в школе)</t>
  </si>
  <si>
    <t>Учителей
AZ/RUS
(в школе)</t>
  </si>
  <si>
    <t>Нужно
учителей
покрыть школу</t>
  </si>
  <si>
    <t>Нужно
учителей
AZ под проект</t>
  </si>
  <si>
    <t>Нужно
учителей
RUS под проект</t>
  </si>
  <si>
    <t>Учителей
AZ
в проекте</t>
  </si>
  <si>
    <t>Учителей
RUS
в проекте</t>
  </si>
  <si>
    <t>Учителей
AZ/RUS
в проекте</t>
  </si>
  <si>
    <t>Донабрать
учителей AZ
(под проект)</t>
  </si>
  <si>
    <t>Донабрать
учителей RUS
(под проект)</t>
  </si>
  <si>
    <t>Кол-во
кабинетов
в школе</t>
  </si>
  <si>
    <t>Нужно, чтобы
покрыть школу</t>
  </si>
  <si>
    <t>Нужно, чтобы
покрыть
только проект</t>
  </si>
  <si>
    <t>Добавить
кабинетов</t>
  </si>
  <si>
    <t>Кол-во
компов
в школе</t>
  </si>
  <si>
    <t>Нужно
компов</t>
  </si>
  <si>
    <t>Добавить
компов</t>
  </si>
  <si>
    <t>Bakı şəhəri 6 saylı tam orta məktəb-lisey</t>
  </si>
  <si>
    <t>TN</t>
  </si>
  <si>
    <t>Директор Гюльшан  050-272-70-60</t>
  </si>
  <si>
    <t>Баку</t>
  </si>
  <si>
    <t>10 nömrəli tam orta məktəb</t>
  </si>
  <si>
    <t>BŞTİ</t>
  </si>
  <si>
    <t>Директор Лейла 050-669-68-68</t>
  </si>
  <si>
    <t>13 nömrəli tam orta məktəb</t>
  </si>
  <si>
    <t>Ягут Садыгова-050-622-25-25</t>
  </si>
  <si>
    <t>14 nömrəli tam orta məktəb</t>
  </si>
  <si>
    <t>Хурзад Велизаде-050-622-83-03</t>
  </si>
  <si>
    <t>18 nömrəli tam orta məktəb</t>
  </si>
  <si>
    <t>Rəna SüleymaНетva-050-369-08-95</t>
  </si>
  <si>
    <t>20 nömrəli  məktəb-lisey</t>
  </si>
  <si>
    <t>айнур - завуч - 553337944</t>
  </si>
  <si>
    <t>21 nömrəli tam orta məktəb</t>
  </si>
  <si>
    <t>Rəna Ağzadə-051-863-77-47</t>
  </si>
  <si>
    <t>Bakı şəhəri T.HəsəНетv adına 23 saylı tam orta məktəb</t>
  </si>
  <si>
    <t>Nİgar Hanifayeva-503830221 заместитель</t>
  </si>
  <si>
    <t>24 nömrəli tam orta məktəb</t>
  </si>
  <si>
    <t>завуч - Sevinc 055 492 1590</t>
  </si>
  <si>
    <t>26 nömrəli tam orta məktəb</t>
  </si>
  <si>
    <t>Ulviyye Mellime-556531404</t>
  </si>
  <si>
    <t>27 nömrəli tam orta məktəb</t>
  </si>
  <si>
    <t>Cemile - директор - 012 4902120</t>
  </si>
  <si>
    <t>32 nömrəli orta məktəb</t>
  </si>
  <si>
    <t>SevДа - директор - 050-211-40-05</t>
  </si>
  <si>
    <t>54 nömrəli tam orta məktəb</t>
  </si>
  <si>
    <t xml:space="preserve"> директор Sahibə Abbasova         012 431 19 89</t>
  </si>
  <si>
    <t>58 nömrəli tam orta məktəb</t>
  </si>
  <si>
    <t>Ulduzxan - директор - 050 349 50 55</t>
  </si>
  <si>
    <t>60 nömrəli tam orta məktəb</t>
  </si>
  <si>
    <t>директор - Fayaz HuseyНетv - (050)303-3553</t>
  </si>
  <si>
    <t>80 nömrəli tam orta məktəb</t>
  </si>
  <si>
    <t>Ilahe - директор - 055-732-36-98</t>
  </si>
  <si>
    <t>83 nömrəli məktəb-lisey</t>
  </si>
  <si>
    <t>директор Nabi Mahmdov - (050) 235 8221</t>
  </si>
  <si>
    <t>93 nömrəli  tam orta məktəb</t>
  </si>
  <si>
    <t>Zenfira Mahmudova-050-667-27-28</t>
  </si>
  <si>
    <t>95 nömrəli tam orta məktəb</t>
  </si>
  <si>
    <t>Aysel - Завхоз- 051-310-70-59</t>
  </si>
  <si>
    <t>114 nömrəli tam orta məktəb</t>
  </si>
  <si>
    <t>завуч SevДа 055 766 8495</t>
  </si>
  <si>
    <t>116 nömrəli tam orta məktəb</t>
  </si>
  <si>
    <t>директор Gülnaz Kərimova 050-251-54-54</t>
  </si>
  <si>
    <t>138 nömrəli tam orta məktəb</t>
  </si>
  <si>
    <t>Bikə - завуч - 050-477-10-13</t>
  </si>
  <si>
    <t>139 nömrəli tam orta məktəb</t>
  </si>
  <si>
    <t>завуч Səadət (055)204 1596</t>
  </si>
  <si>
    <t>144 nömrəli tam orta məktəb</t>
  </si>
  <si>
    <t>Qənirə 050 361 0522</t>
  </si>
  <si>
    <t>145 nömrəli tam orta məktəb</t>
  </si>
  <si>
    <t>Nailə - muavin - 556773468</t>
  </si>
  <si>
    <t>153 nömrəli tam orta məktəb</t>
  </si>
  <si>
    <t>Təranə Paşayeva-055-363-19-50</t>
  </si>
  <si>
    <t>158 nömrəli tam orta məktəb</t>
  </si>
  <si>
    <t>Mehriban Ələkbərova-050-379-12-38</t>
  </si>
  <si>
    <t>159 nömrəli tam orta məktəb</t>
  </si>
  <si>
    <t xml:space="preserve">завуч Hökümə </t>
  </si>
  <si>
    <t>160 nömrəli Klassik Gimnaziya</t>
  </si>
  <si>
    <t>директор Faina 050677989</t>
  </si>
  <si>
    <t>162 nömrəli tam orta məktəb</t>
  </si>
  <si>
    <t>завуч Tunzale - 0518293009</t>
  </si>
  <si>
    <t>164 nömrəli tam orta məktəb</t>
  </si>
  <si>
    <t>Kəmalə Qədirova - директор - 050-501-34-19</t>
  </si>
  <si>
    <t>186 nömrəli tam orta məktəb</t>
  </si>
  <si>
    <t>Şakir - директор - 055-531-36-20</t>
  </si>
  <si>
    <t>188 nömrəli tam orta məktəb</t>
  </si>
  <si>
    <t>директор - Sabir Mahmudov 050-324-33-66</t>
  </si>
  <si>
    <t>194 nömrəli tam orta məktəb</t>
  </si>
  <si>
    <t>Əliyev Əliyusif-502827447/0558700054</t>
  </si>
  <si>
    <t>204 nömrəli tam orta məktəb</t>
  </si>
  <si>
    <t xml:space="preserve">директор Ziba </t>
  </si>
  <si>
    <t>214 nömrəli tam orta məktəb</t>
  </si>
  <si>
    <t>Jalə 051 355 4984</t>
  </si>
  <si>
    <t>215 nömrəli tam orta məktəb</t>
  </si>
  <si>
    <t>Cavad Mustafayev-051-380-73-37</t>
  </si>
  <si>
    <t>220 nömrəli məktəb-lisey</t>
  </si>
  <si>
    <t>завуч - Laləzar Məmmədova 055-463-5546</t>
  </si>
  <si>
    <t>225 nömrəli tam orta məktəb</t>
  </si>
  <si>
    <t>SevДа - директор - 050-218-16-82</t>
  </si>
  <si>
    <t>233 nömrəli tam orta məktəb</t>
  </si>
  <si>
    <t>Gülər Bəlurova - директор - 055-679-44-51</t>
  </si>
  <si>
    <t>234 nömrəli tam orta məktəb</t>
  </si>
  <si>
    <t>Konul memmedli-050-5417747</t>
  </si>
  <si>
    <t>238 nömrəli tam orta məktəb</t>
  </si>
  <si>
    <t>Ilqar - директор - 050-399-80-77</t>
  </si>
  <si>
    <t>240 nömrəli tam orta məktəb</t>
  </si>
  <si>
    <t>директор Esmira Məmmədova 050-312-34-10</t>
  </si>
  <si>
    <t>245 nömrəli tam orta məktəb</t>
  </si>
  <si>
    <t>dir müav Könül 050 580 36 36</t>
  </si>
  <si>
    <t>247 Нетmrəli tam orta məktəb</t>
  </si>
  <si>
    <t>директор - Nihal Hacıyeva 554712929</t>
  </si>
  <si>
    <t>252 nömrəli tam orta məktəb</t>
  </si>
  <si>
    <t>директор Xədicə EmiНетva  0503855399</t>
  </si>
  <si>
    <t>254 nömrəli tam orta məktəb</t>
  </si>
  <si>
    <t>завуч   Aslan Musayev  050 669 68 67</t>
  </si>
  <si>
    <t>264 nömrəli məktəb-lisey</t>
  </si>
  <si>
    <t xml:space="preserve">завуч Yashar 050 300 05 80 </t>
  </si>
  <si>
    <t>265 nömrəli tam orta məktəb</t>
  </si>
  <si>
    <t>Yegane - директор - 050/055-391-71-31</t>
  </si>
  <si>
    <t>276 nömrəli tam orta məktəb</t>
  </si>
  <si>
    <t>Bəhram Şiriyev-050-315-36-44</t>
  </si>
  <si>
    <t>281 nömrəli tam orta məktəb</t>
  </si>
  <si>
    <t>ДаДаş-012-457-60-58/0552137930</t>
  </si>
  <si>
    <t>291 nömrəli 'Araz'  Ekologiya liseyi</t>
  </si>
  <si>
    <t>0503280979 Sevinc</t>
  </si>
  <si>
    <t>314 nömrəli tam orta məktəb</t>
  </si>
  <si>
    <t>Nazir Əliyev-051/055-548-44-08</t>
  </si>
  <si>
    <t>Bakı şəhəri 132-134 saylı Təhsil Kompleksi</t>
  </si>
  <si>
    <t>директор Sara Xanlarova  (050) 213 9472</t>
  </si>
  <si>
    <t>132-134</t>
  </si>
  <si>
    <t>189-190 saylı nömrəli orta məktəb</t>
  </si>
  <si>
    <t>завуч Kəmalə (055)790 9036</t>
  </si>
  <si>
    <t>189-190</t>
  </si>
  <si>
    <t>A.S.Makarenko adına humanitar təmayüllü gimnaziya</t>
  </si>
  <si>
    <t>050 234 46 52</t>
  </si>
  <si>
    <t>A.S.Makarenko</t>
  </si>
  <si>
    <t>Bakı Avropa liseyi</t>
  </si>
  <si>
    <t>Rehile - завуч- 0506680729</t>
  </si>
  <si>
    <t>Avropa</t>
  </si>
  <si>
    <t>Bakı Slavyan Universitetinin məktəb-lisey kompleksi</t>
  </si>
  <si>
    <t>Könül - sekretar - 0777320506</t>
  </si>
  <si>
    <t>BSU</t>
  </si>
  <si>
    <t>Bakı şəhəri 'Elitar' gimnaziya</t>
  </si>
  <si>
    <t>завуч Fərqanə xanım (050) 404 99 04</t>
  </si>
  <si>
    <t>Elitar</t>
  </si>
  <si>
    <t>Bakı şəhəri Heydər Əliyev adına lisey</t>
  </si>
  <si>
    <t>Natavan - завуч - 553241304</t>
  </si>
  <si>
    <t>Heydər</t>
  </si>
  <si>
    <t>Humanitar fənlər təmayüllü lisey</t>
  </si>
  <si>
    <t>завуч kifayət 0504402281</t>
  </si>
  <si>
    <t>HFTML</t>
  </si>
  <si>
    <t>Bakı Modern Təhsil Kompleksi</t>
  </si>
  <si>
    <t>ÖM</t>
  </si>
  <si>
    <t>завуч Sahibə 055 208 6206</t>
  </si>
  <si>
    <t>MTK</t>
  </si>
  <si>
    <t>S.Bəhlulzadə adına Xarici dillər təmayüllü gimnaziya</t>
  </si>
  <si>
    <t>директор Xəyalə  055 227 65 96</t>
  </si>
  <si>
    <t>S.Bəhlulzadə</t>
  </si>
  <si>
    <t>S.C.Pişəvəri adına Humanitar fənlər təmayüllü gimnaziya</t>
  </si>
  <si>
    <t>vüqar 055 501 02 29</t>
  </si>
  <si>
    <t>S.C.Pişəvəri</t>
  </si>
  <si>
    <t>Tərəqqi texniki-humanitar liseyi</t>
  </si>
  <si>
    <t>Şəlalə - завуч - 051-829-21-17</t>
  </si>
  <si>
    <t>Tərəqqi</t>
  </si>
  <si>
    <t>Zəngi liseyi (289 saylı tam orta məktəb)</t>
  </si>
  <si>
    <t xml:space="preserve"> завуч Rəfiyyə 050793 8218</t>
  </si>
  <si>
    <t>Zəngi liseyi</t>
  </si>
  <si>
    <t>Билясувар</t>
  </si>
  <si>
    <t>Elsever - завуч - 055-400-14-97</t>
  </si>
  <si>
    <t>Biləsuvar</t>
  </si>
  <si>
    <t>36 ноутов нужно, Нет ни проекторов ни досок, ни парт ни стульев( и розеток Нет у них)</t>
  </si>
  <si>
    <t>GŞTİ</t>
  </si>
  <si>
    <t>Директор:  Сахиба 0554335836</t>
  </si>
  <si>
    <t>Гянджа</t>
  </si>
  <si>
    <t>Gəncə şəhər M.Mehdizadə adına 4 saylı tam orta məktəb</t>
  </si>
  <si>
    <t>Директор:  Алиага 0503568795</t>
  </si>
  <si>
    <t>Gəncə şəhər V.Əliyev adına 12 saylı tam orta məktəb</t>
  </si>
  <si>
    <t>Директор:  СевДа 0507449389</t>
  </si>
  <si>
    <t>Gəncə şəhər M.S.Vazeh adına 16 saylı tam orta məktəb</t>
  </si>
  <si>
    <t>Директор:  Эльнура 050 6651213</t>
  </si>
  <si>
    <t>Gəncə şəhər 27 saylı məktəb- lisey</t>
  </si>
  <si>
    <t>Директор:  Кямаля 0557746827</t>
  </si>
  <si>
    <t>Gəncə şəhər M.C.Paşayev adına 39 saylı tam orta məktəb</t>
  </si>
  <si>
    <t>Директор:  Низами 0519100692</t>
  </si>
  <si>
    <t xml:space="preserve">5 nömrəli tam orta məktəb </t>
  </si>
  <si>
    <t>директор - Gündüzlü Nərminə 050-315-43-83</t>
  </si>
  <si>
    <t>7 nömrəli orta məktəb</t>
  </si>
  <si>
    <t>директор - HəsəНетva Könül 050-336-97-77</t>
  </si>
  <si>
    <t>8 nömrəli tam orta məktəb</t>
  </si>
  <si>
    <t>директор - Baxşıyeva Aytən 050-213-11-33</t>
  </si>
  <si>
    <t>17 nömrəli tam orta məktəb</t>
  </si>
  <si>
    <t xml:space="preserve">директор - Əliyeva Nazilə </t>
  </si>
  <si>
    <t>42 nömrəli tam orta məktəb</t>
  </si>
  <si>
    <t>директор - Həmidova Fuirəngiz 050-323-12-87</t>
  </si>
  <si>
    <t>59 nömrəli tam orta məktəb</t>
  </si>
  <si>
    <t>директор - Şıxlinskaya Kəmalə 050-338-88-48</t>
  </si>
  <si>
    <t>62 nömrəli məktəb-lisey</t>
  </si>
  <si>
    <t>директор -Cabbarlı Mətanət 050-200-44-18</t>
  </si>
  <si>
    <t>86 nömrəli tam orta məktəb</t>
  </si>
  <si>
    <t>директор-Azadəliyeva Arzu 050-671-66-70</t>
  </si>
  <si>
    <t>91 nömrəli tam orta məktəb</t>
  </si>
  <si>
    <t>директор Zülfüqarova Svetlana 055-772-37-92</t>
  </si>
  <si>
    <t>102 nömrəli tam orta məktəb</t>
  </si>
  <si>
    <t>директор-İsmayılova Mailə 050-641-57-08</t>
  </si>
  <si>
    <t>104 nömrəli tam orta məktəb</t>
  </si>
  <si>
    <t>директор-Mehdiyev Kərəm 055-676-20-07</t>
  </si>
  <si>
    <t>135 nömrəli tam orta məktəb</t>
  </si>
  <si>
    <t>директор-HəsəНетva Sadəgül 050-368-57-04</t>
  </si>
  <si>
    <t>141 nömrəli tam orta məktəb</t>
  </si>
  <si>
    <t>директор-HüseyНетva Fərəh 050-314-94-98</t>
  </si>
  <si>
    <t>146 nömrəli tam orta məktəb</t>
  </si>
  <si>
    <t>Gulzade - директор - 0705486413</t>
  </si>
  <si>
    <t>167 nömrəli tam orta məktəb</t>
  </si>
  <si>
    <t>Qasım - директор - 050-363-19-14</t>
  </si>
  <si>
    <t>179 nömrəli tam orta məktəb</t>
  </si>
  <si>
    <t>Нетvruzova Bayaz Məhərrəm - директор - 050-672-58-86</t>
  </si>
  <si>
    <t>191 nömrəli tam orta məktəb</t>
  </si>
  <si>
    <t>Mustafayeva Mehriban İsa - директор - 050-310-53-26</t>
  </si>
  <si>
    <t>210 nömrəli tam orta məktəb</t>
  </si>
  <si>
    <t>Rəsulova Kəmalə Akif-050-278-03-56</t>
  </si>
  <si>
    <t>236 nömrəli tam orta məktəb</t>
  </si>
  <si>
    <t>İmaməliyev Xanlar Əmirqulu-050-359-39-98</t>
  </si>
  <si>
    <t>239 nömrəli tam orta məktəb</t>
  </si>
  <si>
    <t>Əzimova SəДаqət Qərib-055-774-83-45</t>
  </si>
  <si>
    <t>248 nömrəli tam orta məktəb</t>
  </si>
  <si>
    <t>012 561 45 83</t>
  </si>
  <si>
    <t>250 nömrəli tam orta məktəb</t>
  </si>
  <si>
    <t xml:space="preserve"> 070 315 99 46 Мамедов Фазаиль</t>
  </si>
  <si>
    <t>263 nömrəli tam orta məktəb</t>
  </si>
  <si>
    <t>Bayramova Nurqələm Ziyəddin-055-822-88-54</t>
  </si>
  <si>
    <t>309 nömrəli tam orta məktəb</t>
  </si>
  <si>
    <t>Osmanov Ramiz Ramazan-055-327-97-95</t>
  </si>
  <si>
    <t>327 nömrəli tam orta məktəb</t>
  </si>
  <si>
    <t>Seadet - директор - 055 630 14 35</t>
  </si>
  <si>
    <t>Gəncə şəhər İ.Qayıbov adına 1 saylı pilot tam orta məktəb</t>
  </si>
  <si>
    <t>Директор   Матанат  0506266240</t>
  </si>
  <si>
    <t>Gəncə şəhər M.Ə.Sabir adına 5 saylı tam orta məktəb</t>
  </si>
  <si>
    <t>Директор : Бахрам 055 334 07 17</t>
  </si>
  <si>
    <t>Gəncə şəhər 26 saylı məktəb- lisey</t>
  </si>
  <si>
    <t>Завуч    Себахи 055 450 9272</t>
  </si>
  <si>
    <t>Gəncə şəhər 32 saylı tam orta məktəb</t>
  </si>
  <si>
    <t>Директор Туту 652 65 52</t>
  </si>
  <si>
    <t>Gəncə şəhər 44 saylı orta bağça-məktəb-lisey</t>
  </si>
  <si>
    <t>Директор : Князь 0506639352</t>
  </si>
  <si>
    <t>Mingəçevir şəhər N.NərimaНетv adına 1 saylı tam orta məktəb</t>
  </si>
  <si>
    <t>MŞTŞ</t>
  </si>
  <si>
    <t>Директор : Алияр 077 633 07 77</t>
  </si>
  <si>
    <t>Мингечевир</t>
  </si>
  <si>
    <t>Mingəçevir şəhər M.Hüseynzadə adına 3 saylı tam orta məktəb</t>
  </si>
  <si>
    <t>Директор : Гюльтекин 055 855 41 16</t>
  </si>
  <si>
    <t>Mingəçevir şəhər 4 saylı tam orta məktəb</t>
  </si>
  <si>
    <t>Директор : Азер 051 990 20 10</t>
  </si>
  <si>
    <t>Mingəçevir şəhər N.Gəncəvi adına 8 saylı tam orta məktəb</t>
  </si>
  <si>
    <t>Директор : Адиль 050 381 31 39</t>
  </si>
  <si>
    <t>Mingəçevir şəhər R.Muradov adına Texniki Humanitar lisey (15 saylı)</t>
  </si>
  <si>
    <t>Директор : Наиля 050 610 96 43</t>
  </si>
  <si>
    <t>Sumqayıt şəhər 5 saylı tam orta məktəb</t>
  </si>
  <si>
    <t>SŞTŞ</t>
  </si>
  <si>
    <t>Şəfiyev Bəşir Allahqulu-051 650 05 77</t>
  </si>
  <si>
    <t>Сумгаит</t>
  </si>
  <si>
    <t>Sumqayıt şəhər 11 saylı tam orta məktəb</t>
  </si>
  <si>
    <t>Həsənli İlahə Şahbaz-050 397 62 26</t>
  </si>
  <si>
    <t>Sumqayıt şəhər N.Tusi adına 12 saylı tam orta məktəb</t>
  </si>
  <si>
    <t>Baxşiyeva Reyhan  Hamlet-050 713 25 61</t>
  </si>
  <si>
    <t>Sumqayıt şəhər 16 saylı tam orta məktəb</t>
  </si>
  <si>
    <t>SüleymaНет Niyaz  Mustafa-055 834 47 54</t>
  </si>
  <si>
    <t>Sumqayıt şəhər 19 saylı tam orta məktəb</t>
  </si>
  <si>
    <t>RamazaНетva Pərvanə Sədul-070 338 15 17</t>
  </si>
  <si>
    <t>Sumqayıt şəhər 24 saylı tam orta məktəb</t>
  </si>
  <si>
    <t>Cabbarova Nəsibə-055 747 66 39</t>
  </si>
  <si>
    <t>Sumqayıt şəhər 28 saylı tam orta məktəb</t>
  </si>
  <si>
    <t>Ağayev Mehdi Qəyyum-051 863 47 60</t>
  </si>
  <si>
    <t>Sumqayıt şəhər Y.Məmmədəliyev adına 31 saylı tam orta məktəb</t>
  </si>
  <si>
    <t>Əhmədova Xanım Xanbaba-050 375 75 57</t>
  </si>
  <si>
    <t>Sumqayıt şəhər 36 saylı tam orta məktəb</t>
  </si>
  <si>
    <t>Musayev Əli Baloğlan-051 303 16 74</t>
  </si>
  <si>
    <t>Sumqayıt şəhər 39 saylı tam orta məktəb</t>
  </si>
  <si>
    <t>Ələmşahov Bəxşeyiş İldırım-050 52152 18</t>
  </si>
  <si>
    <t>Şamaxı şəhər 2 saylı tam orta məktəb</t>
  </si>
  <si>
    <t>ŞRTŞ</t>
  </si>
  <si>
    <t>HəsəНетv İskəndər Alış oğlu-050-322-24-50</t>
  </si>
  <si>
    <t>Шамахы</t>
  </si>
  <si>
    <t>Şamaxı şəhər M.K.Veyisov adına 6 saylı tam orta məktəb</t>
  </si>
  <si>
    <t>Əsgərova Ruhiyyə Tofiq q 055-297-25-80</t>
  </si>
  <si>
    <t>Şamaxı şəhər M.Hadi adına 9 saylı tam orta məktəb</t>
  </si>
  <si>
    <t>İsayev Xasay İsa oğlu-055-747-45-33</t>
  </si>
  <si>
    <t>Şamaxı şəhər 10 saylı tam orta məktəb</t>
  </si>
  <si>
    <t>ElДаrova Həbibə Qadir qızı-051-869-72-22</t>
  </si>
  <si>
    <t>Şamaxı Avropa liseyi (5 saylı t.o.m)</t>
  </si>
  <si>
    <t>Babayeva Zərifə QarДаşxan qızı-051-352-33-86</t>
  </si>
  <si>
    <t xml:space="preserve"> Avropa liseyi (5 saylı t.o.m)</t>
  </si>
  <si>
    <t>Сумм</t>
  </si>
  <si>
    <t>10-345678</t>
  </si>
  <si>
    <t>102-456</t>
  </si>
  <si>
    <t>114-45678</t>
  </si>
  <si>
    <t>116-45678</t>
  </si>
  <si>
    <t>13-345678</t>
  </si>
  <si>
    <t>135-45678</t>
  </si>
  <si>
    <t>138-345678</t>
  </si>
  <si>
    <t>139-456789</t>
  </si>
  <si>
    <t>14-45678</t>
  </si>
  <si>
    <t>144-45678</t>
  </si>
  <si>
    <t>145-45678</t>
  </si>
  <si>
    <t>146-345678</t>
  </si>
  <si>
    <t>153-45678</t>
  </si>
  <si>
    <t>158-678</t>
  </si>
  <si>
    <t>159-45678</t>
  </si>
  <si>
    <t>160-456789</t>
  </si>
  <si>
    <t>162-45678</t>
  </si>
  <si>
    <t>164-5678</t>
  </si>
  <si>
    <t>251-2345678</t>
  </si>
  <si>
    <t>233-245678</t>
  </si>
  <si>
    <t>2 RUS детей</t>
  </si>
  <si>
    <t>3 AZ детей</t>
  </si>
  <si>
    <t>3 RUS детей</t>
  </si>
  <si>
    <t>4 AZ детей</t>
  </si>
  <si>
    <t>4 RUS детей</t>
  </si>
  <si>
    <t>5 AZ детей</t>
  </si>
  <si>
    <t>5 RUS детей</t>
  </si>
  <si>
    <t>6 AZ детей</t>
  </si>
  <si>
    <t>6 RUS детей</t>
  </si>
  <si>
    <t>7 AZ детей</t>
  </si>
  <si>
    <t>7 RUS детей</t>
  </si>
  <si>
    <t>8 AZ детей</t>
  </si>
  <si>
    <t>8 RUS детей</t>
  </si>
  <si>
    <t>9 RUS детей</t>
  </si>
  <si>
    <t>Number of students in 1 class from each grade.</t>
  </si>
  <si>
    <t>Schools name</t>
  </si>
  <si>
    <t>Number of the kids</t>
  </si>
  <si>
    <t>Number of class</t>
  </si>
  <si>
    <t>Sum of the each class</t>
  </si>
  <si>
    <t>Number of workbooks</t>
  </si>
  <si>
    <t>Branch ID Офис ID</t>
  </si>
  <si>
    <t>Запущен проект</t>
  </si>
  <si>
    <t>3 AZ кл</t>
  </si>
  <si>
    <t>3 RUS кл</t>
  </si>
  <si>
    <t>4 AZ кл</t>
  </si>
  <si>
    <t>4 RUS кл</t>
  </si>
  <si>
    <t>Классы запуска 2019/2020</t>
  </si>
  <si>
    <t>Нужно учителей AZ под проект</t>
  </si>
  <si>
    <t>Нужно учителей RUS под проект</t>
  </si>
  <si>
    <t>2017/2018</t>
  </si>
  <si>
    <t>2019/2020</t>
  </si>
  <si>
    <t>2018/2019</t>
  </si>
  <si>
    <t>246  saylı tam orta məktəb</t>
  </si>
  <si>
    <t>247 nömrəli tam orta məktəb</t>
  </si>
  <si>
    <t>251 saylı nömrəli orta məktəb</t>
  </si>
  <si>
    <t>Bakı şəhəri T.Həsənov adına 23 saylı tam orta məktəb</t>
  </si>
  <si>
    <t>Gəncə şəhər 2 saylı tam orta məktəb</t>
  </si>
  <si>
    <t>Heydər Əliyev adına Müasir Təhsil Kompleksi</t>
  </si>
  <si>
    <t>Mingəçevir 7 saylı məktəb</t>
  </si>
  <si>
    <t>Mingəçevir şəhər N.Nərimanov adına 1 saylı tam orta məktəb</t>
  </si>
  <si>
    <t>Mingəçevir Təbiyyət-Riyaziyyat HUMANİTAR ELMLƏR tƏMAYÜLLÜ LİSEY</t>
  </si>
  <si>
    <t>Şamaxı şəhər adına 2 saylı tam orta məktəb</t>
  </si>
  <si>
    <t>Полное название школы</t>
  </si>
  <si>
    <t>-</t>
  </si>
  <si>
    <t>Контактное лицо в школе (Должность, ФИО, телефон)</t>
  </si>
  <si>
    <t>school</t>
  </si>
  <si>
    <t>Школа</t>
  </si>
  <si>
    <t>аз</t>
  </si>
  <si>
    <t>рус</t>
  </si>
  <si>
    <t>Grand Total</t>
  </si>
  <si>
    <t>Всего</t>
  </si>
  <si>
    <t>РУС</t>
  </si>
  <si>
    <t>АЗ</t>
  </si>
  <si>
    <t>РУС
в 3 кл</t>
  </si>
  <si>
    <t>РУС
в 4 кл</t>
  </si>
  <si>
    <t>РУС
в 5 кл</t>
  </si>
  <si>
    <t>РУС
в 6 кл</t>
  </si>
  <si>
    <t>РУС в 5-6(2)</t>
  </si>
  <si>
    <t>РУС
в 7 кл</t>
  </si>
  <si>
    <t>РУС
в 8 кл</t>
  </si>
  <si>
    <t>АЗ
в 3 кл</t>
  </si>
  <si>
    <t>АЗ
в 4 кл</t>
  </si>
  <si>
    <t>АЗ
в 5 кл</t>
  </si>
  <si>
    <t>АЗ
в 6 кл</t>
  </si>
  <si>
    <t>АЗ в 5-6(2)</t>
  </si>
  <si>
    <t>АЗ
в 7 кл</t>
  </si>
  <si>
    <t>АЗ
в 8 кл</t>
  </si>
  <si>
    <t>Баку10</t>
  </si>
  <si>
    <t>Баку5</t>
  </si>
  <si>
    <t>Баку102</t>
  </si>
  <si>
    <t>Баку6</t>
  </si>
  <si>
    <t>Баку114</t>
  </si>
  <si>
    <t>Баку8</t>
  </si>
  <si>
    <t>Баку116</t>
  </si>
  <si>
    <t>Баку13</t>
  </si>
  <si>
    <t>Баку132-134</t>
  </si>
  <si>
    <t>Баку14</t>
  </si>
  <si>
    <t>Баку135</t>
  </si>
  <si>
    <t>Баку17</t>
  </si>
  <si>
    <t>Баку138</t>
  </si>
  <si>
    <t>Баку18</t>
  </si>
  <si>
    <t>Баку139</t>
  </si>
  <si>
    <t>Баку20</t>
  </si>
  <si>
    <t>Баку21</t>
  </si>
  <si>
    <t>Баку144</t>
  </si>
  <si>
    <t>Баку23</t>
  </si>
  <si>
    <t>Баку145</t>
  </si>
  <si>
    <t>Баку24</t>
  </si>
  <si>
    <t>Баку146</t>
  </si>
  <si>
    <t>Баку26</t>
  </si>
  <si>
    <t>Баку153</t>
  </si>
  <si>
    <t>Баку27</t>
  </si>
  <si>
    <t>Баку158</t>
  </si>
  <si>
    <t>Баку32</t>
  </si>
  <si>
    <t>Баку159</t>
  </si>
  <si>
    <t>Баку42</t>
  </si>
  <si>
    <t>Баку160</t>
  </si>
  <si>
    <t>Баку54</t>
  </si>
  <si>
    <t>Баку162</t>
  </si>
  <si>
    <t>Баку58</t>
  </si>
  <si>
    <t>Баку164</t>
  </si>
  <si>
    <t>Баку59</t>
  </si>
  <si>
    <t>Баку167</t>
  </si>
  <si>
    <t>Баку60</t>
  </si>
  <si>
    <t>Баку62</t>
  </si>
  <si>
    <t>Баку80</t>
  </si>
  <si>
    <t>Баку186</t>
  </si>
  <si>
    <t>Баку83</t>
  </si>
  <si>
    <t>Баку188</t>
  </si>
  <si>
    <t>Баку86</t>
  </si>
  <si>
    <t>Баку189-190</t>
  </si>
  <si>
    <t>Баку91</t>
  </si>
  <si>
    <t>Баку191</t>
  </si>
  <si>
    <t>Баку93</t>
  </si>
  <si>
    <t>Баку194</t>
  </si>
  <si>
    <t>Баку95</t>
  </si>
  <si>
    <t>Баку204</t>
  </si>
  <si>
    <t>Баку210</t>
  </si>
  <si>
    <t>Баку214</t>
  </si>
  <si>
    <t>Баку215</t>
  </si>
  <si>
    <t>Баку220</t>
  </si>
  <si>
    <t>Баку225</t>
  </si>
  <si>
    <t>Баку233</t>
  </si>
  <si>
    <t>Баку234</t>
  </si>
  <si>
    <t>Баку238</t>
  </si>
  <si>
    <t>Баку239</t>
  </si>
  <si>
    <t>Баку240</t>
  </si>
  <si>
    <t>Баку245</t>
  </si>
  <si>
    <t>Баку246</t>
  </si>
  <si>
    <t>Баку247</t>
  </si>
  <si>
    <t>Баку248</t>
  </si>
  <si>
    <t>Баку250</t>
  </si>
  <si>
    <t>Баку251</t>
  </si>
  <si>
    <t>Баку252</t>
  </si>
  <si>
    <t>Баку254</t>
  </si>
  <si>
    <t>Баку263</t>
  </si>
  <si>
    <t>Баку264</t>
  </si>
  <si>
    <t>Баку265</t>
  </si>
  <si>
    <t>Баку276</t>
  </si>
  <si>
    <t>Баку281</t>
  </si>
  <si>
    <t>Баку291</t>
  </si>
  <si>
    <t>Баку309</t>
  </si>
  <si>
    <t>Баку314</t>
  </si>
  <si>
    <t>Баку327</t>
  </si>
  <si>
    <t>БакуA.S.Makarenko</t>
  </si>
  <si>
    <t>БакуAvropa</t>
  </si>
  <si>
    <t>БакуBSU</t>
  </si>
  <si>
    <t>БакуElitar</t>
  </si>
  <si>
    <t>БакуHeydər</t>
  </si>
  <si>
    <t>БакуHFTML</t>
  </si>
  <si>
    <t>БакуMTK</t>
  </si>
  <si>
    <t>БакуS.Bəhlulzadə</t>
  </si>
  <si>
    <t>БакуS.C.Pişəvəri</t>
  </si>
  <si>
    <t>БакуTərəqqi</t>
  </si>
  <si>
    <t>БакуZəngi</t>
  </si>
  <si>
    <t>БилясуварBiləsuvar</t>
  </si>
  <si>
    <t>Гянджа1</t>
  </si>
  <si>
    <t>Гянджа12</t>
  </si>
  <si>
    <t>Гянджа2</t>
  </si>
  <si>
    <t>Гянджа16</t>
  </si>
  <si>
    <t>Гянджа4</t>
  </si>
  <si>
    <t>Гянджа5</t>
  </si>
  <si>
    <t>Гянджа26</t>
  </si>
  <si>
    <t>Гянджа27</t>
  </si>
  <si>
    <t>Гянджа32</t>
  </si>
  <si>
    <t>Гянджа39</t>
  </si>
  <si>
    <t>Гянджа44</t>
  </si>
  <si>
    <t>Мингечевир1</t>
  </si>
  <si>
    <t>Мингечевир15</t>
  </si>
  <si>
    <t>Мингечевир3</t>
  </si>
  <si>
    <t>Мингечевир4</t>
  </si>
  <si>
    <t>Мингечевир7</t>
  </si>
  <si>
    <t>Мингечевир8</t>
  </si>
  <si>
    <t>МингечевирTRHEL</t>
  </si>
  <si>
    <t>Сумгаит11</t>
  </si>
  <si>
    <t>Сумгаит5</t>
  </si>
  <si>
    <t>Сумгаит12</t>
  </si>
  <si>
    <t>Сумгаит16</t>
  </si>
  <si>
    <t>Сумгаит19</t>
  </si>
  <si>
    <t>Сумгаит24</t>
  </si>
  <si>
    <t>Сумгаит28</t>
  </si>
  <si>
    <t>Сумгаит31</t>
  </si>
  <si>
    <t>Сумгаит36</t>
  </si>
  <si>
    <t>Сумгаит39</t>
  </si>
  <si>
    <t>Шамахы10</t>
  </si>
  <si>
    <t>Шамахы2</t>
  </si>
  <si>
    <t>Шамахы6</t>
  </si>
  <si>
    <t>Шамахы9</t>
  </si>
  <si>
    <t>ШамахыAvropa</t>
  </si>
  <si>
    <t>2020/2021</t>
  </si>
  <si>
    <t>РУС
в 4(1) кл</t>
  </si>
  <si>
    <t>РУС
в 4(2) кл</t>
  </si>
  <si>
    <t>РУС
в 5(1) кл</t>
  </si>
  <si>
    <t>РУС
в 5(2) кл</t>
  </si>
  <si>
    <t>РУС
в 6(2) кл</t>
  </si>
  <si>
    <t>РУС
в 7(1) кл</t>
  </si>
  <si>
    <t>РУС
в 7(2) кл</t>
  </si>
  <si>
    <t>РУС в 6-7(3)</t>
  </si>
  <si>
    <t>РУС
в 8(2) кл</t>
  </si>
  <si>
    <t>РУС
в 9(3) кл</t>
  </si>
  <si>
    <t>АЗ
в 4(2) кл</t>
  </si>
  <si>
    <t>АЗ
в 5(2) кл</t>
  </si>
  <si>
    <t>АЗ
в 6(2) кл</t>
  </si>
  <si>
    <t>АЗ
в 7(2) кл</t>
  </si>
  <si>
    <t>АЗ в 6-7(3)</t>
  </si>
  <si>
    <t>АЗ
в 8(2) кл</t>
  </si>
  <si>
    <t>АЗ
в 9(3) кл</t>
  </si>
  <si>
    <t>Total</t>
  </si>
  <si>
    <t>Баку141</t>
  </si>
  <si>
    <t>МингечевирМингечевир 4</t>
  </si>
  <si>
    <t>Baki</t>
  </si>
  <si>
    <t>İ.Tağıyev adına 26№li tam orta məktəb</t>
  </si>
  <si>
    <t>189-190 nömrəli tam orta məktəb</t>
  </si>
  <si>
    <t>Gence</t>
  </si>
  <si>
    <t>27 nomreli mekteb lisey</t>
  </si>
  <si>
    <t>Shamaxi</t>
  </si>
  <si>
    <t>9 sayli</t>
  </si>
  <si>
    <t>Bakı</t>
  </si>
  <si>
    <t>233 saylı məktəb</t>
  </si>
  <si>
    <t>Gəncə</t>
  </si>
  <si>
    <t>Sumqayıt</t>
  </si>
  <si>
    <t>5 N-li orta məktəb</t>
  </si>
  <si>
    <t xml:space="preserve">Gəncə </t>
  </si>
  <si>
    <t>Mingəçevir</t>
  </si>
  <si>
    <t>M. Hüseynzadə ad. 3 saylı tam orta məktəb</t>
  </si>
  <si>
    <t>12 nomreli</t>
  </si>
  <si>
    <t>86Nli tam orta mekteb</t>
  </si>
  <si>
    <t>A.S.Makarenko adına HFTG</t>
  </si>
  <si>
    <t>Səttar Bəhluladə adına Xarici Dillər Təmayüllü Gimnaziya</t>
  </si>
  <si>
    <t>204 saylı məktəb</t>
  </si>
  <si>
    <t>314№-li tam orta məktəb</t>
  </si>
  <si>
    <t>91 saylı tam orta məktəb</t>
  </si>
  <si>
    <t>M.Ibrahimov adina Təhsil Kompleksi</t>
  </si>
  <si>
    <t xml:space="preserve">Bakı </t>
  </si>
  <si>
    <t>S.C. Pişəvəfi adına HFG</t>
  </si>
  <si>
    <t>THL (15)</t>
  </si>
  <si>
    <t>Zəngi Liseyi</t>
  </si>
  <si>
    <t>132-134 №-li  Təhsil  Kompleksi</t>
  </si>
  <si>
    <t>240№ - li tam orta məktəb</t>
  </si>
  <si>
    <t>13 nomreli orta mekteb</t>
  </si>
  <si>
    <t>8 №-li tam orta məktəb</t>
  </si>
  <si>
    <t>Tərəqqi liseyi</t>
  </si>
  <si>
    <t>BSU MLK</t>
  </si>
  <si>
    <t>Классическая гимназия N160</t>
  </si>
  <si>
    <t>Elitar gimnaziya</t>
  </si>
  <si>
    <t>8 saylı tam orta məktəb</t>
  </si>
  <si>
    <t>WA Group</t>
  </si>
  <si>
    <t>ok</t>
  </si>
  <si>
    <t>2 deqiq</t>
  </si>
  <si>
    <t>zeng edib deyecek</t>
  </si>
  <si>
    <t>call again</t>
  </si>
  <si>
    <t>шефег</t>
  </si>
  <si>
    <t>Перезвонит сообщит</t>
  </si>
  <si>
    <t>Freshdesk name</t>
  </si>
  <si>
    <t>Куратор</t>
  </si>
  <si>
    <t>E-mail</t>
  </si>
  <si>
    <t>Контактное лицо по программе</t>
  </si>
  <si>
    <t>Телефон контактного лица</t>
  </si>
  <si>
    <t>E-mail контактного лица</t>
  </si>
  <si>
    <t>Классов AZ  в проекте 2019/2020</t>
  </si>
  <si>
    <t>Классов RUS в проекте 2019/2020</t>
  </si>
  <si>
    <t>Всего классов в проекте 2019/2020</t>
  </si>
  <si>
    <t>Кол-во детей AZ 2019/2020</t>
  </si>
  <si>
    <t>Кол-во детей RUS 2019/2020</t>
  </si>
  <si>
    <t>Кол-во детей 2019/2020</t>
  </si>
  <si>
    <t>Кол-во кабинетов в школе</t>
  </si>
  <si>
    <t>Нужно, чтобы покрыть только проект</t>
  </si>
  <si>
    <t>Добавить кабинетов</t>
  </si>
  <si>
    <t>Добавил AzEduNet</t>
  </si>
  <si>
    <t>Стало кабинетов</t>
  </si>
  <si>
    <t>Кол-во компов в школе</t>
  </si>
  <si>
    <t>Baku 145</t>
  </si>
  <si>
    <t>Гюляр</t>
  </si>
  <si>
    <t>145mekteb@baku.edu.gov.az</t>
  </si>
  <si>
    <t>Baku 20</t>
  </si>
  <si>
    <t>Назрин</t>
  </si>
  <si>
    <t>20mekteb@baku.edu.gov.az</t>
  </si>
  <si>
    <t>Sumgait 11</t>
  </si>
  <si>
    <t>hesenli_ilahe.sum@mail.ru</t>
  </si>
  <si>
    <t>sehla zauc</t>
  </si>
  <si>
    <t>Baku 141</t>
  </si>
  <si>
    <t>директор-Hüseynova Fərəh 050-314-94-98</t>
  </si>
  <si>
    <t>141mekteb@baku.edu.gov.az; fereh_xanum@mail.ru</t>
  </si>
  <si>
    <t>Həsənova  Minayə zavuç</t>
  </si>
  <si>
    <t>hasanovaminaya@gmail.com</t>
  </si>
  <si>
    <t>Baku 158</t>
  </si>
  <si>
    <t>Самрал</t>
  </si>
  <si>
    <t>158mekteb@baku.edu.gov.az; aytekinburcali@gmail.com</t>
  </si>
  <si>
    <t>Baku 167</t>
  </si>
  <si>
    <t>Qasım - директор - 050-363-19-14, Rəmziyyə zavuc-0557569118</t>
  </si>
  <si>
    <t>167mekteb@baku.edu.gov.az;  mekteb.167@mail.ru</t>
  </si>
  <si>
    <t>kamilə murselova</t>
  </si>
  <si>
    <t>Baku Elitar</t>
  </si>
  <si>
    <t>Elitar.gimnaziya@baku.edu.gov.az; ferqana79@gmail.com</t>
  </si>
  <si>
    <t xml:space="preserve">İsayeva Fərqanə Abbas  </t>
  </si>
  <si>
    <t>ferqana79@gmail.com</t>
  </si>
  <si>
    <t>Baku 5</t>
  </si>
  <si>
    <t>Сакина</t>
  </si>
  <si>
    <t xml:space="preserve">директор - Gündüzlü Nərminə 050-315-43-83
Zavuc - Melaxet Huseynova 051-758-07-05 </t>
  </si>
  <si>
    <t>5mekteb@baku.edu.gov.az</t>
  </si>
  <si>
    <t>Melahet zavuch</t>
  </si>
  <si>
    <t>Baku 18</t>
  </si>
  <si>
    <t>Rəna Süleymanova-050-369-08-95</t>
  </si>
  <si>
    <t>18mekteb@baku.edu.gov.az</t>
  </si>
  <si>
    <t>Baku 27</t>
  </si>
  <si>
    <t>27mekteb@baku.edu.gov.az; mekteb.27@mail.ru</t>
  </si>
  <si>
    <t>Alladin zavuch</t>
  </si>
  <si>
    <t>Baku 86</t>
  </si>
  <si>
    <t>86mekteb@baku.edu.gov.az; necefovamesme@gmail.com</t>
  </si>
  <si>
    <t>Ülker zavuch</t>
  </si>
  <si>
    <t>Baku 164</t>
  </si>
  <si>
    <t>164mekteb@baku.edu.gov.az</t>
  </si>
  <si>
    <t>zeynalova nazimə</t>
  </si>
  <si>
    <t>Baku 264</t>
  </si>
  <si>
    <t>mirzaliyev.yashar@gmail.com</t>
  </si>
  <si>
    <t>Baku 188</t>
  </si>
  <si>
    <t>директор - Sabir Mahmudov 050-324-33-66, 0557822878</t>
  </si>
  <si>
    <t>188mekteb@baku.edu.gov.az</t>
  </si>
  <si>
    <t>Baku 220</t>
  </si>
  <si>
    <t>220mekteb@baku.edu.gov.az ; lalezar_memmedova@yahoo.com</t>
  </si>
  <si>
    <t>Musayeva Şəhla Arif</t>
  </si>
  <si>
    <t>0557698720</t>
  </si>
  <si>
    <t>Baku 24</t>
  </si>
  <si>
    <t>kerimliaygun@mail.ru; 24mekteb@baku.edu.gov.az</t>
  </si>
  <si>
    <t>Baku 246</t>
  </si>
  <si>
    <t>Mahmudov Nəbi - 0502358221; 0503524545 Bilqeis</t>
  </si>
  <si>
    <t>nabimm@mail.ru</t>
  </si>
  <si>
    <t>Baku 251</t>
  </si>
  <si>
    <t>Əzizova Aygün Əlavsər qızı 0503777191</t>
  </si>
  <si>
    <t>idareedici251@gmail.com</t>
  </si>
  <si>
    <t xml:space="preserve">Əzizova Aygün Əlavsər qızı </t>
  </si>
  <si>
    <t>Baku 263</t>
  </si>
  <si>
    <t>263mekteb@bakuedu.gov.az; mekteb.263@mail.ru</t>
  </si>
  <si>
    <t>Baku 240</t>
  </si>
  <si>
    <t>240mekteb@baku.edu.gov.az; 240mekteb@mail.ru</t>
  </si>
  <si>
    <t>Musayeva Nərminə</t>
  </si>
  <si>
    <t>Baku 291</t>
  </si>
  <si>
    <t>0503280979 Sevinc dir müav</t>
  </si>
  <si>
    <t>291ekolojilitsey@baku.edu.gov.az</t>
  </si>
  <si>
    <t>Baku A.S.Makarenko</t>
  </si>
  <si>
    <t xml:space="preserve">050 234 46 52; 0558918983 Senem: </t>
  </si>
  <si>
    <t>Makarenko.gimnaziya@baku.edu.gov.az</t>
  </si>
  <si>
    <t>Mehin Babayeva</t>
  </si>
  <si>
    <t>Baku BSU</t>
  </si>
  <si>
    <t>BSU.lisey@baku.edu.gov.az</t>
  </si>
  <si>
    <t>Ağayeva Nuridə</t>
  </si>
  <si>
    <t>0504804202</t>
  </si>
  <si>
    <t>Baku 59</t>
  </si>
  <si>
    <t>59mekteb@baku.edu.gov.az</t>
  </si>
  <si>
    <t xml:space="preserve"> Gullu zavuch</t>
  </si>
  <si>
    <t>Baku HFTML</t>
  </si>
  <si>
    <t>Humanitar.lisey@baku.edu.gov.az</t>
  </si>
  <si>
    <t>Məmmədova Tahirə</t>
  </si>
  <si>
    <t>Baku S.Bəhlulzadə</t>
  </si>
  <si>
    <t>Behlulzade.gimnaziya@baku.edu.gov.az</t>
  </si>
  <si>
    <t>Əsgərova Sucan Əsgər qızı</t>
  </si>
  <si>
    <t>0559340097</t>
  </si>
  <si>
    <t>sucan75@mail.ru</t>
  </si>
  <si>
    <t>Baku S.C.Pişəvəri</t>
  </si>
  <si>
    <t>Pisheveri.gimnaziya@baku.edu.gov.az; hfgimnaziya@mail.ru</t>
  </si>
  <si>
    <t>Osmanova Aytən</t>
  </si>
  <si>
    <t>aykafo@gmail.com</t>
  </si>
  <si>
    <t>Baku 91</t>
  </si>
  <si>
    <t>91mekteb@bakuedu.gov.az</t>
  </si>
  <si>
    <t>Aslanov Ayaz
Aynur</t>
  </si>
  <si>
    <t>557358626
0124912145</t>
  </si>
  <si>
    <t>Sumgait 39</t>
  </si>
  <si>
    <t>Ələmşahov Bəxşeyiş İldırım-050 52152 18 mekteb.39@gmail.com</t>
  </si>
  <si>
    <t>mekteb_39@mail.ru</t>
  </si>
  <si>
    <t>Наименование школа</t>
  </si>
  <si>
    <t>Кол-во классов</t>
  </si>
  <si>
    <t>Нужно проекторов</t>
  </si>
  <si>
    <t>Нужно досок</t>
  </si>
  <si>
    <t>Нужно тележек</t>
  </si>
  <si>
    <t>Учителей</t>
  </si>
  <si>
    <t>директор Xədicə Eminova  0503855399</t>
  </si>
  <si>
    <t>-012-457-60-58/0552137930</t>
  </si>
  <si>
    <t>050 234 46 52-senem-teserrufat isleri</t>
  </si>
  <si>
    <t>Gəncə şəhər  2 saylı tam orta məktəb</t>
  </si>
  <si>
    <t>Директор:  Севда 0507449389</t>
  </si>
  <si>
    <t>директор - Həsənova Könül 050-336-97-77</t>
  </si>
  <si>
    <t>менял</t>
  </si>
  <si>
    <t>директор-Həsənova Sadəgül 050-368-57-04</t>
  </si>
  <si>
    <t>Əzimova Sədаqət Qərib-055-774-83-45</t>
  </si>
  <si>
    <t>Süleymanov Niyaz  Mustafa-055 834 47 54</t>
  </si>
  <si>
    <t>Ramazanova Pərvanə Sədul-070 338 15 17</t>
  </si>
  <si>
    <t>Общая информация по запуску 2019/2020</t>
  </si>
  <si>
    <t>Сценарии по набору классов</t>
  </si>
  <si>
    <t>Итого</t>
  </si>
  <si>
    <t>Кол-во классов AZ</t>
  </si>
  <si>
    <t>Кол-во классов RUS</t>
  </si>
  <si>
    <t>Кол-во классов всего</t>
  </si>
  <si>
    <t>Кол-во учеников AZ</t>
  </si>
  <si>
    <t>Кол-во учеников RUS</t>
  </si>
  <si>
    <t>Кол-во учеников всего</t>
  </si>
  <si>
    <t>Информация по языковым секторам</t>
  </si>
  <si>
    <t>Детей по курсам и секторам</t>
  </si>
  <si>
    <t>Сектор</t>
  </si>
  <si>
    <t>Курс/Сектор</t>
  </si>
  <si>
    <t>3(1)</t>
  </si>
  <si>
    <t>Кол-во 3-х классов</t>
  </si>
  <si>
    <t>4(1)</t>
  </si>
  <si>
    <t>Кол-во 4-х классов</t>
  </si>
  <si>
    <t>5(1)</t>
  </si>
  <si>
    <t>Кол-во 5-х классов</t>
  </si>
  <si>
    <t>5(2)</t>
  </si>
  <si>
    <t>Кол-во 6-х классов</t>
  </si>
  <si>
    <t>6(1)</t>
  </si>
  <si>
    <t>Кол-во 7-х классов</t>
  </si>
  <si>
    <t>6(2)</t>
  </si>
  <si>
    <t>Кол-во 8-х классов</t>
  </si>
  <si>
    <t>7(1/2/3)</t>
  </si>
  <si>
    <t>8(2)</t>
  </si>
  <si>
    <t>Кол-во детей 3-х классов</t>
  </si>
  <si>
    <t>Кол-во детей 4-х классов</t>
  </si>
  <si>
    <t>Кол-во детей 5-х классов</t>
  </si>
  <si>
    <t>Кол-во детей 6-х классов</t>
  </si>
  <si>
    <t>Кол-во детей 7-х классов</t>
  </si>
  <si>
    <t>Кол-во детей 8-х классов</t>
  </si>
  <si>
    <t>Потребности. Учителя</t>
  </si>
  <si>
    <t>Потребности. Техника и Аудитории</t>
  </si>
  <si>
    <t>Кол-во учителей IT в школах</t>
  </si>
  <si>
    <t>Необходимо кабинетов</t>
  </si>
  <si>
    <t>Кол-во учителей IT в проекте</t>
  </si>
  <si>
    <t>Фактическая нехватка</t>
  </si>
  <si>
    <t>Необходимо учителей IT в проект</t>
  </si>
  <si>
    <t>Компьютеров (в школе)</t>
  </si>
  <si>
    <t>Донабрать учителей IT AZ в проект</t>
  </si>
  <si>
    <t>Необходимо компов</t>
  </si>
  <si>
    <t>Свободный ресурс учителей IT в школе</t>
  </si>
  <si>
    <t>1 смена</t>
  </si>
  <si>
    <t>2 смены</t>
  </si>
  <si>
    <t>Дополнительные классы</t>
  </si>
  <si>
    <t>Школы, которые уже принимают участие в проекте</t>
  </si>
  <si>
    <t>Утвержденные школы</t>
  </si>
  <si>
    <t>Школы, добавленные в лист ожидания</t>
  </si>
  <si>
    <t>Другие школы для добавления</t>
  </si>
  <si>
    <t>Сценарий</t>
  </si>
  <si>
    <t>Minimum</t>
  </si>
  <si>
    <t>Optimal</t>
  </si>
  <si>
    <t>Maximum</t>
  </si>
  <si>
    <t>Minimum1</t>
  </si>
  <si>
    <t>Minimum2</t>
  </si>
  <si>
    <t>Optimal1</t>
  </si>
  <si>
    <t>Optimal2</t>
  </si>
  <si>
    <t>Maximum1</t>
  </si>
  <si>
    <t>Maximum2</t>
  </si>
  <si>
    <t>Extra1</t>
  </si>
  <si>
    <t>Extra2</t>
  </si>
  <si>
    <t>Extra3</t>
  </si>
  <si>
    <t>Extra4</t>
  </si>
  <si>
    <t>Extra5</t>
  </si>
  <si>
    <t>Extra6</t>
  </si>
  <si>
    <t>Dop1</t>
  </si>
  <si>
    <t>Dop2</t>
  </si>
  <si>
    <t>Dop3</t>
  </si>
  <si>
    <t>Dop4</t>
  </si>
  <si>
    <t>Dop5</t>
  </si>
  <si>
    <t>Dop6</t>
  </si>
  <si>
    <t xml:space="preserve">Классы, которые включены в проект </t>
  </si>
  <si>
    <t xml:space="preserve">Кол-во классов </t>
  </si>
  <si>
    <t>Кол-во учеников</t>
  </si>
  <si>
    <t>Кол-во учителей (все потребности школы)</t>
  </si>
  <si>
    <t>Кол-во учителей (вне проекта)</t>
  </si>
  <si>
    <t>Кол-во учителей в проекте AZ</t>
  </si>
  <si>
    <t>Кол-во учителей в проекте RUS</t>
  </si>
  <si>
    <t>Максимальный сценарий развития проекта. Итоговые показатели</t>
  </si>
  <si>
    <t>Алгоритмы</t>
  </si>
  <si>
    <t>Процедуры</t>
  </si>
  <si>
    <t>Устройство ПК</t>
  </si>
  <si>
    <t>Старые</t>
  </si>
  <si>
    <t>Утвержденные</t>
  </si>
  <si>
    <t>Новые</t>
  </si>
  <si>
    <t>Аз</t>
  </si>
  <si>
    <t>Рус</t>
  </si>
  <si>
    <t>7-1/7-2/7-3</t>
  </si>
  <si>
    <t>Кол-во школ 2019/2020</t>
  </si>
  <si>
    <t>73 старые</t>
  </si>
  <si>
    <t>50 новые</t>
  </si>
  <si>
    <t>Учителей IT AZ (в школе)</t>
  </si>
  <si>
    <t>Номера классов</t>
  </si>
  <si>
    <t>38 RUS тест</t>
  </si>
  <si>
    <t>Учителей IT RUS (в школе)</t>
  </si>
  <si>
    <t>Учителей IT AZ (в проекте)</t>
  </si>
  <si>
    <t>Потребность учителей</t>
  </si>
  <si>
    <t>Учителей IT RUS (в проекте)</t>
  </si>
  <si>
    <t>Кол-во классов 3</t>
  </si>
  <si>
    <t>Учителей IT всего в школах</t>
  </si>
  <si>
    <t>Донабрать IT AZ (в проект)</t>
  </si>
  <si>
    <t>Кол-во классов 4</t>
  </si>
  <si>
    <t>Учителей IT уже в проекте</t>
  </si>
  <si>
    <t>Донабрать IT RUS (в проект)</t>
  </si>
  <si>
    <t>Кол-во классов 5</t>
  </si>
  <si>
    <t xml:space="preserve">Необходимо донабрать </t>
  </si>
  <si>
    <t>Фактическая нехватка учителей</t>
  </si>
  <si>
    <t>Кол-во классов 6</t>
  </si>
  <si>
    <t>Свободных ресурс в школе</t>
  </si>
  <si>
    <t>Кол-во классов 7</t>
  </si>
  <si>
    <t>Донабрать из вне</t>
  </si>
  <si>
    <t>Кол-во классов 8</t>
  </si>
  <si>
    <t>Кол-во учеников 3</t>
  </si>
  <si>
    <t>Кол-во учеников 4</t>
  </si>
  <si>
    <t>Кол-во учеников 5</t>
  </si>
  <si>
    <t>Кол-во учеников 6</t>
  </si>
  <si>
    <t>Кол-во учеников 7</t>
  </si>
  <si>
    <t>Кол-во учеников 8</t>
  </si>
  <si>
    <t>Фактическая нехватает кабинетов</t>
  </si>
  <si>
    <t>Фактическая нехватает компов</t>
  </si>
  <si>
    <t>(есть избытки в других школах)</t>
  </si>
  <si>
    <t>4</t>
  </si>
  <si>
    <t>5</t>
  </si>
  <si>
    <t>6</t>
  </si>
  <si>
    <t>7</t>
  </si>
  <si>
    <t xml:space="preserve"> </t>
  </si>
  <si>
    <t>48 nömrəli tam orta məktəb</t>
  </si>
  <si>
    <t>202 nömrəli tam orta məktəb</t>
  </si>
  <si>
    <t>329 nömrəli tam orta məktəb</t>
  </si>
  <si>
    <t>Gəncə şəhər 6 saylı tam orta məktəb</t>
  </si>
  <si>
    <t>Gəncə şəhər 7 saylı tam orta məktəb</t>
  </si>
  <si>
    <t>Gəncə şəhər 11 saylı tam orta məktəb</t>
  </si>
  <si>
    <t>Gəncə şəhər Ş.İsmayıl adına 13 saylı tam orta məktəb</t>
  </si>
  <si>
    <t>Gəncə şəhər 25 saylı tam orta məktəb</t>
  </si>
  <si>
    <t>Gəncə şəhər 29 saylı tam orta məktəb</t>
  </si>
  <si>
    <t>Gəncə şəhər 30 saylı tam orta məktəb</t>
  </si>
  <si>
    <t>Mingəçevir şəhər R.Mirabov adına 7 saylı tam orta məktəb</t>
  </si>
  <si>
    <t>Mingəçevir şəhər İ.Qayıbov adına 10 saylı tam orta məktəb</t>
  </si>
  <si>
    <t>Mingəçevir şəhər S.Vurğun adına 16 saylı tam orta məktəb</t>
  </si>
  <si>
    <t>Mingəçevir şəhər 18 saylı tam orta məktəb</t>
  </si>
  <si>
    <t>Sumqayıt şəhər 8 saylı tam orta məktəb</t>
  </si>
  <si>
    <t>Sumqayıt şəhər F.Piriyev adına 18 saylı tam orta məktəb</t>
  </si>
  <si>
    <t>Sumqayıt şəhər 38 saylı tam orta məktəb</t>
  </si>
  <si>
    <t>Запущен проект?</t>
  </si>
  <si>
    <t>Текущее кол-во
учителей IT AZ
(общее)</t>
  </si>
  <si>
    <t>Текущее кол-во
учителей IT RUS
(общее)</t>
  </si>
  <si>
    <t>Текущее кол-во
учителей IT AZ/RUS
(общее)</t>
  </si>
  <si>
    <t>Текущее кол-во
учителей IT AZ
(под проект)</t>
  </si>
  <si>
    <t>Текущее кол-во
учителей IT RUS
(под проект)</t>
  </si>
  <si>
    <t>Текущее кол-во
учителей IT AZ/RUS
(под проект)</t>
  </si>
  <si>
    <t>Необходимо учителей
Старая 567
+покрыть всю школу</t>
  </si>
  <si>
    <t>Необходимо учителей
Старая AZ 567
только наши</t>
  </si>
  <si>
    <t>Необходимо учителей
Старая RUS 567
только наши</t>
  </si>
  <si>
    <t>Необходимо учителей
Старая 4567
+покрыть всю школу</t>
  </si>
  <si>
    <t>Необходимо учителей
Старая AZ 4567
только наши</t>
  </si>
  <si>
    <t>Необходимо учителей
Старая RUS 4567
только наши</t>
  </si>
  <si>
    <t>Необходимо учителей
Старая 34567
+покрыть всю школу</t>
  </si>
  <si>
    <t>Необходимо учителей
Старая AZ 34567
только наши</t>
  </si>
  <si>
    <t>Необходимо учителей
Старая RUS 34567
только наши</t>
  </si>
  <si>
    <t>Необходимо учителей
Новая 57
+покрыть всю школу</t>
  </si>
  <si>
    <t>Необходимо учителей
Новая AZ 57
только наши</t>
  </si>
  <si>
    <t>Необходимо учителей
Новая RUS 57
только наши</t>
  </si>
  <si>
    <t>Необходимо учителей
Новая 567
+покрыть всю школу</t>
  </si>
  <si>
    <t>Необходимо учителей
Новая AZ 567
только наши</t>
  </si>
  <si>
    <t>Необходимо учителей
Новая RUS 567
только наши</t>
  </si>
  <si>
    <t>Необходимо учителей
Новая 457
+покрыть всю школу</t>
  </si>
  <si>
    <t>Необходимо учителей
Новая AZ 457
только наши</t>
  </si>
  <si>
    <t>Необходимо учителей
Новая RUS 457
только наши</t>
  </si>
  <si>
    <t>Необходимо учителей
Новая 4567
+покрыть всю школу</t>
  </si>
  <si>
    <t>Необходимо учителей
Новая AZ 4567
только наши</t>
  </si>
  <si>
    <t>Необходимо учителей
Новая RUS 4567
только наши</t>
  </si>
  <si>
    <t>Необходимо учителей
Новая 3457
+покрыть всю школу</t>
  </si>
  <si>
    <t>Необходимо учителей
Новая AZ 3457
только наши</t>
  </si>
  <si>
    <t>Необходимо учителей
Новая RUS 3457
только наши</t>
  </si>
  <si>
    <t>Необходимо учителей
Новая 34567
+покрыть всю школу</t>
  </si>
  <si>
    <t>Необходимо учителей
Новая AZ 34567
только наши</t>
  </si>
  <si>
    <t>Необходимо учителей
Новая RUS 34567
только наши</t>
  </si>
  <si>
    <t xml:space="preserve">189-190 </t>
  </si>
  <si>
    <t xml:space="preserve">A.S.Makarenko </t>
  </si>
  <si>
    <t>Старые школы</t>
  </si>
  <si>
    <t>Новые школы</t>
  </si>
  <si>
    <t>N.Gəncəvi adına texniki və təbiət elmləri liseyi</t>
  </si>
  <si>
    <t>Təfəkkür' liseyi</t>
  </si>
  <si>
    <t>Ankara  məktəb-liseyi</t>
  </si>
  <si>
    <t xml:space="preserve"> Təbiət Elmləri Təmayüllü Gimnaziya</t>
  </si>
  <si>
    <t>Məktəb, Lisey Kompleksi</t>
  </si>
  <si>
    <t>Кол-во
учителей IT AZ
(в школе)</t>
  </si>
  <si>
    <t>Кол-во
учителей IT RUS
(в школе)</t>
  </si>
  <si>
    <t>Кол-во
учителей IT
AZ/RUS (в школе)</t>
  </si>
  <si>
    <t>Нужно учителей
4567
+покрыть школу</t>
  </si>
  <si>
    <t>Нужно учителей AZ
4567
только наши</t>
  </si>
  <si>
    <t>Нужно учителей RUS
4567
только наши</t>
  </si>
  <si>
    <t>Нехватает
учителей IT AZ
(под проект)</t>
  </si>
  <si>
    <t>Нехватает
учителей IT RUS
(под проект)</t>
  </si>
  <si>
    <t>Текущее кол-во
кабинетов IT
в школе
İT kabinetlərin sayı</t>
  </si>
  <si>
    <t>Нужно кабинетов,
чтобы покрыть
школу
tələb olunan kabinetlərin sayı</t>
  </si>
  <si>
    <t>Нехватает 
кабинетов,чтобы
покрыть школу
Çatışmayan kabinetlərin sayı</t>
  </si>
  <si>
    <t>Кол-во норм
компов в школе</t>
  </si>
  <si>
    <t>Необходимое
кол-во компов</t>
  </si>
  <si>
    <t>Не хватает 
компов,чтобы
покрыть школу</t>
  </si>
  <si>
    <t>247 nomrəli tam orta məktəb</t>
  </si>
  <si>
    <t>Bakı şəhəri 132034 saylı Təhsil Kompleksi</t>
  </si>
  <si>
    <t>189090 saylı nömrəli orta məktəb</t>
  </si>
  <si>
    <t>Gəncə şəhər Ə.Cavad adına 2 saylı tam orta məktəb</t>
  </si>
  <si>
    <t>Школы, потенциальные участники проекта</t>
  </si>
  <si>
    <t>Сравнение сценария Minimul (по старым шклам) со всеми сценариями по новым школам</t>
  </si>
  <si>
    <t>Сравнение сценария Optimal (по старым шклам) со всеми сценариями по новым школам</t>
  </si>
  <si>
    <t>Сравнение сценария Maximum (по старым шклам) со всеми сценариями по новым школам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</si>
</sst>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\-m"/>
    <numFmt numFmtId="165" formatCode="0.0"/>
    <numFmt numFmtId="166" formatCode="d\.m"/>
    <numFmt numFmtId="167" formatCode="0.0%"/>
  </numFmts>
  <fonts count="33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222222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0"/>
      <color theme="1"/>
      <name val="Calibri"/>
    </font>
    <font>
      <sz val="10"/>
      <color rgb="FF222222"/>
      <name val="Arial"/>
    </font>
    <font>
      <b/>
      <sz val="11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9"/>
      <color theme="1"/>
      <name val="Arial"/>
    </font>
    <font>
      <strike/>
      <sz val="10"/>
      <color theme="1"/>
      <name val="Arial"/>
    </font>
    <font>
      <strike/>
      <sz val="10"/>
      <color theme="1"/>
      <name val="Calibri"/>
    </font>
    <font>
      <b/>
      <sz val="12"/>
      <color rgb="FF000000"/>
      <name val="Arial"/>
    </font>
    <font>
      <sz val="12"/>
      <color theme="1"/>
      <name val="Calibri"/>
    </font>
    <font>
      <sz val="12"/>
      <color theme="1"/>
      <name val="Arial"/>
    </font>
    <font>
      <sz val="12"/>
      <color rgb="FF000000"/>
      <name val="Arial"/>
    </font>
    <font>
      <sz val="11"/>
      <color rgb="FF000000"/>
      <name val="Inconsolata"/>
    </font>
    <font>
      <b/>
      <sz val="11"/>
      <color rgb="FF000000"/>
      <name val="Inconsolata"/>
    </font>
    <font>
      <b/>
      <sz val="10"/>
      <color theme="1"/>
      <name val="Arial"/>
    </font>
  </fonts>
  <fills count="1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1F2"/>
        <bgColor rgb="FFD9E1F2"/>
      </patternFill>
    </fill>
    <fill>
      <patternFill patternType="solid">
        <fgColor rgb="FFDEEAF6"/>
        <bgColor rgb="FFDEEAF6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86">
    <xf numFmtId="0" fontId="0" fillId="0" borderId="0" xfId="0" applyFont="1" applyAlignment="1"/>
    <xf numFmtId="0" fontId="3" fillId="0" borderId="0" xfId="0" applyFont="1"/>
    <xf numFmtId="0" fontId="1" fillId="0" borderId="4" xfId="0" applyFont="1" applyBorder="1"/>
    <xf numFmtId="0" fontId="5" fillId="0" borderId="4" xfId="0" applyFont="1" applyBorder="1"/>
    <xf numFmtId="0" fontId="3" fillId="0" borderId="4" xfId="0" applyFont="1" applyBorder="1"/>
    <xf numFmtId="0" fontId="6" fillId="0" borderId="0" xfId="0" applyFont="1"/>
    <xf numFmtId="0" fontId="9" fillId="4" borderId="4" xfId="0" applyFont="1" applyFill="1" applyBorder="1" applyAlignment="1">
      <alignment horizontal="center" vertical="top"/>
    </xf>
    <xf numFmtId="0" fontId="9" fillId="4" borderId="2" xfId="0" applyFont="1" applyFill="1" applyBorder="1" applyAlignment="1">
      <alignment horizontal="center" vertical="top"/>
    </xf>
    <xf numFmtId="49" fontId="9" fillId="4" borderId="2" xfId="0" applyNumberFormat="1" applyFont="1" applyFill="1" applyBorder="1" applyAlignment="1">
      <alignment horizontal="center" vertical="top"/>
    </xf>
    <xf numFmtId="0" fontId="9" fillId="5" borderId="2" xfId="0" applyFont="1" applyFill="1" applyBorder="1" applyAlignment="1">
      <alignment horizontal="center" vertical="top"/>
    </xf>
    <xf numFmtId="0" fontId="9" fillId="6" borderId="2" xfId="0" applyFont="1" applyFill="1" applyBorder="1" applyAlignment="1">
      <alignment horizontal="center" vertical="top"/>
    </xf>
    <xf numFmtId="0" fontId="8" fillId="3" borderId="5" xfId="0" applyFont="1" applyFill="1" applyBorder="1" applyAlignment="1"/>
    <xf numFmtId="0" fontId="8" fillId="3" borderId="6" xfId="0" applyFont="1" applyFill="1" applyBorder="1" applyAlignment="1">
      <alignment horizontal="center"/>
    </xf>
    <xf numFmtId="0" fontId="8" fillId="3" borderId="5" xfId="0" applyFont="1" applyFill="1" applyBorder="1" applyAlignment="1">
      <alignment wrapText="1"/>
    </xf>
    <xf numFmtId="0" fontId="8" fillId="3" borderId="6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 wrapText="1"/>
    </xf>
    <xf numFmtId="0" fontId="8" fillId="3" borderId="6" xfId="0" applyFont="1" applyFill="1" applyBorder="1" applyAlignment="1"/>
    <xf numFmtId="0" fontId="11" fillId="3" borderId="6" xfId="0" applyFont="1" applyFill="1" applyBorder="1" applyAlignment="1">
      <alignment wrapText="1"/>
    </xf>
    <xf numFmtId="0" fontId="8" fillId="7" borderId="6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 wrapText="1"/>
    </xf>
    <xf numFmtId="0" fontId="12" fillId="3" borderId="6" xfId="0" applyFont="1" applyFill="1" applyBorder="1" applyAlignment="1">
      <alignment horizontal="center"/>
    </xf>
    <xf numFmtId="0" fontId="7" fillId="3" borderId="0" xfId="0" applyFont="1" applyFill="1"/>
    <xf numFmtId="1" fontId="13" fillId="8" borderId="4" xfId="0" applyNumberFormat="1" applyFont="1" applyFill="1" applyBorder="1" applyAlignment="1">
      <alignment horizontal="center" vertical="center" wrapText="1"/>
    </xf>
    <xf numFmtId="1" fontId="13" fillId="8" borderId="0" xfId="0" applyNumberFormat="1" applyFont="1" applyFill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3" borderId="0" xfId="0" applyFont="1" applyFill="1"/>
    <xf numFmtId="0" fontId="16" fillId="3" borderId="0" xfId="0" applyFont="1" applyFill="1" applyAlignment="1">
      <alignment horizontal="center" vertical="center"/>
    </xf>
    <xf numFmtId="1" fontId="16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6" fillId="0" borderId="0" xfId="0" applyFont="1"/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21" fillId="11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0" fillId="3" borderId="5" xfId="0" applyFont="1" applyFill="1" applyBorder="1" applyAlignment="1">
      <alignment horizontal="left" vertical="center"/>
    </xf>
    <xf numFmtId="0" fontId="21" fillId="11" borderId="0" xfId="0" applyFont="1" applyFill="1" applyAlignment="1">
      <alignment horizontal="left"/>
    </xf>
    <xf numFmtId="0" fontId="13" fillId="11" borderId="0" xfId="0" applyFont="1" applyFill="1" applyAlignment="1">
      <alignment horizontal="center"/>
    </xf>
    <xf numFmtId="0" fontId="13" fillId="11" borderId="0" xfId="0" applyFont="1" applyFill="1" applyAlignment="1">
      <alignment horizontal="center" wrapText="1"/>
    </xf>
    <xf numFmtId="0" fontId="23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23" fillId="0" borderId="0" xfId="0" applyFont="1"/>
    <xf numFmtId="0" fontId="23" fillId="0" borderId="0" xfId="0" applyFont="1" applyAlignment="1">
      <alignment wrapText="1"/>
    </xf>
    <xf numFmtId="0" fontId="13" fillId="11" borderId="0" xfId="0" applyFont="1" applyFill="1" applyAlignment="1">
      <alignment horizontal="left"/>
    </xf>
    <xf numFmtId="0" fontId="20" fillId="12" borderId="0" xfId="0" applyFont="1" applyFill="1" applyAlignment="1">
      <alignment horizontal="center"/>
    </xf>
    <xf numFmtId="0" fontId="21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4" fillId="3" borderId="4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24" fillId="10" borderId="5" xfId="0" applyFont="1" applyFill="1" applyBorder="1" applyAlignment="1">
      <alignment horizontal="left" vertical="center"/>
    </xf>
    <xf numFmtId="0" fontId="25" fillId="0" borderId="0" xfId="0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0" xfId="0" applyFont="1" applyAlignment="1"/>
    <xf numFmtId="0" fontId="8" fillId="0" borderId="0" xfId="0" applyFont="1"/>
    <xf numFmtId="0" fontId="26" fillId="3" borderId="4" xfId="0" applyFont="1" applyFill="1" applyBorder="1" applyAlignment="1">
      <alignment horizontal="center" wrapText="1"/>
    </xf>
    <xf numFmtId="0" fontId="27" fillId="0" borderId="0" xfId="0" applyFont="1" applyAlignment="1">
      <alignment horizontal="left"/>
    </xf>
    <xf numFmtId="0" fontId="27" fillId="0" borderId="0" xfId="0" applyFont="1"/>
    <xf numFmtId="0" fontId="28" fillId="3" borderId="5" xfId="0" applyFont="1" applyFill="1" applyBorder="1" applyAlignment="1"/>
    <xf numFmtId="0" fontId="27" fillId="0" borderId="0" xfId="0" applyFont="1" applyAlignment="1">
      <alignment horizontal="center"/>
    </xf>
    <xf numFmtId="0" fontId="29" fillId="3" borderId="5" xfId="0" applyFont="1" applyFill="1" applyBorder="1" applyAlignment="1"/>
    <xf numFmtId="0" fontId="28" fillId="0" borderId="5" xfId="0" applyFont="1" applyBorder="1" applyAlignment="1"/>
    <xf numFmtId="0" fontId="28" fillId="3" borderId="6" xfId="0" applyFont="1" applyFill="1" applyBorder="1" applyAlignment="1"/>
    <xf numFmtId="0" fontId="29" fillId="3" borderId="5" xfId="0" applyFont="1" applyFill="1" applyBorder="1"/>
    <xf numFmtId="0" fontId="4" fillId="3" borderId="0" xfId="0" applyFont="1" applyFill="1" applyAlignment="1">
      <alignment horizontal="left" vertical="center" wrapText="1"/>
    </xf>
    <xf numFmtId="0" fontId="4" fillId="4" borderId="2" xfId="0" applyFont="1" applyFill="1" applyBorder="1" applyAlignment="1">
      <alignment horizontal="left" vertical="top" wrapText="1"/>
    </xf>
    <xf numFmtId="0" fontId="3" fillId="8" borderId="5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center" vertical="top" wrapText="1"/>
    </xf>
    <xf numFmtId="0" fontId="4" fillId="6" borderId="4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9" borderId="6" xfId="0" applyFont="1" applyFill="1" applyBorder="1" applyAlignment="1">
      <alignment horizontal="center" wrapText="1"/>
    </xf>
    <xf numFmtId="0" fontId="3" fillId="10" borderId="0" xfId="0" applyFont="1" applyFill="1" applyAlignment="1">
      <alignment horizontal="left" vertical="center"/>
    </xf>
    <xf numFmtId="0" fontId="3" fillId="10" borderId="5" xfId="0" applyFont="1" applyFill="1" applyBorder="1" applyAlignment="1">
      <alignment horizontal="left" vertical="center"/>
    </xf>
    <xf numFmtId="0" fontId="3" fillId="10" borderId="6" xfId="0" applyFont="1" applyFill="1" applyBorder="1" applyAlignment="1">
      <alignment horizontal="center" wrapText="1"/>
    </xf>
    <xf numFmtId="0" fontId="0" fillId="10" borderId="6" xfId="0" applyFont="1" applyFill="1" applyBorder="1" applyAlignment="1">
      <alignment horizontal="center" wrapText="1"/>
    </xf>
    <xf numFmtId="0" fontId="3" fillId="10" borderId="4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3" fillId="9" borderId="0" xfId="0" applyFont="1" applyFill="1" applyAlignment="1">
      <alignment horizontal="left" vertical="center"/>
    </xf>
    <xf numFmtId="0" fontId="3" fillId="9" borderId="5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center"/>
    </xf>
    <xf numFmtId="0" fontId="0" fillId="3" borderId="4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quotePrefix="1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9" fillId="13" borderId="2" xfId="0" applyNumberFormat="1" applyFont="1" applyFill="1" applyBorder="1" applyAlignment="1">
      <alignment horizontal="center" vertical="top" wrapText="1"/>
    </xf>
    <xf numFmtId="0" fontId="9" fillId="6" borderId="0" xfId="0" applyFont="1" applyFill="1" applyAlignment="1">
      <alignment horizontal="center" vertical="top"/>
    </xf>
    <xf numFmtId="0" fontId="8" fillId="13" borderId="6" xfId="0" applyFont="1" applyFill="1" applyBorder="1" applyAlignment="1">
      <alignment horizontal="center" wrapText="1"/>
    </xf>
    <xf numFmtId="165" fontId="8" fillId="13" borderId="6" xfId="0" applyNumberFormat="1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8" fillId="8" borderId="6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left" wrapText="1"/>
    </xf>
    <xf numFmtId="0" fontId="8" fillId="9" borderId="5" xfId="0" applyFont="1" applyFill="1" applyBorder="1" applyAlignment="1"/>
    <xf numFmtId="0" fontId="8" fillId="9" borderId="6" xfId="0" applyFont="1" applyFill="1" applyBorder="1" applyAlignment="1">
      <alignment horizontal="center"/>
    </xf>
    <xf numFmtId="0" fontId="8" fillId="9" borderId="0" xfId="0" applyFont="1" applyFill="1" applyAlignment="1">
      <alignment horizontal="center"/>
    </xf>
    <xf numFmtId="165" fontId="8" fillId="3" borderId="6" xfId="0" applyNumberFormat="1" applyFont="1" applyFill="1" applyBorder="1" applyAlignment="1">
      <alignment horizontal="center" wrapText="1"/>
    </xf>
    <xf numFmtId="0" fontId="8" fillId="10" borderId="6" xfId="0" applyFont="1" applyFill="1" applyBorder="1" applyAlignment="1">
      <alignment horizontal="center"/>
    </xf>
    <xf numFmtId="0" fontId="8" fillId="10" borderId="6" xfId="0" applyFont="1" applyFill="1" applyBorder="1" applyAlignment="1">
      <alignment horizontal="center" wrapText="1"/>
    </xf>
    <xf numFmtId="0" fontId="7" fillId="13" borderId="0" xfId="0" applyFont="1" applyFill="1" applyAlignment="1">
      <alignment wrapText="1"/>
    </xf>
    <xf numFmtId="0" fontId="4" fillId="3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/>
    <xf numFmtId="49" fontId="3" fillId="0" borderId="4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30" fillId="3" borderId="0" xfId="0" applyFont="1" applyFill="1"/>
    <xf numFmtId="0" fontId="31" fillId="3" borderId="4" xfId="0" applyFont="1" applyFill="1" applyBorder="1"/>
    <xf numFmtId="0" fontId="5" fillId="0" borderId="0" xfId="0" applyFont="1"/>
    <xf numFmtId="1" fontId="3" fillId="0" borderId="0" xfId="0" applyNumberFormat="1" applyFont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15" borderId="14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5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1" fillId="0" borderId="16" xfId="0" applyFont="1" applyBorder="1"/>
    <xf numFmtId="0" fontId="0" fillId="3" borderId="5" xfId="0" applyFont="1" applyFill="1" applyBorder="1" applyAlignment="1">
      <alignment horizontal="center"/>
    </xf>
    <xf numFmtId="0" fontId="0" fillId="3" borderId="17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5" fillId="0" borderId="22" xfId="0" applyFont="1" applyBorder="1"/>
    <xf numFmtId="0" fontId="6" fillId="0" borderId="2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2" xfId="0" applyFont="1" applyBorder="1"/>
    <xf numFmtId="0" fontId="1" fillId="0" borderId="11" xfId="0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6" fillId="0" borderId="4" xfId="0" applyFont="1" applyBorder="1"/>
    <xf numFmtId="0" fontId="1" fillId="15" borderId="13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32" fillId="0" borderId="16" xfId="0" applyNumberFormat="1" applyFont="1" applyBorder="1" applyAlignment="1">
      <alignment horizontal="left"/>
    </xf>
    <xf numFmtId="0" fontId="6" fillId="0" borderId="5" xfId="0" applyFont="1" applyBorder="1"/>
    <xf numFmtId="0" fontId="6" fillId="0" borderId="17" xfId="0" applyFont="1" applyBorder="1"/>
    <xf numFmtId="166" fontId="5" fillId="0" borderId="4" xfId="0" applyNumberFormat="1" applyFont="1" applyBorder="1"/>
    <xf numFmtId="164" fontId="32" fillId="0" borderId="22" xfId="0" applyNumberFormat="1" applyFont="1" applyBorder="1" applyAlignment="1">
      <alignment horizontal="left"/>
    </xf>
    <xf numFmtId="0" fontId="6" fillId="0" borderId="23" xfId="0" applyFont="1" applyBorder="1"/>
    <xf numFmtId="0" fontId="8" fillId="0" borderId="4" xfId="0" applyFont="1" applyBorder="1" applyAlignment="1"/>
    <xf numFmtId="0" fontId="32" fillId="0" borderId="22" xfId="0" applyFont="1" applyBorder="1" applyAlignment="1">
      <alignment horizontal="left"/>
    </xf>
    <xf numFmtId="0" fontId="5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1" fillId="15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3" fillId="0" borderId="0" xfId="0" applyFont="1" applyAlignment="1"/>
    <xf numFmtId="0" fontId="1" fillId="14" borderId="17" xfId="0" applyFont="1" applyFill="1" applyBorder="1" applyAlignment="1">
      <alignment horizontal="center"/>
    </xf>
    <xf numFmtId="0" fontId="1" fillId="14" borderId="23" xfId="0" applyFont="1" applyFill="1" applyBorder="1" applyAlignment="1">
      <alignment horizontal="center"/>
    </xf>
    <xf numFmtId="0" fontId="30" fillId="3" borderId="4" xfId="0" applyFont="1" applyFill="1" applyBorder="1" applyAlignment="1">
      <alignment horizontal="center"/>
    </xf>
    <xf numFmtId="0" fontId="1" fillId="0" borderId="4" xfId="0" applyFont="1" applyBorder="1" applyAlignment="1"/>
    <xf numFmtId="1" fontId="3" fillId="0" borderId="4" xfId="0" applyNumberFormat="1" applyFont="1" applyBorder="1" applyAlignment="1">
      <alignment horizontal="center"/>
    </xf>
    <xf numFmtId="1" fontId="1" fillId="14" borderId="23" xfId="0" applyNumberFormat="1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" fontId="1" fillId="14" borderId="13" xfId="0" applyNumberFormat="1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49" fontId="9" fillId="4" borderId="2" xfId="0" applyNumberFormat="1" applyFont="1" applyFill="1" applyBorder="1" applyAlignment="1">
      <alignment horizontal="center"/>
    </xf>
    <xf numFmtId="49" fontId="8" fillId="0" borderId="6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0" fontId="10" fillId="3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1" fillId="3" borderId="6" xfId="0" applyFont="1" applyFill="1" applyBorder="1" applyAlignment="1"/>
    <xf numFmtId="0" fontId="8" fillId="3" borderId="6" xfId="0" applyFont="1" applyFill="1" applyBorder="1" applyAlignment="1">
      <alignment horizontal="center"/>
    </xf>
    <xf numFmtId="0" fontId="8" fillId="3" borderId="5" xfId="0" applyFont="1" applyFill="1" applyBorder="1" applyAlignment="1"/>
    <xf numFmtId="0" fontId="8" fillId="3" borderId="6" xfId="0" applyFont="1" applyFill="1" applyBorder="1" applyAlignment="1">
      <alignment horizontal="center"/>
    </xf>
    <xf numFmtId="49" fontId="6" fillId="0" borderId="0" xfId="0" applyNumberFormat="1" applyFont="1"/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8" fillId="3" borderId="6" xfId="0" applyFont="1" applyFill="1" applyBorder="1" applyAlignment="1">
      <alignment horizontal="center"/>
    </xf>
    <xf numFmtId="3" fontId="8" fillId="3" borderId="4" xfId="0" applyNumberFormat="1" applyFont="1" applyFill="1" applyBorder="1" applyAlignment="1">
      <alignment horizontal="center"/>
    </xf>
    <xf numFmtId="3" fontId="8" fillId="3" borderId="2" xfId="0" applyNumberFormat="1" applyFont="1" applyFill="1" applyBorder="1" applyAlignment="1">
      <alignment horizontal="center"/>
    </xf>
    <xf numFmtId="0" fontId="18" fillId="3" borderId="6" xfId="0" applyFont="1" applyFill="1" applyBorder="1" applyAlignment="1"/>
    <xf numFmtId="0" fontId="18" fillId="3" borderId="0" xfId="0" applyFont="1" applyFill="1" applyAlignment="1"/>
    <xf numFmtId="3" fontId="8" fillId="3" borderId="5" xfId="0" applyNumberFormat="1" applyFont="1" applyFill="1" applyBorder="1" applyAlignment="1">
      <alignment horizontal="center"/>
    </xf>
    <xf numFmtId="3" fontId="8" fillId="3" borderId="6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3" fontId="3" fillId="3" borderId="6" xfId="0" applyNumberFormat="1" applyFont="1" applyFill="1" applyBorder="1" applyAlignment="1">
      <alignment horizontal="center"/>
    </xf>
    <xf numFmtId="0" fontId="19" fillId="3" borderId="6" xfId="0" applyFont="1" applyFill="1" applyBorder="1" applyAlignment="1">
      <alignment horizontal="center"/>
    </xf>
    <xf numFmtId="3" fontId="18" fillId="3" borderId="6" xfId="0" applyNumberFormat="1" applyFont="1" applyFill="1" applyBorder="1" applyAlignment="1"/>
    <xf numFmtId="0" fontId="18" fillId="3" borderId="0" xfId="0" applyFont="1" applyFill="1"/>
    <xf numFmtId="0" fontId="18" fillId="3" borderId="0" xfId="0" applyFont="1" applyFill="1" applyAlignment="1">
      <alignment horizontal="center"/>
    </xf>
    <xf numFmtId="167" fontId="18" fillId="3" borderId="0" xfId="0" applyNumberFormat="1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3" fontId="8" fillId="3" borderId="2" xfId="0" applyNumberFormat="1" applyFont="1" applyFill="1" applyBorder="1" applyAlignment="1">
      <alignment horizontal="center"/>
    </xf>
    <xf numFmtId="0" fontId="8" fillId="3" borderId="0" xfId="0" applyFont="1" applyFill="1" applyAlignment="1"/>
    <xf numFmtId="3" fontId="18" fillId="3" borderId="0" xfId="0" applyNumberFormat="1" applyFont="1" applyFill="1"/>
    <xf numFmtId="0" fontId="19" fillId="3" borderId="4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3" fillId="5" borderId="0" xfId="0" applyFont="1" applyFill="1"/>
    <xf numFmtId="1" fontId="3" fillId="5" borderId="0" xfId="0" applyNumberFormat="1" applyFont="1" applyFill="1"/>
    <xf numFmtId="0" fontId="1" fillId="2" borderId="4" xfId="0" applyFont="1" applyFill="1" applyBorder="1"/>
    <xf numFmtId="0" fontId="1" fillId="5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 vertical="top"/>
    </xf>
    <xf numFmtId="0" fontId="2" fillId="0" borderId="2" xfId="0" applyFont="1" applyBorder="1"/>
    <xf numFmtId="1" fontId="15" fillId="0" borderId="0" xfId="0" applyNumberFormat="1" applyFont="1" applyAlignment="1">
      <alignment horizont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1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5" xfId="0" applyFont="1" applyBorder="1"/>
    <xf numFmtId="0" fontId="1" fillId="14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3" fillId="0" borderId="24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3" fillId="0" borderId="0" xfId="0" applyFont="1"/>
    <xf numFmtId="0" fontId="1" fillId="2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28" xfId="0" applyFont="1" applyBorder="1"/>
  </cellXfs>
  <cellStyles count="1">
    <cellStyle name="Normal" xfId="0" builtinId="0"/>
  </cellStyles>
  <dxfs count="1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8D8D8"/>
          <bgColor rgb="FFD8D8D8"/>
        </patternFill>
      </fill>
    </dxf>
  </dxfs>
  <tableStyles count="5">
    <tableStyle name="Актуальные данные по школам-style" pivot="0" count="2" xr9:uid="{00000000-0011-0000-FFFF-FFFF00000000}">
      <tableStyleElement type="firstRowStripe" dxfId="9"/>
      <tableStyleElement type="secondRowStripe" dxfId="8"/>
    </tableStyle>
    <tableStyle name="Актуальные данные по школам-style 2" pivot="0" count="2" xr9:uid="{00000000-0011-0000-FFFF-FFFF01000000}">
      <tableStyleElement type="firstRowStripe" dxfId="7"/>
      <tableStyleElement type="secondRowStripe" dxfId="6"/>
    </tableStyle>
    <tableStyle name="Актуальные данные по школам-style 3" pivot="0" count="2" xr9:uid="{00000000-0011-0000-FFFF-FFFF02000000}">
      <tableStyleElement type="firstRowStripe" dxfId="5"/>
      <tableStyleElement type="secondRowStripe" dxfId="4"/>
    </tableStyle>
    <tableStyle name="Кол-во по курсам-style" pivot="0" count="2" xr9:uid="{00000000-0011-0000-FFFF-FFFF03000000}">
      <tableStyleElement type="firstRowStripe" dxfId="3"/>
      <tableStyleElement type="secondRowStripe" dxfId="2"/>
    </tableStyle>
    <tableStyle name="V 1.0 Исходные данные-style" pivot="0" count="2" xr9:uid="{00000000-0011-0000-FFFF-FFFF04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30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F74:AN74" headerRowCount="0">
  <tableColumns count="35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  <tableColumn id="7" xr3:uid="{00000000-0010-0000-0300-000007000000}" name="Column7"/>
    <tableColumn id="8" xr3:uid="{00000000-0010-0000-0300-000008000000}" name="Column8"/>
    <tableColumn id="9" xr3:uid="{00000000-0010-0000-0300-000009000000}" name="Column9"/>
    <tableColumn id="10" xr3:uid="{00000000-0010-0000-0300-00000A000000}" name="Column10"/>
    <tableColumn id="11" xr3:uid="{00000000-0010-0000-0300-00000B000000}" name="Column11"/>
    <tableColumn id="12" xr3:uid="{00000000-0010-0000-0300-00000C000000}" name="Column12"/>
    <tableColumn id="13" xr3:uid="{00000000-0010-0000-0300-00000D000000}" name="Column13"/>
    <tableColumn id="14" xr3:uid="{00000000-0010-0000-0300-00000E000000}" name="Column14"/>
    <tableColumn id="15" xr3:uid="{00000000-0010-0000-0300-00000F000000}" name="Column15"/>
    <tableColumn id="16" xr3:uid="{00000000-0010-0000-0300-000010000000}" name="Column16"/>
    <tableColumn id="17" xr3:uid="{00000000-0010-0000-0300-000011000000}" name="Column17"/>
    <tableColumn id="18" xr3:uid="{00000000-0010-0000-0300-000012000000}" name="Column18"/>
    <tableColumn id="19" xr3:uid="{00000000-0010-0000-0300-000013000000}" name="Column19"/>
    <tableColumn id="20" xr3:uid="{00000000-0010-0000-0300-000014000000}" name="Column20"/>
    <tableColumn id="21" xr3:uid="{00000000-0010-0000-0300-000015000000}" name="Column21"/>
    <tableColumn id="22" xr3:uid="{00000000-0010-0000-0300-000016000000}" name="Column22"/>
    <tableColumn id="23" xr3:uid="{00000000-0010-0000-0300-000017000000}" name="Column23"/>
    <tableColumn id="24" xr3:uid="{00000000-0010-0000-0300-000018000000}" name="Column24"/>
    <tableColumn id="25" xr3:uid="{00000000-0010-0000-0300-000019000000}" name="Column25"/>
    <tableColumn id="26" xr3:uid="{00000000-0010-0000-0300-00001A000000}" name="Column26"/>
    <tableColumn id="27" xr3:uid="{00000000-0010-0000-0300-00001B000000}" name="Column27"/>
    <tableColumn id="28" xr3:uid="{00000000-0010-0000-0300-00001C000000}" name="Column28"/>
    <tableColumn id="29" xr3:uid="{00000000-0010-0000-0300-00001D000000}" name="Column29"/>
    <tableColumn id="30" xr3:uid="{00000000-0010-0000-0300-00001E000000}" name="Column30"/>
    <tableColumn id="31" xr3:uid="{00000000-0010-0000-0300-00001F000000}" name="Column31"/>
    <tableColumn id="32" xr3:uid="{00000000-0010-0000-0300-000020000000}" name="Column32"/>
    <tableColumn id="33" xr3:uid="{00000000-0010-0000-0300-000021000000}" name="Column33"/>
    <tableColumn id="34" xr3:uid="{00000000-0010-0000-0300-000022000000}" name="Column34"/>
    <tableColumn id="35" xr3:uid="{00000000-0010-0000-0300-000023000000}" name="Column35"/>
  </tableColumns>
  <tableStyleInfo name="Кол-во по курсам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E74:AM74" headerRowCount="0">
  <tableColumns count="35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  <tableColumn id="17" xr3:uid="{00000000-0010-0000-0400-000011000000}" name="Column17"/>
    <tableColumn id="18" xr3:uid="{00000000-0010-0000-0400-000012000000}" name="Column18"/>
    <tableColumn id="19" xr3:uid="{00000000-0010-0000-0400-000013000000}" name="Column19"/>
    <tableColumn id="20" xr3:uid="{00000000-0010-0000-0400-000014000000}" name="Column20"/>
    <tableColumn id="21" xr3:uid="{00000000-0010-0000-0400-000015000000}" name="Column21"/>
    <tableColumn id="22" xr3:uid="{00000000-0010-0000-0400-000016000000}" name="Column22"/>
    <tableColumn id="23" xr3:uid="{00000000-0010-0000-0400-000017000000}" name="Column23"/>
    <tableColumn id="24" xr3:uid="{00000000-0010-0000-0400-000018000000}" name="Column24"/>
    <tableColumn id="25" xr3:uid="{00000000-0010-0000-0400-000019000000}" name="Column25"/>
    <tableColumn id="26" xr3:uid="{00000000-0010-0000-0400-00001A000000}" name="Column26"/>
    <tableColumn id="27" xr3:uid="{00000000-0010-0000-0400-00001B000000}" name="Column27"/>
    <tableColumn id="28" xr3:uid="{00000000-0010-0000-0400-00001C000000}" name="Column28"/>
    <tableColumn id="29" xr3:uid="{00000000-0010-0000-0400-00001D000000}" name="Column29"/>
    <tableColumn id="30" xr3:uid="{00000000-0010-0000-0400-00001E000000}" name="Column30"/>
    <tableColumn id="31" xr3:uid="{00000000-0010-0000-0400-00001F000000}" name="Column31"/>
    <tableColumn id="32" xr3:uid="{00000000-0010-0000-0400-000020000000}" name="Column32"/>
    <tableColumn id="33" xr3:uid="{00000000-0010-0000-0400-000021000000}" name="Column33"/>
    <tableColumn id="34" xr3:uid="{00000000-0010-0000-0400-000022000000}" name="Column34"/>
    <tableColumn id="35" xr3:uid="{00000000-0010-0000-0400-000023000000}" name="Column35"/>
  </tableColumns>
  <tableStyleInfo name="V 1.0 Исходные данные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CK33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/>
  <cols>
    <col min="1" max="1" width="48.5" customWidth="1"/>
    <col min="2" max="2" width="12.5" customWidth="1"/>
    <col min="3" max="3" width="41.1640625" customWidth="1"/>
    <col min="4" max="4" width="11.5" customWidth="1"/>
    <col min="5" max="5" width="30" customWidth="1"/>
    <col min="6" max="6" width="9.33203125" customWidth="1"/>
    <col min="7" max="50" width="4.1640625" customWidth="1"/>
    <col min="51" max="51" width="9.83203125" customWidth="1"/>
    <col min="52" max="54" width="10.1640625" customWidth="1"/>
    <col min="55" max="55" width="12.33203125" customWidth="1"/>
    <col min="56" max="56" width="12.6640625" customWidth="1"/>
    <col min="57" max="57" width="13.6640625" customWidth="1"/>
    <col min="58" max="58" width="9.83203125" customWidth="1"/>
    <col min="59" max="60" width="7.83203125" hidden="1" customWidth="1"/>
    <col min="61" max="61" width="6.6640625" hidden="1" customWidth="1"/>
    <col min="62" max="62" width="7.83203125" hidden="1" customWidth="1"/>
    <col min="63" max="63" width="6.6640625" hidden="1" customWidth="1"/>
    <col min="64" max="65" width="7.83203125" hidden="1" customWidth="1"/>
    <col min="66" max="66" width="6.6640625" hidden="1" customWidth="1"/>
    <col min="67" max="67" width="7.83203125" hidden="1" customWidth="1"/>
    <col min="68" max="68" width="6.6640625" hidden="1" customWidth="1"/>
    <col min="69" max="69" width="7.83203125" hidden="1" customWidth="1"/>
    <col min="70" max="70" width="6.5" hidden="1" customWidth="1"/>
    <col min="71" max="71" width="7.83203125" hidden="1" customWidth="1"/>
    <col min="72" max="74" width="9.83203125" hidden="1" customWidth="1"/>
    <col min="75" max="75" width="15.33203125" hidden="1" customWidth="1"/>
    <col min="76" max="76" width="14.33203125" hidden="1" customWidth="1"/>
    <col min="77" max="77" width="15.6640625" hidden="1" customWidth="1"/>
    <col min="78" max="80" width="10.1640625" hidden="1" customWidth="1"/>
    <col min="81" max="81" width="12.6640625" hidden="1" customWidth="1"/>
    <col min="82" max="82" width="14.1640625" hidden="1" customWidth="1"/>
    <col min="83" max="83" width="10.6640625" customWidth="1"/>
    <col min="84" max="84" width="15.33203125" customWidth="1"/>
    <col min="85" max="85" width="14.33203125" customWidth="1"/>
    <col min="86" max="86" width="10.6640625" customWidth="1"/>
    <col min="87" max="87" width="8.5" customWidth="1"/>
    <col min="88" max="88" width="8" customWidth="1"/>
    <col min="89" max="89" width="10.1640625" customWidth="1"/>
  </cols>
  <sheetData>
    <row r="1" spans="1:89" ht="51.75" customHeight="1">
      <c r="A1" s="6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263" t="s">
        <v>23</v>
      </c>
      <c r="H1" s="264"/>
      <c r="I1" s="263" t="s">
        <v>24</v>
      </c>
      <c r="J1" s="264"/>
      <c r="K1" s="263" t="s">
        <v>25</v>
      </c>
      <c r="L1" s="264"/>
      <c r="M1" s="263" t="s">
        <v>26</v>
      </c>
      <c r="N1" s="264"/>
      <c r="O1" s="263" t="s">
        <v>27</v>
      </c>
      <c r="P1" s="264"/>
      <c r="Q1" s="263" t="s">
        <v>28</v>
      </c>
      <c r="R1" s="264"/>
      <c r="S1" s="263" t="s">
        <v>29</v>
      </c>
      <c r="T1" s="264"/>
      <c r="U1" s="263" t="s">
        <v>30</v>
      </c>
      <c r="V1" s="264"/>
      <c r="W1" s="263" t="s">
        <v>31</v>
      </c>
      <c r="X1" s="264"/>
      <c r="Y1" s="263" t="s">
        <v>32</v>
      </c>
      <c r="Z1" s="264"/>
      <c r="AA1" s="263" t="s">
        <v>33</v>
      </c>
      <c r="AB1" s="264"/>
      <c r="AC1" s="263" t="s">
        <v>34</v>
      </c>
      <c r="AD1" s="264"/>
      <c r="AE1" s="263" t="s">
        <v>35</v>
      </c>
      <c r="AF1" s="264"/>
      <c r="AG1" s="263" t="s">
        <v>36</v>
      </c>
      <c r="AH1" s="264"/>
      <c r="AI1" s="263" t="s">
        <v>37</v>
      </c>
      <c r="AJ1" s="264"/>
      <c r="AK1" s="263" t="s">
        <v>38</v>
      </c>
      <c r="AL1" s="264"/>
      <c r="AM1" s="263" t="s">
        <v>39</v>
      </c>
      <c r="AN1" s="264"/>
      <c r="AO1" s="263" t="s">
        <v>40</v>
      </c>
      <c r="AP1" s="264"/>
      <c r="AQ1" s="263" t="s">
        <v>41</v>
      </c>
      <c r="AR1" s="264"/>
      <c r="AS1" s="263" t="s">
        <v>42</v>
      </c>
      <c r="AT1" s="264"/>
      <c r="AU1" s="263" t="s">
        <v>43</v>
      </c>
      <c r="AV1" s="264"/>
      <c r="AW1" s="263" t="s">
        <v>44</v>
      </c>
      <c r="AX1" s="264"/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8" t="s">
        <v>65</v>
      </c>
      <c r="BT1" s="9" t="s">
        <v>66</v>
      </c>
      <c r="BU1" s="9" t="s">
        <v>67</v>
      </c>
      <c r="BV1" s="9" t="s">
        <v>68</v>
      </c>
      <c r="BW1" s="9" t="s">
        <v>69</v>
      </c>
      <c r="BX1" s="9" t="s">
        <v>70</v>
      </c>
      <c r="BY1" s="9" t="s">
        <v>71</v>
      </c>
      <c r="BZ1" s="9" t="s">
        <v>72</v>
      </c>
      <c r="CA1" s="9" t="s">
        <v>73</v>
      </c>
      <c r="CB1" s="9" t="s">
        <v>74</v>
      </c>
      <c r="CC1" s="9" t="s">
        <v>75</v>
      </c>
      <c r="CD1" s="9" t="s">
        <v>76</v>
      </c>
      <c r="CE1" s="10" t="s">
        <v>77</v>
      </c>
      <c r="CF1" s="10" t="s">
        <v>78</v>
      </c>
      <c r="CG1" s="10" t="s">
        <v>79</v>
      </c>
      <c r="CH1" s="10" t="s">
        <v>80</v>
      </c>
      <c r="CI1" s="10" t="s">
        <v>81</v>
      </c>
      <c r="CJ1" s="10" t="s">
        <v>82</v>
      </c>
      <c r="CK1" s="10" t="s">
        <v>83</v>
      </c>
    </row>
    <row r="2" spans="1:89" ht="15.75" hidden="1" customHeight="1">
      <c r="A2" s="11" t="s">
        <v>84</v>
      </c>
      <c r="B2" s="12" t="s">
        <v>85</v>
      </c>
      <c r="C2" s="12" t="s">
        <v>86</v>
      </c>
      <c r="D2" s="12" t="s">
        <v>87</v>
      </c>
      <c r="E2" s="12">
        <v>6</v>
      </c>
      <c r="F2" s="12">
        <v>1</v>
      </c>
      <c r="G2" s="12">
        <v>64</v>
      </c>
      <c r="H2" s="12">
        <v>2</v>
      </c>
      <c r="I2" s="12">
        <v>162</v>
      </c>
      <c r="J2" s="12">
        <v>4</v>
      </c>
      <c r="K2" s="12">
        <v>75</v>
      </c>
      <c r="L2" s="12">
        <v>3</v>
      </c>
      <c r="M2" s="12">
        <v>147</v>
      </c>
      <c r="N2" s="12">
        <v>4</v>
      </c>
      <c r="O2" s="12">
        <v>90</v>
      </c>
      <c r="P2" s="12">
        <v>3</v>
      </c>
      <c r="Q2" s="12">
        <v>168</v>
      </c>
      <c r="R2" s="12">
        <v>5</v>
      </c>
      <c r="S2" s="12">
        <v>85</v>
      </c>
      <c r="T2" s="12">
        <v>3</v>
      </c>
      <c r="U2" s="12">
        <v>132</v>
      </c>
      <c r="V2" s="12">
        <v>4</v>
      </c>
      <c r="W2" s="12">
        <v>65</v>
      </c>
      <c r="X2" s="12">
        <v>2</v>
      </c>
      <c r="Y2" s="12">
        <v>118</v>
      </c>
      <c r="Z2" s="12">
        <v>4</v>
      </c>
      <c r="AA2" s="12">
        <v>91</v>
      </c>
      <c r="AB2" s="12">
        <v>3</v>
      </c>
      <c r="AC2" s="12">
        <v>131</v>
      </c>
      <c r="AD2" s="12">
        <v>4</v>
      </c>
      <c r="AE2" s="12">
        <v>102</v>
      </c>
      <c r="AF2" s="12">
        <v>3</v>
      </c>
      <c r="AG2" s="12">
        <v>141</v>
      </c>
      <c r="AH2" s="12">
        <v>5</v>
      </c>
      <c r="AI2" s="12">
        <v>73</v>
      </c>
      <c r="AJ2" s="12">
        <v>3</v>
      </c>
      <c r="AK2" s="12">
        <v>112</v>
      </c>
      <c r="AL2" s="12">
        <v>4</v>
      </c>
      <c r="AM2" s="12">
        <v>42</v>
      </c>
      <c r="AN2" s="12">
        <v>2</v>
      </c>
      <c r="AO2" s="12">
        <v>70</v>
      </c>
      <c r="AP2" s="12">
        <v>3</v>
      </c>
      <c r="AQ2" s="12">
        <v>45</v>
      </c>
      <c r="AR2" s="12">
        <v>2</v>
      </c>
      <c r="AS2" s="12">
        <v>74</v>
      </c>
      <c r="AT2" s="12">
        <v>3</v>
      </c>
      <c r="AU2" s="12">
        <v>47</v>
      </c>
      <c r="AV2" s="12">
        <v>2</v>
      </c>
      <c r="AW2" s="12">
        <v>60</v>
      </c>
      <c r="AX2" s="12">
        <v>2</v>
      </c>
      <c r="AY2" s="12">
        <v>4567</v>
      </c>
      <c r="AZ2" s="12">
        <f t="shared" ref="AZ2:AZ124" si="0">SUM(L2+P2+T2+X2+AB2+AF2+AJ2)</f>
        <v>20</v>
      </c>
      <c r="BA2" s="12">
        <f t="shared" ref="BA2:BA124" si="1">N2+R2+V2+Z2+AD2+AH2+AL2</f>
        <v>30</v>
      </c>
      <c r="BB2" s="12">
        <f t="shared" ref="BB2:BB124" si="2">AZ2+BA2</f>
        <v>50</v>
      </c>
      <c r="BC2" s="12">
        <f t="shared" ref="BC2:BC23" si="3">SUM(AJ2+AL2+AN2+AP2+AR2+AT2+AV2+AX2)</f>
        <v>21</v>
      </c>
      <c r="BD2" s="12">
        <f t="shared" ref="BD2:BD124" si="4">K2+O2+S2+W2+AA2+AE2+AI2</f>
        <v>581</v>
      </c>
      <c r="BE2" s="12">
        <f t="shared" ref="BE2:BE124" si="5">M2+Q2+U2+Y2+AC2+AG2+AK2</f>
        <v>949</v>
      </c>
      <c r="BF2" s="12">
        <f t="shared" ref="BF2:BF124" si="6">BD2+BE2</f>
        <v>1530</v>
      </c>
      <c r="BG2" s="12"/>
      <c r="BH2" s="12">
        <f t="shared" ref="BH2:BH5" si="7">S2</f>
        <v>85</v>
      </c>
      <c r="BI2" s="12">
        <f t="shared" ref="BI2:BI5" si="8">U2</f>
        <v>132</v>
      </c>
      <c r="BJ2" s="12">
        <f t="shared" ref="BJ2:BJ124" si="9">W2</f>
        <v>65</v>
      </c>
      <c r="BK2" s="12">
        <f t="shared" ref="BK2:BK23" si="10">Y2</f>
        <v>118</v>
      </c>
      <c r="BL2" s="12"/>
      <c r="BM2" s="12"/>
      <c r="BN2" s="12"/>
      <c r="BO2" s="12">
        <f t="shared" ref="BO2:BO74" si="11">AA2</f>
        <v>91</v>
      </c>
      <c r="BP2" s="12">
        <f t="shared" ref="BP2:BP74" si="12">AC2</f>
        <v>131</v>
      </c>
      <c r="BQ2" s="12">
        <f t="shared" ref="BQ2:BQ124" si="13">AE2</f>
        <v>102</v>
      </c>
      <c r="BR2" s="12">
        <f t="shared" ref="BR2:BR124" si="14">AG2</f>
        <v>141</v>
      </c>
      <c r="BS2" s="12"/>
      <c r="BT2" s="12">
        <v>2</v>
      </c>
      <c r="BU2" s="12">
        <v>3</v>
      </c>
      <c r="BV2" s="12">
        <v>0</v>
      </c>
      <c r="BW2" s="12">
        <f t="shared" ref="BW2:BW124" si="15">ROUNDUP(((BB2*4)+BC2)/18,0)</f>
        <v>13</v>
      </c>
      <c r="BX2" s="12">
        <f t="shared" ref="BX2:BY2" si="16">ROUNDUP((((AZ2)*4))/18,0)</f>
        <v>5</v>
      </c>
      <c r="BY2" s="12">
        <f t="shared" si="16"/>
        <v>7</v>
      </c>
      <c r="BZ2" s="12">
        <v>2</v>
      </c>
      <c r="CA2" s="12">
        <v>3</v>
      </c>
      <c r="CB2" s="12">
        <v>0</v>
      </c>
      <c r="CC2" s="12">
        <f t="shared" ref="CC2:CD2" si="17">IF(BX2-BZ2&gt;0,BX2-BZ2,0)</f>
        <v>3</v>
      </c>
      <c r="CD2" s="12">
        <f t="shared" si="17"/>
        <v>4</v>
      </c>
      <c r="CE2" s="12">
        <v>4</v>
      </c>
      <c r="CF2" s="12">
        <f t="shared" ref="CF2:CF124" si="18">ROUNDUP(((BB2*4)+BC2)/30,0)</f>
        <v>8</v>
      </c>
      <c r="CG2" s="12">
        <f t="shared" ref="CG2:CG124" si="19">EVEN((ROUNDUP(((BB2*4))/60,0)))</f>
        <v>4</v>
      </c>
      <c r="CH2" s="12">
        <f t="shared" ref="CH2:CH124" si="20">IF(CG2-CE2&gt;0,CG2-CE2,0)</f>
        <v>0</v>
      </c>
      <c r="CI2" s="12">
        <v>85</v>
      </c>
      <c r="CJ2" s="12">
        <f t="shared" ref="CJ2:CJ124" si="21">CG2*17</f>
        <v>68</v>
      </c>
      <c r="CK2" s="12">
        <f t="shared" ref="CK2:CK124" si="22">IF(CJ2-CI2&gt;0,CJ2-CI2,0)</f>
        <v>0</v>
      </c>
    </row>
    <row r="3" spans="1:89" ht="15.75" hidden="1" customHeight="1">
      <c r="A3" s="13" t="s">
        <v>88</v>
      </c>
      <c r="B3" s="14" t="s">
        <v>89</v>
      </c>
      <c r="C3" s="14" t="s">
        <v>90</v>
      </c>
      <c r="D3" s="14" t="s">
        <v>87</v>
      </c>
      <c r="E3" s="14">
        <v>10</v>
      </c>
      <c r="F3" s="14">
        <v>1</v>
      </c>
      <c r="G3" s="14">
        <v>83</v>
      </c>
      <c r="H3" s="14">
        <v>3</v>
      </c>
      <c r="I3" s="14">
        <v>83</v>
      </c>
      <c r="J3" s="14">
        <v>2</v>
      </c>
      <c r="K3" s="14">
        <v>55</v>
      </c>
      <c r="L3" s="14">
        <v>2</v>
      </c>
      <c r="M3" s="14">
        <v>49</v>
      </c>
      <c r="N3" s="14">
        <v>2</v>
      </c>
      <c r="O3" s="14">
        <v>50</v>
      </c>
      <c r="P3" s="14">
        <v>2</v>
      </c>
      <c r="Q3" s="14">
        <v>73</v>
      </c>
      <c r="R3" s="14">
        <v>2</v>
      </c>
      <c r="S3" s="14">
        <v>42</v>
      </c>
      <c r="T3" s="14">
        <v>2</v>
      </c>
      <c r="U3" s="14">
        <v>59</v>
      </c>
      <c r="V3" s="14">
        <v>2</v>
      </c>
      <c r="W3" s="14">
        <v>73</v>
      </c>
      <c r="X3" s="14">
        <v>3</v>
      </c>
      <c r="Y3" s="14">
        <v>53</v>
      </c>
      <c r="Z3" s="14">
        <v>2</v>
      </c>
      <c r="AA3" s="14">
        <v>50</v>
      </c>
      <c r="AB3" s="14">
        <v>2</v>
      </c>
      <c r="AC3" s="14">
        <v>39</v>
      </c>
      <c r="AD3" s="14">
        <v>1</v>
      </c>
      <c r="AE3" s="14">
        <v>50</v>
      </c>
      <c r="AF3" s="14">
        <v>2</v>
      </c>
      <c r="AG3" s="14">
        <v>52</v>
      </c>
      <c r="AH3" s="14">
        <v>2</v>
      </c>
      <c r="AI3" s="14">
        <v>59</v>
      </c>
      <c r="AJ3" s="14">
        <v>2</v>
      </c>
      <c r="AK3" s="14">
        <v>44</v>
      </c>
      <c r="AL3" s="14">
        <v>2</v>
      </c>
      <c r="AM3" s="14">
        <v>48</v>
      </c>
      <c r="AN3" s="14">
        <v>2</v>
      </c>
      <c r="AO3" s="14">
        <v>30</v>
      </c>
      <c r="AP3" s="14">
        <v>2</v>
      </c>
      <c r="AQ3" s="14">
        <v>20</v>
      </c>
      <c r="AR3" s="14">
        <v>1</v>
      </c>
      <c r="AS3" s="14">
        <v>21</v>
      </c>
      <c r="AT3" s="14">
        <v>1</v>
      </c>
      <c r="AU3" s="14">
        <v>34</v>
      </c>
      <c r="AV3" s="14">
        <v>2</v>
      </c>
      <c r="AW3" s="14">
        <v>22</v>
      </c>
      <c r="AX3" s="14">
        <v>1</v>
      </c>
      <c r="AY3" s="14">
        <v>34567</v>
      </c>
      <c r="AZ3" s="12">
        <f t="shared" si="0"/>
        <v>15</v>
      </c>
      <c r="BA3" s="12">
        <f t="shared" si="1"/>
        <v>13</v>
      </c>
      <c r="BB3" s="14">
        <f t="shared" si="2"/>
        <v>28</v>
      </c>
      <c r="BC3" s="14">
        <f t="shared" si="3"/>
        <v>13</v>
      </c>
      <c r="BD3" s="12">
        <f t="shared" si="4"/>
        <v>379</v>
      </c>
      <c r="BE3" s="12">
        <f t="shared" si="5"/>
        <v>369</v>
      </c>
      <c r="BF3" s="12">
        <f t="shared" si="6"/>
        <v>748</v>
      </c>
      <c r="BG3" s="12">
        <f>Q3</f>
        <v>73</v>
      </c>
      <c r="BH3" s="12">
        <f t="shared" si="7"/>
        <v>42</v>
      </c>
      <c r="BI3" s="12">
        <f t="shared" si="8"/>
        <v>59</v>
      </c>
      <c r="BJ3" s="12">
        <f t="shared" si="9"/>
        <v>73</v>
      </c>
      <c r="BK3" s="12">
        <f t="shared" si="10"/>
        <v>53</v>
      </c>
      <c r="BL3" s="12"/>
      <c r="BM3" s="12"/>
      <c r="BN3" s="12"/>
      <c r="BO3" s="12">
        <f t="shared" si="11"/>
        <v>50</v>
      </c>
      <c r="BP3" s="12">
        <f t="shared" si="12"/>
        <v>39</v>
      </c>
      <c r="BQ3" s="12">
        <f t="shared" si="13"/>
        <v>50</v>
      </c>
      <c r="BR3" s="12">
        <f t="shared" si="14"/>
        <v>52</v>
      </c>
      <c r="BS3" s="12"/>
      <c r="BT3" s="12">
        <v>2</v>
      </c>
      <c r="BU3" s="12">
        <v>1</v>
      </c>
      <c r="BV3" s="12">
        <v>0</v>
      </c>
      <c r="BW3" s="12">
        <f t="shared" si="15"/>
        <v>7</v>
      </c>
      <c r="BX3" s="12">
        <f t="shared" ref="BX3:BY3" si="23">ROUNDUP((((AZ3)*4))/18,0)</f>
        <v>4</v>
      </c>
      <c r="BY3" s="12">
        <f t="shared" si="23"/>
        <v>3</v>
      </c>
      <c r="BZ3" s="12">
        <v>2</v>
      </c>
      <c r="CA3" s="12">
        <v>1</v>
      </c>
      <c r="CB3" s="12">
        <v>0</v>
      </c>
      <c r="CC3" s="12">
        <f t="shared" ref="CC3:CD3" si="24">IF(BX3-BZ3&gt;0,BX3-BZ3,0)</f>
        <v>2</v>
      </c>
      <c r="CD3" s="12">
        <f t="shared" si="24"/>
        <v>2</v>
      </c>
      <c r="CE3" s="12">
        <v>2</v>
      </c>
      <c r="CF3" s="12">
        <f t="shared" si="18"/>
        <v>5</v>
      </c>
      <c r="CG3" s="12">
        <f t="shared" si="19"/>
        <v>2</v>
      </c>
      <c r="CH3" s="12">
        <f t="shared" si="20"/>
        <v>0</v>
      </c>
      <c r="CI3" s="12">
        <v>42</v>
      </c>
      <c r="CJ3" s="12">
        <f t="shared" si="21"/>
        <v>34</v>
      </c>
      <c r="CK3" s="12">
        <f t="shared" si="22"/>
        <v>0</v>
      </c>
    </row>
    <row r="4" spans="1:89" ht="15.75" hidden="1" customHeight="1">
      <c r="A4" s="13" t="s">
        <v>91</v>
      </c>
      <c r="B4" s="14" t="s">
        <v>89</v>
      </c>
      <c r="C4" s="14" t="s">
        <v>92</v>
      </c>
      <c r="D4" s="14" t="s">
        <v>87</v>
      </c>
      <c r="E4" s="14">
        <v>13</v>
      </c>
      <c r="F4" s="14">
        <v>1</v>
      </c>
      <c r="G4" s="14">
        <v>105</v>
      </c>
      <c r="H4" s="14">
        <v>5</v>
      </c>
      <c r="I4" s="14"/>
      <c r="J4" s="14"/>
      <c r="K4" s="14">
        <v>126</v>
      </c>
      <c r="L4" s="14">
        <v>5</v>
      </c>
      <c r="M4" s="14"/>
      <c r="N4" s="14"/>
      <c r="O4" s="14">
        <v>121</v>
      </c>
      <c r="P4" s="14">
        <v>5</v>
      </c>
      <c r="Q4" s="14"/>
      <c r="R4" s="14"/>
      <c r="S4" s="14">
        <v>143</v>
      </c>
      <c r="T4" s="14">
        <v>5</v>
      </c>
      <c r="U4" s="14"/>
      <c r="V4" s="14"/>
      <c r="W4" s="14">
        <v>151</v>
      </c>
      <c r="X4" s="14">
        <v>6</v>
      </c>
      <c r="Y4" s="14"/>
      <c r="Z4" s="14"/>
      <c r="AA4" s="14">
        <v>136</v>
      </c>
      <c r="AB4" s="14">
        <v>5</v>
      </c>
      <c r="AC4" s="14"/>
      <c r="AD4" s="14"/>
      <c r="AE4" s="14">
        <v>117</v>
      </c>
      <c r="AF4" s="14">
        <v>5</v>
      </c>
      <c r="AG4" s="14"/>
      <c r="AH4" s="14"/>
      <c r="AI4" s="14">
        <v>97</v>
      </c>
      <c r="AJ4" s="14">
        <v>4</v>
      </c>
      <c r="AK4" s="14"/>
      <c r="AL4" s="14"/>
      <c r="AM4" s="14">
        <v>83</v>
      </c>
      <c r="AN4" s="14">
        <v>4</v>
      </c>
      <c r="AO4" s="14"/>
      <c r="AP4" s="14"/>
      <c r="AQ4" s="14">
        <v>83</v>
      </c>
      <c r="AR4" s="14">
        <v>3</v>
      </c>
      <c r="AS4" s="14"/>
      <c r="AT4" s="14"/>
      <c r="AU4" s="14">
        <v>53</v>
      </c>
      <c r="AV4" s="14">
        <v>2</v>
      </c>
      <c r="AW4" s="14"/>
      <c r="AX4" s="14"/>
      <c r="AY4" s="14">
        <v>4567</v>
      </c>
      <c r="AZ4" s="12">
        <f t="shared" si="0"/>
        <v>35</v>
      </c>
      <c r="BA4" s="12">
        <f t="shared" si="1"/>
        <v>0</v>
      </c>
      <c r="BB4" s="14">
        <f t="shared" si="2"/>
        <v>35</v>
      </c>
      <c r="BC4" s="14">
        <f t="shared" si="3"/>
        <v>13</v>
      </c>
      <c r="BD4" s="12">
        <f t="shared" si="4"/>
        <v>891</v>
      </c>
      <c r="BE4" s="12">
        <f t="shared" si="5"/>
        <v>0</v>
      </c>
      <c r="BF4" s="12">
        <f t="shared" si="6"/>
        <v>891</v>
      </c>
      <c r="BG4" s="12"/>
      <c r="BH4" s="12">
        <f t="shared" si="7"/>
        <v>143</v>
      </c>
      <c r="BI4" s="12">
        <f t="shared" si="8"/>
        <v>0</v>
      </c>
      <c r="BJ4" s="12">
        <f t="shared" si="9"/>
        <v>151</v>
      </c>
      <c r="BK4" s="12">
        <f t="shared" si="10"/>
        <v>0</v>
      </c>
      <c r="BL4" s="12"/>
      <c r="BM4" s="12"/>
      <c r="BN4" s="12"/>
      <c r="BO4" s="12">
        <f t="shared" si="11"/>
        <v>136</v>
      </c>
      <c r="BP4" s="12">
        <f t="shared" si="12"/>
        <v>0</v>
      </c>
      <c r="BQ4" s="12">
        <f t="shared" si="13"/>
        <v>117</v>
      </c>
      <c r="BR4" s="12">
        <f t="shared" si="14"/>
        <v>0</v>
      </c>
      <c r="BS4" s="12"/>
      <c r="BT4" s="12">
        <v>5</v>
      </c>
      <c r="BU4" s="12">
        <v>0</v>
      </c>
      <c r="BV4" s="12">
        <v>0</v>
      </c>
      <c r="BW4" s="12">
        <f t="shared" si="15"/>
        <v>9</v>
      </c>
      <c r="BX4" s="12">
        <f t="shared" ref="BX4:BY4" si="25">ROUNDUP((((AZ4)*4))/18,0)</f>
        <v>8</v>
      </c>
      <c r="BY4" s="12">
        <f t="shared" si="25"/>
        <v>0</v>
      </c>
      <c r="BZ4" s="12">
        <v>5</v>
      </c>
      <c r="CA4" s="12">
        <v>0</v>
      </c>
      <c r="CB4" s="12">
        <v>0</v>
      </c>
      <c r="CC4" s="12">
        <f t="shared" ref="CC4:CD4" si="26">IF(BX4-BZ4&gt;0,BX4-BZ4,0)</f>
        <v>3</v>
      </c>
      <c r="CD4" s="12">
        <f t="shared" si="26"/>
        <v>0</v>
      </c>
      <c r="CE4" s="12">
        <v>3</v>
      </c>
      <c r="CF4" s="12">
        <f t="shared" si="18"/>
        <v>6</v>
      </c>
      <c r="CG4" s="12">
        <f t="shared" si="19"/>
        <v>4</v>
      </c>
      <c r="CH4" s="12">
        <f t="shared" si="20"/>
        <v>1</v>
      </c>
      <c r="CI4" s="12">
        <v>32</v>
      </c>
      <c r="CJ4" s="12">
        <f t="shared" si="21"/>
        <v>68</v>
      </c>
      <c r="CK4" s="12">
        <f t="shared" si="22"/>
        <v>36</v>
      </c>
    </row>
    <row r="5" spans="1:89" ht="15.75" hidden="1" customHeight="1">
      <c r="A5" s="13" t="s">
        <v>93</v>
      </c>
      <c r="B5" s="14" t="s">
        <v>89</v>
      </c>
      <c r="C5" s="14" t="s">
        <v>94</v>
      </c>
      <c r="D5" s="14" t="s">
        <v>87</v>
      </c>
      <c r="E5" s="14">
        <v>14</v>
      </c>
      <c r="F5" s="14">
        <v>1</v>
      </c>
      <c r="G5" s="14">
        <v>119</v>
      </c>
      <c r="H5" s="14">
        <v>4</v>
      </c>
      <c r="I5" s="14">
        <v>83</v>
      </c>
      <c r="J5" s="14">
        <v>2</v>
      </c>
      <c r="K5" s="14">
        <v>99</v>
      </c>
      <c r="L5" s="14">
        <v>4</v>
      </c>
      <c r="M5" s="14">
        <v>73</v>
      </c>
      <c r="N5" s="14">
        <v>2</v>
      </c>
      <c r="O5" s="14">
        <v>105</v>
      </c>
      <c r="P5" s="14">
        <v>3</v>
      </c>
      <c r="Q5" s="14">
        <v>67</v>
      </c>
      <c r="R5" s="14">
        <v>2</v>
      </c>
      <c r="S5" s="14">
        <v>89</v>
      </c>
      <c r="T5" s="14">
        <v>3</v>
      </c>
      <c r="U5" s="14">
        <v>67</v>
      </c>
      <c r="V5" s="14">
        <v>3</v>
      </c>
      <c r="W5" s="14">
        <v>77</v>
      </c>
      <c r="X5" s="14">
        <v>3</v>
      </c>
      <c r="Y5" s="14">
        <v>63</v>
      </c>
      <c r="Z5" s="14">
        <v>3</v>
      </c>
      <c r="AA5" s="14">
        <v>82</v>
      </c>
      <c r="AB5" s="14">
        <v>3</v>
      </c>
      <c r="AC5" s="14">
        <v>46</v>
      </c>
      <c r="AD5" s="14">
        <v>3</v>
      </c>
      <c r="AE5" s="14">
        <v>73</v>
      </c>
      <c r="AF5" s="14">
        <v>3</v>
      </c>
      <c r="AG5" s="14">
        <v>41</v>
      </c>
      <c r="AH5" s="14">
        <v>2</v>
      </c>
      <c r="AI5" s="14">
        <v>62</v>
      </c>
      <c r="AJ5" s="14">
        <v>3</v>
      </c>
      <c r="AK5" s="14">
        <v>32</v>
      </c>
      <c r="AL5" s="14">
        <v>1</v>
      </c>
      <c r="AM5" s="14">
        <v>61</v>
      </c>
      <c r="AN5" s="14">
        <v>3</v>
      </c>
      <c r="AO5" s="14">
        <v>29</v>
      </c>
      <c r="AP5" s="14">
        <v>1</v>
      </c>
      <c r="AQ5" s="14">
        <v>39</v>
      </c>
      <c r="AR5" s="14">
        <v>2</v>
      </c>
      <c r="AS5" s="14">
        <v>25</v>
      </c>
      <c r="AT5" s="14">
        <v>1</v>
      </c>
      <c r="AU5" s="14">
        <v>22</v>
      </c>
      <c r="AV5" s="14">
        <v>1</v>
      </c>
      <c r="AW5" s="14">
        <v>21</v>
      </c>
      <c r="AX5" s="14">
        <v>1</v>
      </c>
      <c r="AY5" s="14">
        <v>4567</v>
      </c>
      <c r="AZ5" s="12">
        <f t="shared" si="0"/>
        <v>22</v>
      </c>
      <c r="BA5" s="12">
        <f t="shared" si="1"/>
        <v>16</v>
      </c>
      <c r="BB5" s="14">
        <f t="shared" si="2"/>
        <v>38</v>
      </c>
      <c r="BC5" s="14">
        <f t="shared" si="3"/>
        <v>13</v>
      </c>
      <c r="BD5" s="12">
        <f t="shared" si="4"/>
        <v>587</v>
      </c>
      <c r="BE5" s="12">
        <f t="shared" si="5"/>
        <v>389</v>
      </c>
      <c r="BF5" s="12">
        <f t="shared" si="6"/>
        <v>976</v>
      </c>
      <c r="BG5" s="12"/>
      <c r="BH5" s="12">
        <f t="shared" si="7"/>
        <v>89</v>
      </c>
      <c r="BI5" s="12">
        <f t="shared" si="8"/>
        <v>67</v>
      </c>
      <c r="BJ5" s="12">
        <f t="shared" si="9"/>
        <v>77</v>
      </c>
      <c r="BK5" s="12">
        <f t="shared" si="10"/>
        <v>63</v>
      </c>
      <c r="BL5" s="12"/>
      <c r="BM5" s="12"/>
      <c r="BN5" s="12"/>
      <c r="BO5" s="12">
        <f t="shared" si="11"/>
        <v>82</v>
      </c>
      <c r="BP5" s="12">
        <f t="shared" si="12"/>
        <v>46</v>
      </c>
      <c r="BQ5" s="12">
        <f t="shared" si="13"/>
        <v>73</v>
      </c>
      <c r="BR5" s="12">
        <f t="shared" si="14"/>
        <v>41</v>
      </c>
      <c r="BS5" s="12"/>
      <c r="BT5" s="12">
        <v>0</v>
      </c>
      <c r="BU5" s="12">
        <v>0</v>
      </c>
      <c r="BV5" s="12">
        <v>1</v>
      </c>
      <c r="BW5" s="12">
        <f t="shared" si="15"/>
        <v>10</v>
      </c>
      <c r="BX5" s="12">
        <f t="shared" ref="BX5:BY5" si="27">ROUNDUP((((AZ5)*4))/18,0)</f>
        <v>5</v>
      </c>
      <c r="BY5" s="12">
        <f t="shared" si="27"/>
        <v>4</v>
      </c>
      <c r="BZ5" s="12">
        <v>0</v>
      </c>
      <c r="CA5" s="12">
        <v>0</v>
      </c>
      <c r="CB5" s="12">
        <v>1</v>
      </c>
      <c r="CC5" s="12">
        <f t="shared" ref="CC5:CD5" si="28">IF(BX5-BZ5&gt;0,BX5-BZ5,0)</f>
        <v>5</v>
      </c>
      <c r="CD5" s="12">
        <f t="shared" si="28"/>
        <v>4</v>
      </c>
      <c r="CE5" s="12">
        <v>4</v>
      </c>
      <c r="CF5" s="12">
        <f t="shared" si="18"/>
        <v>6</v>
      </c>
      <c r="CG5" s="12">
        <f t="shared" si="19"/>
        <v>4</v>
      </c>
      <c r="CH5" s="12">
        <f t="shared" si="20"/>
        <v>0</v>
      </c>
      <c r="CI5" s="12">
        <v>39</v>
      </c>
      <c r="CJ5" s="12">
        <f t="shared" si="21"/>
        <v>68</v>
      </c>
      <c r="CK5" s="12">
        <f t="shared" si="22"/>
        <v>29</v>
      </c>
    </row>
    <row r="6" spans="1:89" ht="15.75" customHeight="1">
      <c r="A6" s="15" t="s">
        <v>95</v>
      </c>
      <c r="B6" s="14" t="s">
        <v>89</v>
      </c>
      <c r="C6" s="14" t="s">
        <v>96</v>
      </c>
      <c r="D6" s="14" t="s">
        <v>87</v>
      </c>
      <c r="E6" s="14">
        <v>18</v>
      </c>
      <c r="F6" s="14">
        <v>1</v>
      </c>
      <c r="G6" s="14">
        <v>104</v>
      </c>
      <c r="H6" s="14">
        <v>4</v>
      </c>
      <c r="I6" s="14">
        <v>77</v>
      </c>
      <c r="J6" s="14">
        <v>2</v>
      </c>
      <c r="K6" s="14">
        <v>102</v>
      </c>
      <c r="L6" s="14">
        <v>4</v>
      </c>
      <c r="M6" s="14">
        <v>94</v>
      </c>
      <c r="N6" s="14">
        <v>3</v>
      </c>
      <c r="O6" s="14">
        <v>128</v>
      </c>
      <c r="P6" s="14">
        <v>4</v>
      </c>
      <c r="Q6" s="14">
        <v>105</v>
      </c>
      <c r="R6" s="14">
        <v>3</v>
      </c>
      <c r="S6" s="14">
        <v>109</v>
      </c>
      <c r="T6" s="14">
        <v>3</v>
      </c>
      <c r="U6" s="14">
        <v>97</v>
      </c>
      <c r="V6" s="14">
        <v>4</v>
      </c>
      <c r="W6" s="14">
        <v>96</v>
      </c>
      <c r="X6" s="14">
        <v>3</v>
      </c>
      <c r="Y6" s="14">
        <v>75</v>
      </c>
      <c r="Z6" s="14">
        <v>2</v>
      </c>
      <c r="AA6" s="14">
        <v>129</v>
      </c>
      <c r="AB6" s="14">
        <v>4</v>
      </c>
      <c r="AC6" s="14">
        <v>71</v>
      </c>
      <c r="AD6" s="14">
        <v>3</v>
      </c>
      <c r="AE6" s="14">
        <v>124</v>
      </c>
      <c r="AF6" s="14">
        <v>4</v>
      </c>
      <c r="AG6" s="14">
        <v>59</v>
      </c>
      <c r="AH6" s="14">
        <v>2</v>
      </c>
      <c r="AI6" s="14">
        <v>78</v>
      </c>
      <c r="AJ6" s="14">
        <v>3</v>
      </c>
      <c r="AK6" s="14">
        <v>49</v>
      </c>
      <c r="AL6" s="14">
        <v>2</v>
      </c>
      <c r="AM6" s="14">
        <v>77</v>
      </c>
      <c r="AN6" s="14">
        <v>3</v>
      </c>
      <c r="AO6" s="14">
        <v>47</v>
      </c>
      <c r="AP6" s="14">
        <v>2</v>
      </c>
      <c r="AQ6" s="14">
        <v>47</v>
      </c>
      <c r="AR6" s="14">
        <v>2</v>
      </c>
      <c r="AS6" s="14">
        <v>28</v>
      </c>
      <c r="AT6" s="14">
        <v>1</v>
      </c>
      <c r="AU6" s="14">
        <v>58</v>
      </c>
      <c r="AV6" s="14">
        <v>2</v>
      </c>
      <c r="AW6" s="14">
        <v>23</v>
      </c>
      <c r="AX6" s="14">
        <v>1</v>
      </c>
      <c r="AY6" s="14">
        <v>567</v>
      </c>
      <c r="AZ6" s="12">
        <f t="shared" si="0"/>
        <v>25</v>
      </c>
      <c r="BA6" s="12">
        <f t="shared" si="1"/>
        <v>19</v>
      </c>
      <c r="BB6" s="14">
        <f t="shared" si="2"/>
        <v>44</v>
      </c>
      <c r="BC6" s="14">
        <f t="shared" si="3"/>
        <v>16</v>
      </c>
      <c r="BD6" s="12">
        <f t="shared" si="4"/>
        <v>766</v>
      </c>
      <c r="BE6" s="12">
        <f t="shared" si="5"/>
        <v>550</v>
      </c>
      <c r="BF6" s="12">
        <f t="shared" si="6"/>
        <v>1316</v>
      </c>
      <c r="BG6" s="12"/>
      <c r="BH6" s="12"/>
      <c r="BI6" s="12"/>
      <c r="BJ6" s="12">
        <f t="shared" si="9"/>
        <v>96</v>
      </c>
      <c r="BK6" s="12">
        <f t="shared" si="10"/>
        <v>75</v>
      </c>
      <c r="BL6" s="12"/>
      <c r="BM6" s="12"/>
      <c r="BN6" s="12"/>
      <c r="BO6" s="12">
        <f t="shared" si="11"/>
        <v>129</v>
      </c>
      <c r="BP6" s="12">
        <f t="shared" si="12"/>
        <v>71</v>
      </c>
      <c r="BQ6" s="12">
        <f t="shared" si="13"/>
        <v>124</v>
      </c>
      <c r="BR6" s="12">
        <f t="shared" si="14"/>
        <v>59</v>
      </c>
      <c r="BS6" s="12"/>
      <c r="BT6" s="12">
        <v>2</v>
      </c>
      <c r="BU6" s="12">
        <v>2</v>
      </c>
      <c r="BV6" s="12">
        <v>0</v>
      </c>
      <c r="BW6" s="12">
        <f t="shared" si="15"/>
        <v>11</v>
      </c>
      <c r="BX6" s="12">
        <f t="shared" ref="BX6:BY6" si="29">ROUNDUP((((AZ6)*4))/18,0)</f>
        <v>6</v>
      </c>
      <c r="BY6" s="12">
        <f t="shared" si="29"/>
        <v>5</v>
      </c>
      <c r="BZ6" s="12">
        <v>2</v>
      </c>
      <c r="CA6" s="12">
        <v>2</v>
      </c>
      <c r="CB6" s="12">
        <v>0</v>
      </c>
      <c r="CC6" s="12">
        <f t="shared" ref="CC6:CD6" si="30">IF(BX6-BZ6&gt;0,BX6-BZ6,0)</f>
        <v>4</v>
      </c>
      <c r="CD6" s="12">
        <f t="shared" si="30"/>
        <v>3</v>
      </c>
      <c r="CE6" s="12">
        <v>3</v>
      </c>
      <c r="CF6" s="12">
        <f t="shared" si="18"/>
        <v>7</v>
      </c>
      <c r="CG6" s="12">
        <f t="shared" si="19"/>
        <v>4</v>
      </c>
      <c r="CH6" s="12">
        <f t="shared" si="20"/>
        <v>1</v>
      </c>
      <c r="CI6" s="12">
        <v>54</v>
      </c>
      <c r="CJ6" s="12">
        <f t="shared" si="21"/>
        <v>68</v>
      </c>
      <c r="CK6" s="12">
        <f t="shared" si="22"/>
        <v>14</v>
      </c>
    </row>
    <row r="7" spans="1:89" ht="15.75" hidden="1" customHeight="1">
      <c r="A7" s="11" t="s">
        <v>97</v>
      </c>
      <c r="B7" s="12" t="s">
        <v>89</v>
      </c>
      <c r="C7" s="12" t="s">
        <v>98</v>
      </c>
      <c r="D7" s="12" t="s">
        <v>87</v>
      </c>
      <c r="E7" s="12">
        <v>20</v>
      </c>
      <c r="F7" s="12">
        <v>1</v>
      </c>
      <c r="G7" s="12">
        <v>231</v>
      </c>
      <c r="H7" s="12">
        <v>9</v>
      </c>
      <c r="I7" s="12">
        <v>269</v>
      </c>
      <c r="J7" s="12">
        <v>6</v>
      </c>
      <c r="K7" s="12">
        <v>226</v>
      </c>
      <c r="L7" s="12">
        <v>8</v>
      </c>
      <c r="M7" s="12">
        <v>302</v>
      </c>
      <c r="N7" s="12">
        <v>8</v>
      </c>
      <c r="O7" s="12">
        <v>235</v>
      </c>
      <c r="P7" s="12">
        <v>8</v>
      </c>
      <c r="Q7" s="12">
        <v>204</v>
      </c>
      <c r="R7" s="12">
        <v>5</v>
      </c>
      <c r="S7" s="12">
        <v>198</v>
      </c>
      <c r="T7" s="12">
        <v>7</v>
      </c>
      <c r="U7" s="12">
        <v>231</v>
      </c>
      <c r="V7" s="12">
        <v>6</v>
      </c>
      <c r="W7" s="12">
        <v>223</v>
      </c>
      <c r="X7" s="12">
        <v>9</v>
      </c>
      <c r="Y7" s="12">
        <v>177</v>
      </c>
      <c r="Z7" s="12">
        <v>5</v>
      </c>
      <c r="AA7" s="12">
        <v>209</v>
      </c>
      <c r="AB7" s="12">
        <v>8</v>
      </c>
      <c r="AC7" s="12">
        <v>174</v>
      </c>
      <c r="AD7" s="12">
        <v>5</v>
      </c>
      <c r="AE7" s="12">
        <v>169</v>
      </c>
      <c r="AF7" s="12">
        <v>9</v>
      </c>
      <c r="AG7" s="12">
        <v>140</v>
      </c>
      <c r="AH7" s="12">
        <v>6</v>
      </c>
      <c r="AI7" s="12">
        <v>144</v>
      </c>
      <c r="AJ7" s="12">
        <v>6</v>
      </c>
      <c r="AK7" s="12">
        <v>135</v>
      </c>
      <c r="AL7" s="12">
        <v>4</v>
      </c>
      <c r="AM7" s="12">
        <v>94</v>
      </c>
      <c r="AN7" s="12">
        <v>3</v>
      </c>
      <c r="AO7" s="12">
        <v>76</v>
      </c>
      <c r="AP7" s="12">
        <v>3</v>
      </c>
      <c r="AQ7" s="12">
        <v>73</v>
      </c>
      <c r="AR7" s="12">
        <v>3</v>
      </c>
      <c r="AS7" s="12">
        <v>50</v>
      </c>
      <c r="AT7" s="12">
        <v>2</v>
      </c>
      <c r="AU7" s="12">
        <v>46</v>
      </c>
      <c r="AV7" s="12">
        <v>2</v>
      </c>
      <c r="AW7" s="12">
        <v>60</v>
      </c>
      <c r="AX7" s="12">
        <v>3</v>
      </c>
      <c r="AY7" s="12">
        <v>4567</v>
      </c>
      <c r="AZ7" s="12">
        <f t="shared" si="0"/>
        <v>55</v>
      </c>
      <c r="BA7" s="12">
        <f t="shared" si="1"/>
        <v>39</v>
      </c>
      <c r="BB7" s="12">
        <f t="shared" si="2"/>
        <v>94</v>
      </c>
      <c r="BC7" s="12">
        <f t="shared" si="3"/>
        <v>26</v>
      </c>
      <c r="BD7" s="12">
        <f t="shared" si="4"/>
        <v>1404</v>
      </c>
      <c r="BE7" s="12">
        <f t="shared" si="5"/>
        <v>1363</v>
      </c>
      <c r="BF7" s="12">
        <f t="shared" si="6"/>
        <v>2767</v>
      </c>
      <c r="BG7" s="12"/>
      <c r="BH7" s="12">
        <f t="shared" ref="BH7:BH11" si="31">S7</f>
        <v>198</v>
      </c>
      <c r="BI7" s="12">
        <f t="shared" ref="BI7:BI11" si="32">U7</f>
        <v>231</v>
      </c>
      <c r="BJ7" s="12">
        <f t="shared" si="9"/>
        <v>223</v>
      </c>
      <c r="BK7" s="12">
        <f t="shared" si="10"/>
        <v>177</v>
      </c>
      <c r="BL7" s="12"/>
      <c r="BM7" s="12"/>
      <c r="BN7" s="12"/>
      <c r="BO7" s="12">
        <f t="shared" si="11"/>
        <v>209</v>
      </c>
      <c r="BP7" s="12">
        <f t="shared" si="12"/>
        <v>174</v>
      </c>
      <c r="BQ7" s="12">
        <f t="shared" si="13"/>
        <v>169</v>
      </c>
      <c r="BR7" s="12">
        <f t="shared" si="14"/>
        <v>140</v>
      </c>
      <c r="BS7" s="12"/>
      <c r="BT7" s="12">
        <v>5</v>
      </c>
      <c r="BU7" s="12">
        <v>3</v>
      </c>
      <c r="BV7" s="12">
        <v>0</v>
      </c>
      <c r="BW7" s="12">
        <f t="shared" si="15"/>
        <v>23</v>
      </c>
      <c r="BX7" s="12">
        <f t="shared" ref="BX7:BY7" si="33">ROUNDUP((((AZ7)*4))/18,0)</f>
        <v>13</v>
      </c>
      <c r="BY7" s="12">
        <f t="shared" si="33"/>
        <v>9</v>
      </c>
      <c r="BZ7" s="12">
        <v>6</v>
      </c>
      <c r="CA7" s="12">
        <v>3</v>
      </c>
      <c r="CB7" s="12">
        <v>0</v>
      </c>
      <c r="CC7" s="12">
        <f t="shared" ref="CC7:CD7" si="34">IF(BX7-BZ7&gt;0,BX7-BZ7,0)</f>
        <v>7</v>
      </c>
      <c r="CD7" s="12">
        <f t="shared" si="34"/>
        <v>6</v>
      </c>
      <c r="CE7" s="12">
        <v>5</v>
      </c>
      <c r="CF7" s="12">
        <f t="shared" si="18"/>
        <v>14</v>
      </c>
      <c r="CG7" s="12">
        <f t="shared" si="19"/>
        <v>8</v>
      </c>
      <c r="CH7" s="12">
        <f t="shared" si="20"/>
        <v>3</v>
      </c>
      <c r="CI7" s="12">
        <v>142</v>
      </c>
      <c r="CJ7" s="12">
        <f t="shared" si="21"/>
        <v>136</v>
      </c>
      <c r="CK7" s="12">
        <f t="shared" si="22"/>
        <v>0</v>
      </c>
    </row>
    <row r="8" spans="1:89" ht="15.75" hidden="1" customHeight="1">
      <c r="A8" s="13" t="s">
        <v>99</v>
      </c>
      <c r="B8" s="14" t="s">
        <v>89</v>
      </c>
      <c r="C8" s="14" t="s">
        <v>100</v>
      </c>
      <c r="D8" s="14" t="s">
        <v>87</v>
      </c>
      <c r="E8" s="14">
        <v>21</v>
      </c>
      <c r="F8" s="14">
        <v>1</v>
      </c>
      <c r="G8" s="14">
        <v>130</v>
      </c>
      <c r="H8" s="14">
        <v>5</v>
      </c>
      <c r="I8" s="14"/>
      <c r="J8" s="14"/>
      <c r="K8" s="14">
        <v>126</v>
      </c>
      <c r="L8" s="14">
        <v>5</v>
      </c>
      <c r="M8" s="14"/>
      <c r="N8" s="14"/>
      <c r="O8" s="14">
        <v>121</v>
      </c>
      <c r="P8" s="14">
        <v>5</v>
      </c>
      <c r="Q8" s="14"/>
      <c r="R8" s="14"/>
      <c r="S8" s="14">
        <v>102</v>
      </c>
      <c r="T8" s="14">
        <v>4</v>
      </c>
      <c r="U8" s="14"/>
      <c r="V8" s="14"/>
      <c r="W8" s="14">
        <v>114</v>
      </c>
      <c r="X8" s="14">
        <v>5</v>
      </c>
      <c r="Y8" s="14"/>
      <c r="Z8" s="14"/>
      <c r="AA8" s="14">
        <v>105</v>
      </c>
      <c r="AB8" s="14">
        <v>5</v>
      </c>
      <c r="AC8" s="14"/>
      <c r="AD8" s="14"/>
      <c r="AE8" s="14">
        <v>120</v>
      </c>
      <c r="AF8" s="14">
        <v>5</v>
      </c>
      <c r="AG8" s="14"/>
      <c r="AH8" s="14"/>
      <c r="AI8" s="14">
        <v>77</v>
      </c>
      <c r="AJ8" s="14">
        <v>4</v>
      </c>
      <c r="AK8" s="14"/>
      <c r="AL8" s="14"/>
      <c r="AM8" s="14">
        <v>67</v>
      </c>
      <c r="AN8" s="14">
        <v>3</v>
      </c>
      <c r="AO8" s="14"/>
      <c r="AP8" s="14"/>
      <c r="AQ8" s="14">
        <v>67</v>
      </c>
      <c r="AR8" s="14">
        <v>3</v>
      </c>
      <c r="AS8" s="14"/>
      <c r="AT8" s="14"/>
      <c r="AU8" s="14">
        <v>56</v>
      </c>
      <c r="AV8" s="14">
        <v>2</v>
      </c>
      <c r="AW8" s="14"/>
      <c r="AX8" s="14"/>
      <c r="AY8" s="14">
        <v>4567</v>
      </c>
      <c r="AZ8" s="12">
        <f t="shared" si="0"/>
        <v>33</v>
      </c>
      <c r="BA8" s="12">
        <f t="shared" si="1"/>
        <v>0</v>
      </c>
      <c r="BB8" s="14">
        <f t="shared" si="2"/>
        <v>33</v>
      </c>
      <c r="BC8" s="14">
        <f t="shared" si="3"/>
        <v>12</v>
      </c>
      <c r="BD8" s="12">
        <f t="shared" si="4"/>
        <v>765</v>
      </c>
      <c r="BE8" s="12">
        <f t="shared" si="5"/>
        <v>0</v>
      </c>
      <c r="BF8" s="12">
        <f t="shared" si="6"/>
        <v>765</v>
      </c>
      <c r="BG8" s="12"/>
      <c r="BH8" s="12">
        <f t="shared" si="31"/>
        <v>102</v>
      </c>
      <c r="BI8" s="12">
        <f t="shared" si="32"/>
        <v>0</v>
      </c>
      <c r="BJ8" s="12">
        <f t="shared" si="9"/>
        <v>114</v>
      </c>
      <c r="BK8" s="12">
        <f t="shared" si="10"/>
        <v>0</v>
      </c>
      <c r="BL8" s="12"/>
      <c r="BM8" s="12"/>
      <c r="BN8" s="12"/>
      <c r="BO8" s="12">
        <f t="shared" si="11"/>
        <v>105</v>
      </c>
      <c r="BP8" s="12">
        <f t="shared" si="12"/>
        <v>0</v>
      </c>
      <c r="BQ8" s="12">
        <f t="shared" si="13"/>
        <v>120</v>
      </c>
      <c r="BR8" s="12">
        <f t="shared" si="14"/>
        <v>0</v>
      </c>
      <c r="BS8" s="12"/>
      <c r="BT8" s="12">
        <v>5</v>
      </c>
      <c r="BU8" s="12">
        <v>0</v>
      </c>
      <c r="BV8" s="12">
        <v>0</v>
      </c>
      <c r="BW8" s="12">
        <f t="shared" si="15"/>
        <v>8</v>
      </c>
      <c r="BX8" s="12">
        <f t="shared" ref="BX8:BY8" si="35">ROUNDUP((((AZ8)*4))/18,0)</f>
        <v>8</v>
      </c>
      <c r="BY8" s="12">
        <f t="shared" si="35"/>
        <v>0</v>
      </c>
      <c r="BZ8" s="12">
        <v>5</v>
      </c>
      <c r="CA8" s="12">
        <v>0</v>
      </c>
      <c r="CB8" s="12">
        <v>0</v>
      </c>
      <c r="CC8" s="12">
        <f t="shared" ref="CC8:CD8" si="36">IF(BX8-BZ8&gt;0,BX8-BZ8,0)</f>
        <v>3</v>
      </c>
      <c r="CD8" s="12">
        <f t="shared" si="36"/>
        <v>0</v>
      </c>
      <c r="CE8" s="12">
        <v>2</v>
      </c>
      <c r="CF8" s="12">
        <f t="shared" si="18"/>
        <v>5</v>
      </c>
      <c r="CG8" s="12">
        <f t="shared" si="19"/>
        <v>4</v>
      </c>
      <c r="CH8" s="12">
        <f t="shared" si="20"/>
        <v>2</v>
      </c>
      <c r="CI8" s="12">
        <v>35</v>
      </c>
      <c r="CJ8" s="12">
        <f t="shared" si="21"/>
        <v>68</v>
      </c>
      <c r="CK8" s="12">
        <f t="shared" si="22"/>
        <v>33</v>
      </c>
    </row>
    <row r="9" spans="1:89" ht="15.75" hidden="1" customHeight="1">
      <c r="A9" s="13" t="s">
        <v>101</v>
      </c>
      <c r="B9" s="14" t="s">
        <v>85</v>
      </c>
      <c r="C9" s="14" t="s">
        <v>102</v>
      </c>
      <c r="D9" s="14" t="s">
        <v>87</v>
      </c>
      <c r="E9" s="14">
        <v>23</v>
      </c>
      <c r="F9" s="14">
        <v>1</v>
      </c>
      <c r="G9" s="14">
        <v>49</v>
      </c>
      <c r="H9" s="14">
        <v>2</v>
      </c>
      <c r="I9" s="14">
        <v>152</v>
      </c>
      <c r="J9" s="14">
        <v>4</v>
      </c>
      <c r="K9" s="14">
        <v>51</v>
      </c>
      <c r="L9" s="14">
        <v>2</v>
      </c>
      <c r="M9" s="14">
        <v>129</v>
      </c>
      <c r="N9" s="14">
        <v>4</v>
      </c>
      <c r="O9" s="14">
        <v>52</v>
      </c>
      <c r="P9" s="14">
        <v>2</v>
      </c>
      <c r="Q9" s="14">
        <v>125</v>
      </c>
      <c r="R9" s="14">
        <v>4</v>
      </c>
      <c r="S9" s="14">
        <v>64</v>
      </c>
      <c r="T9" s="14">
        <v>2</v>
      </c>
      <c r="U9" s="14">
        <v>146</v>
      </c>
      <c r="V9" s="14">
        <v>5</v>
      </c>
      <c r="W9" s="14">
        <v>64</v>
      </c>
      <c r="X9" s="14">
        <v>2</v>
      </c>
      <c r="Y9" s="14">
        <v>161</v>
      </c>
      <c r="Z9" s="14">
        <v>5</v>
      </c>
      <c r="AA9" s="14">
        <v>56</v>
      </c>
      <c r="AB9" s="14">
        <v>2</v>
      </c>
      <c r="AC9" s="14">
        <v>131</v>
      </c>
      <c r="AD9" s="14">
        <v>4</v>
      </c>
      <c r="AE9" s="14">
        <v>47</v>
      </c>
      <c r="AF9" s="14">
        <v>2</v>
      </c>
      <c r="AG9" s="14">
        <v>144</v>
      </c>
      <c r="AH9" s="14">
        <v>4</v>
      </c>
      <c r="AI9" s="14">
        <v>56</v>
      </c>
      <c r="AJ9" s="14">
        <v>2</v>
      </c>
      <c r="AK9" s="14">
        <v>161</v>
      </c>
      <c r="AL9" s="14">
        <v>5</v>
      </c>
      <c r="AM9" s="14">
        <v>41</v>
      </c>
      <c r="AN9" s="14">
        <v>2</v>
      </c>
      <c r="AO9" s="14">
        <v>102</v>
      </c>
      <c r="AP9" s="14">
        <v>4</v>
      </c>
      <c r="AQ9" s="14">
        <v>22</v>
      </c>
      <c r="AR9" s="14">
        <v>1</v>
      </c>
      <c r="AS9" s="14">
        <v>51</v>
      </c>
      <c r="AT9" s="14">
        <v>2</v>
      </c>
      <c r="AU9" s="14">
        <v>24</v>
      </c>
      <c r="AV9" s="14">
        <v>1</v>
      </c>
      <c r="AW9" s="14">
        <v>72</v>
      </c>
      <c r="AX9" s="14">
        <v>3</v>
      </c>
      <c r="AY9" s="14">
        <v>4567</v>
      </c>
      <c r="AZ9" s="12">
        <f t="shared" si="0"/>
        <v>14</v>
      </c>
      <c r="BA9" s="12">
        <f t="shared" si="1"/>
        <v>31</v>
      </c>
      <c r="BB9" s="14">
        <f t="shared" si="2"/>
        <v>45</v>
      </c>
      <c r="BC9" s="14">
        <f t="shared" si="3"/>
        <v>20</v>
      </c>
      <c r="BD9" s="12">
        <f t="shared" si="4"/>
        <v>390</v>
      </c>
      <c r="BE9" s="12">
        <f t="shared" si="5"/>
        <v>997</v>
      </c>
      <c r="BF9" s="12">
        <f t="shared" si="6"/>
        <v>1387</v>
      </c>
      <c r="BG9" s="12"/>
      <c r="BH9" s="12">
        <f t="shared" si="31"/>
        <v>64</v>
      </c>
      <c r="BI9" s="12">
        <f t="shared" si="32"/>
        <v>146</v>
      </c>
      <c r="BJ9" s="12">
        <f t="shared" si="9"/>
        <v>64</v>
      </c>
      <c r="BK9" s="12">
        <f t="shared" si="10"/>
        <v>161</v>
      </c>
      <c r="BL9" s="12"/>
      <c r="BM9" s="12"/>
      <c r="BN9" s="12"/>
      <c r="BO9" s="12">
        <f t="shared" si="11"/>
        <v>56</v>
      </c>
      <c r="BP9" s="12">
        <f t="shared" si="12"/>
        <v>131</v>
      </c>
      <c r="BQ9" s="12">
        <f t="shared" si="13"/>
        <v>47</v>
      </c>
      <c r="BR9" s="12">
        <f t="shared" si="14"/>
        <v>144</v>
      </c>
      <c r="BS9" s="12"/>
      <c r="BT9" s="12">
        <v>1</v>
      </c>
      <c r="BU9" s="12">
        <v>2</v>
      </c>
      <c r="BV9" s="12">
        <v>0</v>
      </c>
      <c r="BW9" s="12">
        <f t="shared" si="15"/>
        <v>12</v>
      </c>
      <c r="BX9" s="12">
        <f t="shared" ref="BX9:BY9" si="37">ROUNDUP((((AZ9)*4))/18,0)</f>
        <v>4</v>
      </c>
      <c r="BY9" s="12">
        <f t="shared" si="37"/>
        <v>7</v>
      </c>
      <c r="BZ9" s="12">
        <v>1</v>
      </c>
      <c r="CA9" s="12">
        <v>2</v>
      </c>
      <c r="CB9" s="12">
        <v>0</v>
      </c>
      <c r="CC9" s="12">
        <f t="shared" ref="CC9:CD9" si="38">IF(BX9-BZ9&gt;0,BX9-BZ9,0)</f>
        <v>3</v>
      </c>
      <c r="CD9" s="12">
        <f t="shared" si="38"/>
        <v>5</v>
      </c>
      <c r="CE9" s="12">
        <v>4</v>
      </c>
      <c r="CF9" s="12">
        <f t="shared" si="18"/>
        <v>7</v>
      </c>
      <c r="CG9" s="12">
        <f t="shared" si="19"/>
        <v>4</v>
      </c>
      <c r="CH9" s="12">
        <f t="shared" si="20"/>
        <v>0</v>
      </c>
      <c r="CI9" s="12">
        <v>40</v>
      </c>
      <c r="CJ9" s="12">
        <f t="shared" si="21"/>
        <v>68</v>
      </c>
      <c r="CK9" s="12">
        <f t="shared" si="22"/>
        <v>28</v>
      </c>
    </row>
    <row r="10" spans="1:89" ht="15.75" hidden="1" customHeight="1">
      <c r="A10" s="13" t="s">
        <v>103</v>
      </c>
      <c r="B10" s="14" t="s">
        <v>89</v>
      </c>
      <c r="C10" s="14" t="s">
        <v>104</v>
      </c>
      <c r="D10" s="14" t="s">
        <v>87</v>
      </c>
      <c r="E10" s="14">
        <v>24</v>
      </c>
      <c r="F10" s="14">
        <v>1</v>
      </c>
      <c r="G10" s="14">
        <v>64</v>
      </c>
      <c r="H10" s="14">
        <v>2</v>
      </c>
      <c r="I10" s="14">
        <v>62</v>
      </c>
      <c r="J10" s="14">
        <v>2</v>
      </c>
      <c r="K10" s="14">
        <v>52</v>
      </c>
      <c r="L10" s="14">
        <v>2</v>
      </c>
      <c r="M10" s="14">
        <v>73</v>
      </c>
      <c r="N10" s="14">
        <v>3</v>
      </c>
      <c r="O10" s="14">
        <v>60</v>
      </c>
      <c r="P10" s="14">
        <v>2</v>
      </c>
      <c r="Q10" s="14">
        <v>45</v>
      </c>
      <c r="R10" s="14">
        <v>2</v>
      </c>
      <c r="S10" s="14">
        <v>72</v>
      </c>
      <c r="T10" s="14">
        <v>3</v>
      </c>
      <c r="U10" s="14">
        <v>51</v>
      </c>
      <c r="V10" s="14">
        <v>2</v>
      </c>
      <c r="W10" s="14">
        <v>60</v>
      </c>
      <c r="X10" s="14">
        <v>2</v>
      </c>
      <c r="Y10" s="14">
        <v>46</v>
      </c>
      <c r="Z10" s="14">
        <v>2</v>
      </c>
      <c r="AA10" s="14">
        <v>53</v>
      </c>
      <c r="AB10" s="14">
        <v>2</v>
      </c>
      <c r="AC10" s="14">
        <v>30</v>
      </c>
      <c r="AD10" s="14">
        <v>1</v>
      </c>
      <c r="AE10" s="14">
        <v>52</v>
      </c>
      <c r="AF10" s="14">
        <v>2</v>
      </c>
      <c r="AG10" s="14">
        <v>26</v>
      </c>
      <c r="AH10" s="14">
        <v>1</v>
      </c>
      <c r="AI10" s="14">
        <v>49</v>
      </c>
      <c r="AJ10" s="14">
        <v>2</v>
      </c>
      <c r="AK10" s="14">
        <v>27</v>
      </c>
      <c r="AL10" s="14">
        <v>1</v>
      </c>
      <c r="AM10" s="14">
        <v>26</v>
      </c>
      <c r="AN10" s="14">
        <v>1</v>
      </c>
      <c r="AO10" s="14">
        <v>23</v>
      </c>
      <c r="AP10" s="14">
        <v>1</v>
      </c>
      <c r="AQ10" s="14">
        <v>37</v>
      </c>
      <c r="AR10" s="14">
        <v>2</v>
      </c>
      <c r="AS10" s="14">
        <v>14</v>
      </c>
      <c r="AT10" s="14">
        <v>1</v>
      </c>
      <c r="AU10" s="14">
        <v>20</v>
      </c>
      <c r="AV10" s="14">
        <v>1</v>
      </c>
      <c r="AW10" s="14">
        <v>13</v>
      </c>
      <c r="AX10" s="14">
        <v>1</v>
      </c>
      <c r="AY10" s="14">
        <v>4567</v>
      </c>
      <c r="AZ10" s="12">
        <f t="shared" si="0"/>
        <v>15</v>
      </c>
      <c r="BA10" s="12">
        <f t="shared" si="1"/>
        <v>12</v>
      </c>
      <c r="BB10" s="14">
        <f t="shared" si="2"/>
        <v>27</v>
      </c>
      <c r="BC10" s="14">
        <f t="shared" si="3"/>
        <v>10</v>
      </c>
      <c r="BD10" s="12">
        <f t="shared" si="4"/>
        <v>398</v>
      </c>
      <c r="BE10" s="12">
        <f t="shared" si="5"/>
        <v>298</v>
      </c>
      <c r="BF10" s="12">
        <f t="shared" si="6"/>
        <v>696</v>
      </c>
      <c r="BG10" s="12"/>
      <c r="BH10" s="12">
        <f t="shared" si="31"/>
        <v>72</v>
      </c>
      <c r="BI10" s="12">
        <f t="shared" si="32"/>
        <v>51</v>
      </c>
      <c r="BJ10" s="12">
        <f t="shared" si="9"/>
        <v>60</v>
      </c>
      <c r="BK10" s="12">
        <f t="shared" si="10"/>
        <v>46</v>
      </c>
      <c r="BL10" s="12"/>
      <c r="BM10" s="12"/>
      <c r="BN10" s="12"/>
      <c r="BO10" s="12">
        <f t="shared" si="11"/>
        <v>53</v>
      </c>
      <c r="BP10" s="12">
        <f t="shared" si="12"/>
        <v>30</v>
      </c>
      <c r="BQ10" s="12">
        <f t="shared" si="13"/>
        <v>52</v>
      </c>
      <c r="BR10" s="12">
        <f t="shared" si="14"/>
        <v>26</v>
      </c>
      <c r="BS10" s="12"/>
      <c r="BT10" s="12">
        <v>2</v>
      </c>
      <c r="BU10" s="12">
        <v>1</v>
      </c>
      <c r="BV10" s="12">
        <v>0</v>
      </c>
      <c r="BW10" s="12">
        <f t="shared" si="15"/>
        <v>7</v>
      </c>
      <c r="BX10" s="12">
        <f t="shared" ref="BX10:BY10" si="39">ROUNDUP((((AZ10)*4))/18,0)</f>
        <v>4</v>
      </c>
      <c r="BY10" s="12">
        <f t="shared" si="39"/>
        <v>3</v>
      </c>
      <c r="BZ10" s="12">
        <v>2</v>
      </c>
      <c r="CA10" s="12">
        <v>1</v>
      </c>
      <c r="CB10" s="12">
        <v>0</v>
      </c>
      <c r="CC10" s="12">
        <f t="shared" ref="CC10:CD10" si="40">IF(BX10-BZ10&gt;0,BX10-BZ10,0)</f>
        <v>2</v>
      </c>
      <c r="CD10" s="12">
        <f t="shared" si="40"/>
        <v>2</v>
      </c>
      <c r="CE10" s="12">
        <v>2</v>
      </c>
      <c r="CF10" s="12">
        <f t="shared" si="18"/>
        <v>4</v>
      </c>
      <c r="CG10" s="12">
        <f t="shared" si="19"/>
        <v>2</v>
      </c>
      <c r="CH10" s="12">
        <f t="shared" si="20"/>
        <v>0</v>
      </c>
      <c r="CI10" s="12">
        <v>32</v>
      </c>
      <c r="CJ10" s="12">
        <f t="shared" si="21"/>
        <v>34</v>
      </c>
      <c r="CK10" s="12">
        <f t="shared" si="22"/>
        <v>2</v>
      </c>
    </row>
    <row r="11" spans="1:89" ht="15.75" hidden="1" customHeight="1">
      <c r="A11" s="13" t="s">
        <v>105</v>
      </c>
      <c r="B11" s="14" t="s">
        <v>89</v>
      </c>
      <c r="C11" s="14" t="s">
        <v>106</v>
      </c>
      <c r="D11" s="14" t="s">
        <v>87</v>
      </c>
      <c r="E11" s="14">
        <v>26</v>
      </c>
      <c r="F11" s="14">
        <v>1</v>
      </c>
      <c r="G11" s="14">
        <v>310</v>
      </c>
      <c r="H11" s="14">
        <v>12</v>
      </c>
      <c r="I11" s="14">
        <v>81</v>
      </c>
      <c r="J11" s="14">
        <v>2</v>
      </c>
      <c r="K11" s="14">
        <v>324</v>
      </c>
      <c r="L11" s="14">
        <v>12</v>
      </c>
      <c r="M11" s="14">
        <v>109</v>
      </c>
      <c r="N11" s="14">
        <v>3</v>
      </c>
      <c r="O11" s="14">
        <v>307</v>
      </c>
      <c r="P11" s="14">
        <v>11</v>
      </c>
      <c r="Q11" s="14">
        <v>91</v>
      </c>
      <c r="R11" s="14">
        <v>3</v>
      </c>
      <c r="S11" s="14">
        <v>288</v>
      </c>
      <c r="T11" s="14">
        <v>10</v>
      </c>
      <c r="U11" s="14">
        <v>68</v>
      </c>
      <c r="V11" s="14">
        <v>2</v>
      </c>
      <c r="W11" s="14">
        <v>289</v>
      </c>
      <c r="X11" s="14">
        <v>12</v>
      </c>
      <c r="Y11" s="14">
        <v>64</v>
      </c>
      <c r="Z11" s="14">
        <v>2</v>
      </c>
      <c r="AA11" s="14">
        <v>229</v>
      </c>
      <c r="AB11" s="14">
        <v>9</v>
      </c>
      <c r="AC11" s="14">
        <v>81</v>
      </c>
      <c r="AD11" s="14">
        <v>3</v>
      </c>
      <c r="AE11" s="14">
        <v>233</v>
      </c>
      <c r="AF11" s="14">
        <v>11</v>
      </c>
      <c r="AG11" s="14">
        <v>73</v>
      </c>
      <c r="AH11" s="14">
        <v>2</v>
      </c>
      <c r="AI11" s="14">
        <v>203</v>
      </c>
      <c r="AJ11" s="14">
        <v>8</v>
      </c>
      <c r="AK11" s="14">
        <v>55</v>
      </c>
      <c r="AL11" s="14">
        <v>2</v>
      </c>
      <c r="AM11" s="14">
        <v>187</v>
      </c>
      <c r="AN11" s="14">
        <v>9</v>
      </c>
      <c r="AO11" s="14">
        <v>41</v>
      </c>
      <c r="AP11" s="14">
        <v>2</v>
      </c>
      <c r="AQ11" s="14">
        <v>128</v>
      </c>
      <c r="AR11" s="14">
        <v>5</v>
      </c>
      <c r="AS11" s="14">
        <v>31</v>
      </c>
      <c r="AT11" s="14">
        <v>1</v>
      </c>
      <c r="AU11" s="14">
        <v>141</v>
      </c>
      <c r="AV11" s="14">
        <v>6</v>
      </c>
      <c r="AW11" s="14">
        <v>32</v>
      </c>
      <c r="AX11" s="14">
        <v>1</v>
      </c>
      <c r="AY11" s="14">
        <v>34567</v>
      </c>
      <c r="AZ11" s="12">
        <f t="shared" si="0"/>
        <v>73</v>
      </c>
      <c r="BA11" s="12">
        <f t="shared" si="1"/>
        <v>17</v>
      </c>
      <c r="BB11" s="14">
        <f t="shared" si="2"/>
        <v>90</v>
      </c>
      <c r="BC11" s="14">
        <f t="shared" si="3"/>
        <v>34</v>
      </c>
      <c r="BD11" s="12">
        <f t="shared" si="4"/>
        <v>1873</v>
      </c>
      <c r="BE11" s="12">
        <f t="shared" si="5"/>
        <v>541</v>
      </c>
      <c r="BF11" s="12">
        <f t="shared" si="6"/>
        <v>2414</v>
      </c>
      <c r="BG11" s="12">
        <f>Q11</f>
        <v>91</v>
      </c>
      <c r="BH11" s="12">
        <f t="shared" si="31"/>
        <v>288</v>
      </c>
      <c r="BI11" s="12">
        <f t="shared" si="32"/>
        <v>68</v>
      </c>
      <c r="BJ11" s="12">
        <f t="shared" si="9"/>
        <v>289</v>
      </c>
      <c r="BK11" s="12">
        <f t="shared" si="10"/>
        <v>64</v>
      </c>
      <c r="BL11" s="12"/>
      <c r="BM11" s="12"/>
      <c r="BN11" s="12"/>
      <c r="BO11" s="12">
        <f t="shared" si="11"/>
        <v>229</v>
      </c>
      <c r="BP11" s="12">
        <f t="shared" si="12"/>
        <v>81</v>
      </c>
      <c r="BQ11" s="12">
        <f t="shared" si="13"/>
        <v>233</v>
      </c>
      <c r="BR11" s="12">
        <f t="shared" si="14"/>
        <v>73</v>
      </c>
      <c r="BS11" s="12"/>
      <c r="BT11" s="12">
        <v>5</v>
      </c>
      <c r="BU11" s="12">
        <v>2</v>
      </c>
      <c r="BV11" s="12">
        <v>0</v>
      </c>
      <c r="BW11" s="12">
        <f t="shared" si="15"/>
        <v>22</v>
      </c>
      <c r="BX11" s="12">
        <f t="shared" ref="BX11:BY11" si="41">ROUNDUP((((AZ11)*4))/18,0)</f>
        <v>17</v>
      </c>
      <c r="BY11" s="12">
        <f t="shared" si="41"/>
        <v>4</v>
      </c>
      <c r="BZ11" s="12">
        <v>5</v>
      </c>
      <c r="CA11" s="12">
        <v>2</v>
      </c>
      <c r="CB11" s="12">
        <v>0</v>
      </c>
      <c r="CC11" s="12">
        <f t="shared" ref="CC11:CD11" si="42">IF(BX11-BZ11&gt;0,BX11-BZ11,0)</f>
        <v>12</v>
      </c>
      <c r="CD11" s="12">
        <f t="shared" si="42"/>
        <v>2</v>
      </c>
      <c r="CE11" s="12">
        <v>6</v>
      </c>
      <c r="CF11" s="12">
        <f t="shared" si="18"/>
        <v>14</v>
      </c>
      <c r="CG11" s="12">
        <f t="shared" si="19"/>
        <v>6</v>
      </c>
      <c r="CH11" s="12">
        <f t="shared" si="20"/>
        <v>0</v>
      </c>
      <c r="CI11" s="12">
        <v>85</v>
      </c>
      <c r="CJ11" s="12">
        <f t="shared" si="21"/>
        <v>102</v>
      </c>
      <c r="CK11" s="12">
        <f t="shared" si="22"/>
        <v>17</v>
      </c>
    </row>
    <row r="12" spans="1:89" ht="15.75" customHeight="1">
      <c r="A12" s="13" t="s">
        <v>107</v>
      </c>
      <c r="B12" s="14" t="s">
        <v>89</v>
      </c>
      <c r="C12" s="14" t="s">
        <v>108</v>
      </c>
      <c r="D12" s="14" t="s">
        <v>87</v>
      </c>
      <c r="E12" s="14">
        <v>27</v>
      </c>
      <c r="F12" s="14">
        <v>1</v>
      </c>
      <c r="G12" s="14">
        <v>85</v>
      </c>
      <c r="H12" s="14">
        <v>3</v>
      </c>
      <c r="I12" s="14">
        <v>156</v>
      </c>
      <c r="J12" s="14">
        <v>4</v>
      </c>
      <c r="K12" s="14">
        <v>97</v>
      </c>
      <c r="L12" s="14">
        <v>4</v>
      </c>
      <c r="M12" s="14">
        <v>130</v>
      </c>
      <c r="N12" s="14">
        <v>3</v>
      </c>
      <c r="O12" s="14">
        <v>95</v>
      </c>
      <c r="P12" s="14">
        <v>4</v>
      </c>
      <c r="Q12" s="14">
        <v>133</v>
      </c>
      <c r="R12" s="14">
        <v>3</v>
      </c>
      <c r="S12" s="14">
        <v>81</v>
      </c>
      <c r="T12" s="14">
        <v>3</v>
      </c>
      <c r="U12" s="14">
        <v>157</v>
      </c>
      <c r="V12" s="14">
        <v>4</v>
      </c>
      <c r="W12" s="14">
        <v>78</v>
      </c>
      <c r="X12" s="14">
        <v>3</v>
      </c>
      <c r="Y12" s="14">
        <v>116</v>
      </c>
      <c r="Z12" s="14">
        <v>4</v>
      </c>
      <c r="AA12" s="14">
        <v>81</v>
      </c>
      <c r="AB12" s="14">
        <v>3</v>
      </c>
      <c r="AC12" s="14">
        <v>94</v>
      </c>
      <c r="AD12" s="14">
        <v>4</v>
      </c>
      <c r="AE12" s="14">
        <v>99</v>
      </c>
      <c r="AF12" s="14">
        <v>4</v>
      </c>
      <c r="AG12" s="14">
        <v>108</v>
      </c>
      <c r="AH12" s="14">
        <v>3</v>
      </c>
      <c r="AI12" s="14">
        <v>63</v>
      </c>
      <c r="AJ12" s="14">
        <v>3</v>
      </c>
      <c r="AK12" s="14">
        <v>100</v>
      </c>
      <c r="AL12" s="14">
        <v>3</v>
      </c>
      <c r="AM12" s="14">
        <v>56</v>
      </c>
      <c r="AN12" s="14">
        <v>3</v>
      </c>
      <c r="AO12" s="14">
        <v>75</v>
      </c>
      <c r="AP12" s="14">
        <v>3</v>
      </c>
      <c r="AQ12" s="14">
        <v>66</v>
      </c>
      <c r="AR12" s="14">
        <v>3</v>
      </c>
      <c r="AS12" s="14">
        <v>69</v>
      </c>
      <c r="AT12" s="14">
        <v>3</v>
      </c>
      <c r="AU12" s="14">
        <v>64</v>
      </c>
      <c r="AV12" s="14">
        <v>2</v>
      </c>
      <c r="AW12" s="14">
        <v>48</v>
      </c>
      <c r="AX12" s="14">
        <v>2</v>
      </c>
      <c r="AY12" s="14">
        <v>567</v>
      </c>
      <c r="AZ12" s="12">
        <f t="shared" si="0"/>
        <v>24</v>
      </c>
      <c r="BA12" s="12">
        <f t="shared" si="1"/>
        <v>24</v>
      </c>
      <c r="BB12" s="14">
        <f t="shared" si="2"/>
        <v>48</v>
      </c>
      <c r="BC12" s="14">
        <f t="shared" si="3"/>
        <v>22</v>
      </c>
      <c r="BD12" s="12">
        <f t="shared" si="4"/>
        <v>594</v>
      </c>
      <c r="BE12" s="12">
        <f t="shared" si="5"/>
        <v>838</v>
      </c>
      <c r="BF12" s="12">
        <f t="shared" si="6"/>
        <v>1432</v>
      </c>
      <c r="BG12" s="12"/>
      <c r="BH12" s="12"/>
      <c r="BI12" s="12"/>
      <c r="BJ12" s="12">
        <f t="shared" si="9"/>
        <v>78</v>
      </c>
      <c r="BK12" s="12">
        <f t="shared" si="10"/>
        <v>116</v>
      </c>
      <c r="BL12" s="12"/>
      <c r="BM12" s="12"/>
      <c r="BN12" s="12"/>
      <c r="BO12" s="12">
        <f t="shared" si="11"/>
        <v>81</v>
      </c>
      <c r="BP12" s="12">
        <f t="shared" si="12"/>
        <v>94</v>
      </c>
      <c r="BQ12" s="12">
        <f t="shared" si="13"/>
        <v>99</v>
      </c>
      <c r="BR12" s="12">
        <f t="shared" si="14"/>
        <v>108</v>
      </c>
      <c r="BS12" s="12"/>
      <c r="BT12" s="12">
        <v>2</v>
      </c>
      <c r="BU12" s="12">
        <v>2</v>
      </c>
      <c r="BV12" s="12">
        <v>0</v>
      </c>
      <c r="BW12" s="12">
        <f t="shared" si="15"/>
        <v>12</v>
      </c>
      <c r="BX12" s="12">
        <f t="shared" ref="BX12:BY12" si="43">ROUNDUP((((AZ12)*4))/18,0)</f>
        <v>6</v>
      </c>
      <c r="BY12" s="12">
        <f t="shared" si="43"/>
        <v>6</v>
      </c>
      <c r="BZ12" s="12">
        <v>2</v>
      </c>
      <c r="CA12" s="12">
        <v>2</v>
      </c>
      <c r="CB12" s="12">
        <v>0</v>
      </c>
      <c r="CC12" s="12">
        <f t="shared" ref="CC12:CD12" si="44">IF(BX12-BZ12&gt;0,BX12-BZ12,0)</f>
        <v>4</v>
      </c>
      <c r="CD12" s="12">
        <f t="shared" si="44"/>
        <v>4</v>
      </c>
      <c r="CE12" s="12">
        <v>3</v>
      </c>
      <c r="CF12" s="12">
        <f t="shared" si="18"/>
        <v>8</v>
      </c>
      <c r="CG12" s="12">
        <f t="shared" si="19"/>
        <v>4</v>
      </c>
      <c r="CH12" s="12">
        <f t="shared" si="20"/>
        <v>1</v>
      </c>
      <c r="CI12" s="12">
        <v>49</v>
      </c>
      <c r="CJ12" s="12">
        <f t="shared" si="21"/>
        <v>68</v>
      </c>
      <c r="CK12" s="12">
        <f t="shared" si="22"/>
        <v>19</v>
      </c>
    </row>
    <row r="13" spans="1:89" ht="15.75" hidden="1" customHeight="1">
      <c r="A13" s="13" t="s">
        <v>109</v>
      </c>
      <c r="B13" s="14" t="s">
        <v>89</v>
      </c>
      <c r="C13" s="14" t="s">
        <v>110</v>
      </c>
      <c r="D13" s="14" t="s">
        <v>87</v>
      </c>
      <c r="E13" s="14">
        <v>32</v>
      </c>
      <c r="F13" s="14">
        <v>1</v>
      </c>
      <c r="G13" s="14">
        <v>116</v>
      </c>
      <c r="H13" s="14">
        <v>4</v>
      </c>
      <c r="I13" s="14">
        <v>34</v>
      </c>
      <c r="J13" s="14">
        <v>1</v>
      </c>
      <c r="K13" s="14">
        <v>109</v>
      </c>
      <c r="L13" s="14">
        <v>4</v>
      </c>
      <c r="M13" s="14">
        <v>41</v>
      </c>
      <c r="N13" s="14">
        <v>1</v>
      </c>
      <c r="O13" s="14">
        <v>121</v>
      </c>
      <c r="P13" s="14">
        <v>5</v>
      </c>
      <c r="Q13" s="14">
        <v>37</v>
      </c>
      <c r="R13" s="14">
        <v>1</v>
      </c>
      <c r="S13" s="14">
        <v>124</v>
      </c>
      <c r="T13" s="14">
        <v>5</v>
      </c>
      <c r="U13" s="14">
        <v>53</v>
      </c>
      <c r="V13" s="14">
        <v>2</v>
      </c>
      <c r="W13" s="14">
        <v>95</v>
      </c>
      <c r="X13" s="14">
        <v>3</v>
      </c>
      <c r="Y13" s="14">
        <v>36</v>
      </c>
      <c r="Z13" s="14">
        <v>1</v>
      </c>
      <c r="AA13" s="14">
        <v>73</v>
      </c>
      <c r="AB13" s="14">
        <v>3</v>
      </c>
      <c r="AC13" s="14">
        <v>29</v>
      </c>
      <c r="AD13" s="14">
        <v>1</v>
      </c>
      <c r="AE13" s="14">
        <v>85</v>
      </c>
      <c r="AF13" s="14">
        <v>3</v>
      </c>
      <c r="AG13" s="14">
        <v>30</v>
      </c>
      <c r="AH13" s="14">
        <v>1</v>
      </c>
      <c r="AI13" s="14">
        <v>93</v>
      </c>
      <c r="AJ13" s="14">
        <v>4</v>
      </c>
      <c r="AK13" s="14">
        <v>24</v>
      </c>
      <c r="AL13" s="14">
        <v>1</v>
      </c>
      <c r="AM13" s="14">
        <v>61</v>
      </c>
      <c r="AN13" s="14">
        <v>3</v>
      </c>
      <c r="AO13" s="14">
        <v>19</v>
      </c>
      <c r="AP13" s="14">
        <v>1</v>
      </c>
      <c r="AQ13" s="14">
        <v>58</v>
      </c>
      <c r="AR13" s="14">
        <v>2</v>
      </c>
      <c r="AS13" s="14">
        <v>27</v>
      </c>
      <c r="AT13" s="14">
        <v>1</v>
      </c>
      <c r="AU13" s="14">
        <v>45</v>
      </c>
      <c r="AV13" s="14">
        <v>2</v>
      </c>
      <c r="AW13" s="14">
        <v>18</v>
      </c>
      <c r="AX13" s="14">
        <v>1</v>
      </c>
      <c r="AY13" s="14">
        <v>34567</v>
      </c>
      <c r="AZ13" s="12">
        <f t="shared" si="0"/>
        <v>27</v>
      </c>
      <c r="BA13" s="12">
        <f t="shared" si="1"/>
        <v>8</v>
      </c>
      <c r="BB13" s="14">
        <f t="shared" si="2"/>
        <v>35</v>
      </c>
      <c r="BC13" s="14">
        <f t="shared" si="3"/>
        <v>15</v>
      </c>
      <c r="BD13" s="12">
        <f t="shared" si="4"/>
        <v>700</v>
      </c>
      <c r="BE13" s="12">
        <f t="shared" si="5"/>
        <v>250</v>
      </c>
      <c r="BF13" s="12">
        <f t="shared" si="6"/>
        <v>950</v>
      </c>
      <c r="BG13" s="12">
        <f>Q13</f>
        <v>37</v>
      </c>
      <c r="BH13" s="12">
        <f t="shared" ref="BH13:BH25" si="45">S13</f>
        <v>124</v>
      </c>
      <c r="BI13" s="12">
        <f t="shared" ref="BI13:BI25" si="46">U13</f>
        <v>53</v>
      </c>
      <c r="BJ13" s="12">
        <f t="shared" si="9"/>
        <v>95</v>
      </c>
      <c r="BK13" s="12">
        <f t="shared" si="10"/>
        <v>36</v>
      </c>
      <c r="BL13" s="12"/>
      <c r="BM13" s="12"/>
      <c r="BN13" s="12"/>
      <c r="BO13" s="12">
        <f t="shared" si="11"/>
        <v>73</v>
      </c>
      <c r="BP13" s="12">
        <f t="shared" si="12"/>
        <v>29</v>
      </c>
      <c r="BQ13" s="12">
        <f t="shared" si="13"/>
        <v>85</v>
      </c>
      <c r="BR13" s="12">
        <f t="shared" si="14"/>
        <v>30</v>
      </c>
      <c r="BS13" s="12"/>
      <c r="BT13" s="12">
        <v>3</v>
      </c>
      <c r="BU13" s="12">
        <v>1</v>
      </c>
      <c r="BV13" s="12">
        <v>0</v>
      </c>
      <c r="BW13" s="12">
        <f t="shared" si="15"/>
        <v>9</v>
      </c>
      <c r="BX13" s="12">
        <f t="shared" ref="BX13:BY13" si="47">ROUNDUP((((AZ13)*4))/18,0)</f>
        <v>6</v>
      </c>
      <c r="BY13" s="12">
        <f t="shared" si="47"/>
        <v>2</v>
      </c>
      <c r="BZ13" s="12">
        <v>2</v>
      </c>
      <c r="CA13" s="12">
        <v>2</v>
      </c>
      <c r="CB13" s="12">
        <v>0</v>
      </c>
      <c r="CC13" s="12">
        <f t="shared" ref="CC13:CD13" si="48">IF(BX13-BZ13&gt;0,BX13-BZ13,0)</f>
        <v>4</v>
      </c>
      <c r="CD13" s="12">
        <f t="shared" si="48"/>
        <v>0</v>
      </c>
      <c r="CE13" s="12">
        <v>4</v>
      </c>
      <c r="CF13" s="12">
        <f t="shared" si="18"/>
        <v>6</v>
      </c>
      <c r="CG13" s="12">
        <f t="shared" si="19"/>
        <v>4</v>
      </c>
      <c r="CH13" s="12">
        <f t="shared" si="20"/>
        <v>0</v>
      </c>
      <c r="CI13" s="12">
        <v>33</v>
      </c>
      <c r="CJ13" s="12">
        <f t="shared" si="21"/>
        <v>68</v>
      </c>
      <c r="CK13" s="12">
        <f t="shared" si="22"/>
        <v>35</v>
      </c>
    </row>
    <row r="14" spans="1:89" ht="15.75" hidden="1" customHeight="1">
      <c r="A14" s="11" t="s">
        <v>111</v>
      </c>
      <c r="B14" s="12" t="s">
        <v>89</v>
      </c>
      <c r="C14" s="12" t="s">
        <v>112</v>
      </c>
      <c r="D14" s="12" t="s">
        <v>87</v>
      </c>
      <c r="E14" s="12">
        <v>54</v>
      </c>
      <c r="F14" s="12">
        <v>1</v>
      </c>
      <c r="G14" s="12">
        <v>173</v>
      </c>
      <c r="H14" s="12">
        <v>6</v>
      </c>
      <c r="I14" s="12"/>
      <c r="J14" s="12"/>
      <c r="K14" s="12">
        <v>186</v>
      </c>
      <c r="L14" s="12">
        <v>6</v>
      </c>
      <c r="M14" s="12"/>
      <c r="N14" s="12"/>
      <c r="O14" s="12">
        <v>189</v>
      </c>
      <c r="P14" s="12">
        <v>7</v>
      </c>
      <c r="Q14" s="12"/>
      <c r="R14" s="12"/>
      <c r="S14" s="12">
        <v>170</v>
      </c>
      <c r="T14" s="12">
        <v>6</v>
      </c>
      <c r="U14" s="12"/>
      <c r="V14" s="12"/>
      <c r="W14" s="12">
        <v>168</v>
      </c>
      <c r="X14" s="12">
        <v>6</v>
      </c>
      <c r="Y14" s="12"/>
      <c r="Z14" s="12"/>
      <c r="AA14" s="12">
        <v>124</v>
      </c>
      <c r="AB14" s="12">
        <v>5</v>
      </c>
      <c r="AC14" s="12"/>
      <c r="AD14" s="12"/>
      <c r="AE14" s="12">
        <v>159</v>
      </c>
      <c r="AF14" s="12">
        <v>6</v>
      </c>
      <c r="AG14" s="12"/>
      <c r="AH14" s="12"/>
      <c r="AI14" s="12">
        <v>114</v>
      </c>
      <c r="AJ14" s="12">
        <v>5</v>
      </c>
      <c r="AK14" s="12"/>
      <c r="AL14" s="12"/>
      <c r="AM14" s="12">
        <v>112</v>
      </c>
      <c r="AN14" s="12">
        <v>6</v>
      </c>
      <c r="AO14" s="12"/>
      <c r="AP14" s="12"/>
      <c r="AQ14" s="12">
        <v>68</v>
      </c>
      <c r="AR14" s="12">
        <v>3</v>
      </c>
      <c r="AS14" s="12"/>
      <c r="AT14" s="12"/>
      <c r="AU14" s="12">
        <v>70</v>
      </c>
      <c r="AV14" s="12">
        <v>3</v>
      </c>
      <c r="AW14" s="12"/>
      <c r="AX14" s="12"/>
      <c r="AY14" s="12">
        <v>4567</v>
      </c>
      <c r="AZ14" s="12">
        <f t="shared" si="0"/>
        <v>41</v>
      </c>
      <c r="BA14" s="12">
        <f t="shared" si="1"/>
        <v>0</v>
      </c>
      <c r="BB14" s="12">
        <f t="shared" si="2"/>
        <v>41</v>
      </c>
      <c r="BC14" s="12">
        <f t="shared" si="3"/>
        <v>17</v>
      </c>
      <c r="BD14" s="12">
        <f t="shared" si="4"/>
        <v>1110</v>
      </c>
      <c r="BE14" s="12">
        <f t="shared" si="5"/>
        <v>0</v>
      </c>
      <c r="BF14" s="12">
        <f t="shared" si="6"/>
        <v>1110</v>
      </c>
      <c r="BG14" s="12"/>
      <c r="BH14" s="12">
        <f t="shared" si="45"/>
        <v>170</v>
      </c>
      <c r="BI14" s="12">
        <f t="shared" si="46"/>
        <v>0</v>
      </c>
      <c r="BJ14" s="12">
        <f t="shared" si="9"/>
        <v>168</v>
      </c>
      <c r="BK14" s="12">
        <f t="shared" si="10"/>
        <v>0</v>
      </c>
      <c r="BL14" s="12"/>
      <c r="BM14" s="12"/>
      <c r="BN14" s="12"/>
      <c r="BO14" s="12">
        <f t="shared" si="11"/>
        <v>124</v>
      </c>
      <c r="BP14" s="12">
        <f t="shared" si="12"/>
        <v>0</v>
      </c>
      <c r="BQ14" s="12">
        <f t="shared" si="13"/>
        <v>159</v>
      </c>
      <c r="BR14" s="12">
        <f t="shared" si="14"/>
        <v>0</v>
      </c>
      <c r="BS14" s="12"/>
      <c r="BT14" s="12">
        <v>4</v>
      </c>
      <c r="BU14" s="12">
        <v>0</v>
      </c>
      <c r="BV14" s="12">
        <v>1</v>
      </c>
      <c r="BW14" s="12">
        <f t="shared" si="15"/>
        <v>11</v>
      </c>
      <c r="BX14" s="12">
        <f t="shared" ref="BX14:BY14" si="49">ROUNDUP((((AZ14)*4))/18,0)</f>
        <v>10</v>
      </c>
      <c r="BY14" s="12">
        <f t="shared" si="49"/>
        <v>0</v>
      </c>
      <c r="BZ14" s="12">
        <v>4</v>
      </c>
      <c r="CA14" s="12">
        <v>0</v>
      </c>
      <c r="CB14" s="12">
        <v>1</v>
      </c>
      <c r="CC14" s="12">
        <f t="shared" ref="CC14:CD14" si="50">IF(BX14-BZ14&gt;0,BX14-BZ14,0)</f>
        <v>6</v>
      </c>
      <c r="CD14" s="12">
        <f t="shared" si="50"/>
        <v>0</v>
      </c>
      <c r="CE14" s="12">
        <v>4</v>
      </c>
      <c r="CF14" s="12">
        <f t="shared" si="18"/>
        <v>7</v>
      </c>
      <c r="CG14" s="12">
        <f t="shared" si="19"/>
        <v>4</v>
      </c>
      <c r="CH14" s="12">
        <f t="shared" si="20"/>
        <v>0</v>
      </c>
      <c r="CI14" s="12">
        <v>100</v>
      </c>
      <c r="CJ14" s="12">
        <f t="shared" si="21"/>
        <v>68</v>
      </c>
      <c r="CK14" s="12">
        <f t="shared" si="22"/>
        <v>0</v>
      </c>
    </row>
    <row r="15" spans="1:89" ht="15.75" hidden="1" customHeight="1">
      <c r="A15" s="13" t="s">
        <v>113</v>
      </c>
      <c r="B15" s="14" t="s">
        <v>89</v>
      </c>
      <c r="C15" s="14" t="s">
        <v>114</v>
      </c>
      <c r="D15" s="14" t="s">
        <v>87</v>
      </c>
      <c r="E15" s="14">
        <v>58</v>
      </c>
      <c r="F15" s="14">
        <v>1</v>
      </c>
      <c r="G15" s="14">
        <v>137</v>
      </c>
      <c r="H15" s="14">
        <v>6</v>
      </c>
      <c r="I15" s="14"/>
      <c r="J15" s="14"/>
      <c r="K15" s="14">
        <v>137</v>
      </c>
      <c r="L15" s="14">
        <v>5</v>
      </c>
      <c r="M15" s="14"/>
      <c r="N15" s="14"/>
      <c r="O15" s="14">
        <v>146</v>
      </c>
      <c r="P15" s="14">
        <v>5</v>
      </c>
      <c r="Q15" s="14"/>
      <c r="R15" s="14"/>
      <c r="S15" s="14">
        <v>148</v>
      </c>
      <c r="T15" s="14">
        <v>6</v>
      </c>
      <c r="U15" s="14"/>
      <c r="V15" s="14"/>
      <c r="W15" s="14">
        <v>120</v>
      </c>
      <c r="X15" s="14">
        <v>5</v>
      </c>
      <c r="Y15" s="14"/>
      <c r="Z15" s="14"/>
      <c r="AA15" s="14">
        <v>96</v>
      </c>
      <c r="AB15" s="14">
        <v>4</v>
      </c>
      <c r="AC15" s="14"/>
      <c r="AD15" s="14"/>
      <c r="AE15" s="14">
        <v>93</v>
      </c>
      <c r="AF15" s="14">
        <v>4</v>
      </c>
      <c r="AG15" s="14"/>
      <c r="AH15" s="14"/>
      <c r="AI15" s="14">
        <v>90</v>
      </c>
      <c r="AJ15" s="14">
        <v>4</v>
      </c>
      <c r="AK15" s="14"/>
      <c r="AL15" s="14"/>
      <c r="AM15" s="14">
        <v>76</v>
      </c>
      <c r="AN15" s="14">
        <v>3</v>
      </c>
      <c r="AO15" s="14"/>
      <c r="AP15" s="14"/>
      <c r="AQ15" s="14">
        <v>46</v>
      </c>
      <c r="AR15" s="14">
        <v>2</v>
      </c>
      <c r="AS15" s="14"/>
      <c r="AT15" s="14"/>
      <c r="AU15" s="14">
        <v>42</v>
      </c>
      <c r="AV15" s="14">
        <v>2</v>
      </c>
      <c r="AW15" s="14"/>
      <c r="AX15" s="14"/>
      <c r="AY15" s="14">
        <v>4567</v>
      </c>
      <c r="AZ15" s="12">
        <f t="shared" si="0"/>
        <v>33</v>
      </c>
      <c r="BA15" s="12">
        <f t="shared" si="1"/>
        <v>0</v>
      </c>
      <c r="BB15" s="14">
        <f t="shared" si="2"/>
        <v>33</v>
      </c>
      <c r="BC15" s="14">
        <f t="shared" si="3"/>
        <v>11</v>
      </c>
      <c r="BD15" s="12">
        <f t="shared" si="4"/>
        <v>830</v>
      </c>
      <c r="BE15" s="12">
        <f t="shared" si="5"/>
        <v>0</v>
      </c>
      <c r="BF15" s="12">
        <f t="shared" si="6"/>
        <v>830</v>
      </c>
      <c r="BG15" s="12"/>
      <c r="BH15" s="12">
        <f t="shared" si="45"/>
        <v>148</v>
      </c>
      <c r="BI15" s="12">
        <f t="shared" si="46"/>
        <v>0</v>
      </c>
      <c r="BJ15" s="12">
        <f t="shared" si="9"/>
        <v>120</v>
      </c>
      <c r="BK15" s="12">
        <f t="shared" si="10"/>
        <v>0</v>
      </c>
      <c r="BL15" s="12"/>
      <c r="BM15" s="12"/>
      <c r="BN15" s="12"/>
      <c r="BO15" s="12">
        <f t="shared" si="11"/>
        <v>96</v>
      </c>
      <c r="BP15" s="12">
        <f t="shared" si="12"/>
        <v>0</v>
      </c>
      <c r="BQ15" s="12">
        <f t="shared" si="13"/>
        <v>93</v>
      </c>
      <c r="BR15" s="12">
        <f t="shared" si="14"/>
        <v>0</v>
      </c>
      <c r="BS15" s="12"/>
      <c r="BT15" s="12">
        <v>2</v>
      </c>
      <c r="BU15" s="12">
        <v>0</v>
      </c>
      <c r="BV15" s="12">
        <v>2</v>
      </c>
      <c r="BW15" s="12">
        <f t="shared" si="15"/>
        <v>8</v>
      </c>
      <c r="BX15" s="12">
        <f t="shared" ref="BX15:BY15" si="51">ROUNDUP((((AZ15)*4))/18,0)</f>
        <v>8</v>
      </c>
      <c r="BY15" s="12">
        <f t="shared" si="51"/>
        <v>0</v>
      </c>
      <c r="BZ15" s="12">
        <v>2</v>
      </c>
      <c r="CA15" s="12">
        <v>0</v>
      </c>
      <c r="CB15" s="12">
        <v>0</v>
      </c>
      <c r="CC15" s="12">
        <f t="shared" ref="CC15:CD15" si="52">IF(BX15-BZ15&gt;0,BX15-BZ15,0)</f>
        <v>6</v>
      </c>
      <c r="CD15" s="12">
        <f t="shared" si="52"/>
        <v>0</v>
      </c>
      <c r="CE15" s="12">
        <v>2</v>
      </c>
      <c r="CF15" s="12">
        <f t="shared" si="18"/>
        <v>5</v>
      </c>
      <c r="CG15" s="12">
        <f t="shared" si="19"/>
        <v>4</v>
      </c>
      <c r="CH15" s="12">
        <f t="shared" si="20"/>
        <v>2</v>
      </c>
      <c r="CI15" s="12">
        <v>34</v>
      </c>
      <c r="CJ15" s="12">
        <f t="shared" si="21"/>
        <v>68</v>
      </c>
      <c r="CK15" s="12">
        <f t="shared" si="22"/>
        <v>34</v>
      </c>
    </row>
    <row r="16" spans="1:89" ht="15.75" hidden="1" customHeight="1">
      <c r="A16" s="13" t="s">
        <v>115</v>
      </c>
      <c r="B16" s="14" t="s">
        <v>89</v>
      </c>
      <c r="C16" s="14" t="s">
        <v>116</v>
      </c>
      <c r="D16" s="14" t="s">
        <v>87</v>
      </c>
      <c r="E16" s="14">
        <v>60</v>
      </c>
      <c r="F16" s="14">
        <v>1</v>
      </c>
      <c r="G16" s="14">
        <v>77</v>
      </c>
      <c r="H16" s="14">
        <v>3</v>
      </c>
      <c r="I16" s="14">
        <v>159</v>
      </c>
      <c r="J16" s="14">
        <v>5</v>
      </c>
      <c r="K16" s="14">
        <v>64</v>
      </c>
      <c r="L16" s="14">
        <v>3</v>
      </c>
      <c r="M16" s="14">
        <v>160</v>
      </c>
      <c r="N16" s="14">
        <v>5</v>
      </c>
      <c r="O16" s="14">
        <v>88</v>
      </c>
      <c r="P16" s="14">
        <v>3</v>
      </c>
      <c r="Q16" s="14">
        <v>140</v>
      </c>
      <c r="R16" s="14">
        <v>5</v>
      </c>
      <c r="S16" s="14">
        <v>86</v>
      </c>
      <c r="T16" s="14">
        <v>3</v>
      </c>
      <c r="U16" s="14">
        <v>160</v>
      </c>
      <c r="V16" s="14">
        <v>5</v>
      </c>
      <c r="W16" s="14">
        <v>88</v>
      </c>
      <c r="X16" s="14">
        <v>3</v>
      </c>
      <c r="Y16" s="14">
        <v>126</v>
      </c>
      <c r="Z16" s="14">
        <v>5</v>
      </c>
      <c r="AA16" s="14">
        <v>75</v>
      </c>
      <c r="AB16" s="14">
        <v>3</v>
      </c>
      <c r="AC16" s="14">
        <v>133</v>
      </c>
      <c r="AD16" s="14">
        <v>5</v>
      </c>
      <c r="AE16" s="14">
        <v>75</v>
      </c>
      <c r="AF16" s="14">
        <v>3</v>
      </c>
      <c r="AG16" s="14">
        <v>108</v>
      </c>
      <c r="AH16" s="14">
        <v>3</v>
      </c>
      <c r="AI16" s="14">
        <v>71</v>
      </c>
      <c r="AJ16" s="14">
        <v>3</v>
      </c>
      <c r="AK16" s="14">
        <v>105</v>
      </c>
      <c r="AL16" s="14">
        <v>4</v>
      </c>
      <c r="AM16" s="14">
        <v>66</v>
      </c>
      <c r="AN16" s="14">
        <v>3</v>
      </c>
      <c r="AO16" s="14">
        <v>102</v>
      </c>
      <c r="AP16" s="14">
        <v>4</v>
      </c>
      <c r="AQ16" s="14">
        <v>60</v>
      </c>
      <c r="AR16" s="14">
        <v>3</v>
      </c>
      <c r="AS16" s="14">
        <v>84</v>
      </c>
      <c r="AT16" s="14">
        <v>3</v>
      </c>
      <c r="AU16" s="14">
        <v>25</v>
      </c>
      <c r="AV16" s="14">
        <v>1</v>
      </c>
      <c r="AW16" s="14">
        <v>38</v>
      </c>
      <c r="AX16" s="14">
        <v>2</v>
      </c>
      <c r="AY16" s="14">
        <v>4567</v>
      </c>
      <c r="AZ16" s="12">
        <f t="shared" si="0"/>
        <v>21</v>
      </c>
      <c r="BA16" s="12">
        <f t="shared" si="1"/>
        <v>32</v>
      </c>
      <c r="BB16" s="14">
        <f t="shared" si="2"/>
        <v>53</v>
      </c>
      <c r="BC16" s="14">
        <f t="shared" si="3"/>
        <v>23</v>
      </c>
      <c r="BD16" s="12">
        <f t="shared" si="4"/>
        <v>547</v>
      </c>
      <c r="BE16" s="12">
        <f t="shared" si="5"/>
        <v>932</v>
      </c>
      <c r="BF16" s="12">
        <f t="shared" si="6"/>
        <v>1479</v>
      </c>
      <c r="BG16" s="12"/>
      <c r="BH16" s="12">
        <f t="shared" si="45"/>
        <v>86</v>
      </c>
      <c r="BI16" s="12">
        <f t="shared" si="46"/>
        <v>160</v>
      </c>
      <c r="BJ16" s="12">
        <f t="shared" si="9"/>
        <v>88</v>
      </c>
      <c r="BK16" s="12">
        <f t="shared" si="10"/>
        <v>126</v>
      </c>
      <c r="BL16" s="12"/>
      <c r="BM16" s="12"/>
      <c r="BN16" s="12"/>
      <c r="BO16" s="12">
        <f t="shared" si="11"/>
        <v>75</v>
      </c>
      <c r="BP16" s="12">
        <f t="shared" si="12"/>
        <v>133</v>
      </c>
      <c r="BQ16" s="12">
        <f t="shared" si="13"/>
        <v>75</v>
      </c>
      <c r="BR16" s="12">
        <f t="shared" si="14"/>
        <v>108</v>
      </c>
      <c r="BS16" s="12"/>
      <c r="BT16" s="12">
        <v>3</v>
      </c>
      <c r="BU16" s="12">
        <v>2</v>
      </c>
      <c r="BV16" s="12">
        <v>0</v>
      </c>
      <c r="BW16" s="12">
        <f t="shared" si="15"/>
        <v>14</v>
      </c>
      <c r="BX16" s="12">
        <f t="shared" ref="BX16:BY16" si="53">ROUNDUP((((AZ16)*4))/18,0)</f>
        <v>5</v>
      </c>
      <c r="BY16" s="12">
        <f t="shared" si="53"/>
        <v>8</v>
      </c>
      <c r="BZ16" s="12">
        <v>3</v>
      </c>
      <c r="CA16" s="12">
        <v>3</v>
      </c>
      <c r="CB16" s="12">
        <v>0</v>
      </c>
      <c r="CC16" s="12">
        <f t="shared" ref="CC16:CD16" si="54">IF(BX16-BZ16&gt;0,BX16-BZ16,0)</f>
        <v>2</v>
      </c>
      <c r="CD16" s="12">
        <f t="shared" si="54"/>
        <v>5</v>
      </c>
      <c r="CE16" s="12">
        <v>2</v>
      </c>
      <c r="CF16" s="12">
        <f t="shared" si="18"/>
        <v>8</v>
      </c>
      <c r="CG16" s="12">
        <f t="shared" si="19"/>
        <v>4</v>
      </c>
      <c r="CH16" s="12">
        <f t="shared" si="20"/>
        <v>2</v>
      </c>
      <c r="CI16" s="12">
        <v>62</v>
      </c>
      <c r="CJ16" s="12">
        <f t="shared" si="21"/>
        <v>68</v>
      </c>
      <c r="CK16" s="12">
        <f t="shared" si="22"/>
        <v>6</v>
      </c>
    </row>
    <row r="17" spans="1:89" ht="15.75" hidden="1" customHeight="1">
      <c r="A17" s="13" t="s">
        <v>117</v>
      </c>
      <c r="B17" s="14" t="s">
        <v>89</v>
      </c>
      <c r="C17" s="14" t="s">
        <v>118</v>
      </c>
      <c r="D17" s="14" t="s">
        <v>87</v>
      </c>
      <c r="E17" s="14">
        <v>80</v>
      </c>
      <c r="F17" s="14">
        <v>1</v>
      </c>
      <c r="G17" s="14">
        <v>178</v>
      </c>
      <c r="H17" s="14">
        <v>6</v>
      </c>
      <c r="I17" s="14"/>
      <c r="J17" s="14"/>
      <c r="K17" s="14">
        <v>182</v>
      </c>
      <c r="L17" s="14">
        <v>6</v>
      </c>
      <c r="M17" s="14"/>
      <c r="N17" s="14"/>
      <c r="O17" s="14">
        <v>182</v>
      </c>
      <c r="P17" s="14">
        <v>6</v>
      </c>
      <c r="Q17" s="14"/>
      <c r="R17" s="14"/>
      <c r="S17" s="14">
        <v>203</v>
      </c>
      <c r="T17" s="14">
        <v>7</v>
      </c>
      <c r="U17" s="14"/>
      <c r="V17" s="14"/>
      <c r="W17" s="14">
        <v>179</v>
      </c>
      <c r="X17" s="14">
        <v>7</v>
      </c>
      <c r="Y17" s="14"/>
      <c r="Z17" s="14"/>
      <c r="AA17" s="14">
        <v>150</v>
      </c>
      <c r="AB17" s="14">
        <v>5</v>
      </c>
      <c r="AC17" s="14"/>
      <c r="AD17" s="14"/>
      <c r="AE17" s="14">
        <v>138</v>
      </c>
      <c r="AF17" s="14">
        <v>5</v>
      </c>
      <c r="AG17" s="14"/>
      <c r="AH17" s="14"/>
      <c r="AI17" s="14">
        <v>119</v>
      </c>
      <c r="AJ17" s="14">
        <v>4</v>
      </c>
      <c r="AK17" s="14"/>
      <c r="AL17" s="14"/>
      <c r="AM17" s="14">
        <v>125</v>
      </c>
      <c r="AN17" s="14">
        <v>4</v>
      </c>
      <c r="AO17" s="14"/>
      <c r="AP17" s="14"/>
      <c r="AQ17" s="14">
        <v>106</v>
      </c>
      <c r="AR17" s="14">
        <v>4</v>
      </c>
      <c r="AS17" s="14"/>
      <c r="AT17" s="14"/>
      <c r="AU17" s="14">
        <v>88</v>
      </c>
      <c r="AV17" s="14">
        <v>4</v>
      </c>
      <c r="AW17" s="14"/>
      <c r="AX17" s="14"/>
      <c r="AY17" s="14">
        <v>4567</v>
      </c>
      <c r="AZ17" s="12">
        <f t="shared" si="0"/>
        <v>40</v>
      </c>
      <c r="BA17" s="12">
        <f t="shared" si="1"/>
        <v>0</v>
      </c>
      <c r="BB17" s="14">
        <f t="shared" si="2"/>
        <v>40</v>
      </c>
      <c r="BC17" s="14">
        <f t="shared" si="3"/>
        <v>16</v>
      </c>
      <c r="BD17" s="12">
        <f t="shared" si="4"/>
        <v>1153</v>
      </c>
      <c r="BE17" s="12">
        <f t="shared" si="5"/>
        <v>0</v>
      </c>
      <c r="BF17" s="12">
        <f t="shared" si="6"/>
        <v>1153</v>
      </c>
      <c r="BG17" s="12"/>
      <c r="BH17" s="12">
        <f t="shared" si="45"/>
        <v>203</v>
      </c>
      <c r="BI17" s="12">
        <f t="shared" si="46"/>
        <v>0</v>
      </c>
      <c r="BJ17" s="12">
        <f t="shared" si="9"/>
        <v>179</v>
      </c>
      <c r="BK17" s="12">
        <f t="shared" si="10"/>
        <v>0</v>
      </c>
      <c r="BL17" s="12"/>
      <c r="BM17" s="12"/>
      <c r="BN17" s="12"/>
      <c r="BO17" s="12">
        <f t="shared" si="11"/>
        <v>150</v>
      </c>
      <c r="BP17" s="12">
        <f t="shared" si="12"/>
        <v>0</v>
      </c>
      <c r="BQ17" s="12">
        <f t="shared" si="13"/>
        <v>138</v>
      </c>
      <c r="BR17" s="12">
        <f t="shared" si="14"/>
        <v>0</v>
      </c>
      <c r="BS17" s="12"/>
      <c r="BT17" s="12">
        <v>3</v>
      </c>
      <c r="BU17" s="12">
        <v>0</v>
      </c>
      <c r="BV17" s="12">
        <v>3</v>
      </c>
      <c r="BW17" s="12">
        <f t="shared" si="15"/>
        <v>10</v>
      </c>
      <c r="BX17" s="12">
        <f t="shared" ref="BX17:BY17" si="55">ROUNDUP((((AZ17)*4))/18,0)</f>
        <v>9</v>
      </c>
      <c r="BY17" s="12">
        <f t="shared" si="55"/>
        <v>0</v>
      </c>
      <c r="BZ17" s="12">
        <v>3</v>
      </c>
      <c r="CA17" s="12">
        <v>0</v>
      </c>
      <c r="CB17" s="12">
        <v>0</v>
      </c>
      <c r="CC17" s="12">
        <f t="shared" ref="CC17:CD17" si="56">IF(BX17-BZ17&gt;0,BX17-BZ17,0)</f>
        <v>6</v>
      </c>
      <c r="CD17" s="12">
        <f t="shared" si="56"/>
        <v>0</v>
      </c>
      <c r="CE17" s="12">
        <v>2</v>
      </c>
      <c r="CF17" s="12">
        <f t="shared" si="18"/>
        <v>6</v>
      </c>
      <c r="CG17" s="12">
        <f t="shared" si="19"/>
        <v>4</v>
      </c>
      <c r="CH17" s="12">
        <f t="shared" si="20"/>
        <v>2</v>
      </c>
      <c r="CI17" s="12">
        <v>40</v>
      </c>
      <c r="CJ17" s="12">
        <f t="shared" si="21"/>
        <v>68</v>
      </c>
      <c r="CK17" s="12">
        <f t="shared" si="22"/>
        <v>28</v>
      </c>
    </row>
    <row r="18" spans="1:89" ht="15.75" hidden="1" customHeight="1">
      <c r="A18" s="13" t="s">
        <v>119</v>
      </c>
      <c r="B18" s="14" t="s">
        <v>89</v>
      </c>
      <c r="C18" s="14" t="s">
        <v>120</v>
      </c>
      <c r="D18" s="14" t="s">
        <v>87</v>
      </c>
      <c r="E18" s="14">
        <v>83</v>
      </c>
      <c r="F18" s="14">
        <v>1</v>
      </c>
      <c r="G18" s="14">
        <v>116</v>
      </c>
      <c r="H18" s="14">
        <v>4</v>
      </c>
      <c r="I18" s="14">
        <v>85</v>
      </c>
      <c r="J18" s="14">
        <v>2</v>
      </c>
      <c r="K18" s="14">
        <v>127</v>
      </c>
      <c r="L18" s="14">
        <v>5</v>
      </c>
      <c r="M18" s="14">
        <v>63</v>
      </c>
      <c r="N18" s="14">
        <v>2</v>
      </c>
      <c r="O18" s="14">
        <v>138</v>
      </c>
      <c r="P18" s="14">
        <v>5</v>
      </c>
      <c r="Q18" s="14">
        <v>68</v>
      </c>
      <c r="R18" s="14">
        <v>2</v>
      </c>
      <c r="S18" s="14">
        <v>131</v>
      </c>
      <c r="T18" s="14">
        <v>4</v>
      </c>
      <c r="U18" s="14">
        <v>44</v>
      </c>
      <c r="V18" s="14">
        <v>2</v>
      </c>
      <c r="W18" s="14">
        <v>131</v>
      </c>
      <c r="X18" s="14">
        <v>4</v>
      </c>
      <c r="Y18" s="14">
        <v>80</v>
      </c>
      <c r="Z18" s="14">
        <v>3</v>
      </c>
      <c r="AA18" s="14">
        <v>131</v>
      </c>
      <c r="AB18" s="14">
        <v>4</v>
      </c>
      <c r="AC18" s="14">
        <v>65</v>
      </c>
      <c r="AD18" s="14">
        <v>2</v>
      </c>
      <c r="AE18" s="14">
        <v>114</v>
      </c>
      <c r="AF18" s="14">
        <v>5</v>
      </c>
      <c r="AG18" s="14">
        <v>73</v>
      </c>
      <c r="AH18" s="14">
        <v>3</v>
      </c>
      <c r="AI18" s="14">
        <v>116</v>
      </c>
      <c r="AJ18" s="14">
        <v>5</v>
      </c>
      <c r="AK18" s="14">
        <v>46</v>
      </c>
      <c r="AL18" s="14">
        <v>2</v>
      </c>
      <c r="AM18" s="14">
        <v>97</v>
      </c>
      <c r="AN18" s="14">
        <v>4</v>
      </c>
      <c r="AO18" s="14">
        <v>50</v>
      </c>
      <c r="AP18" s="14">
        <v>2</v>
      </c>
      <c r="AQ18" s="14">
        <v>71</v>
      </c>
      <c r="AR18" s="14">
        <v>3</v>
      </c>
      <c r="AS18" s="14">
        <v>26</v>
      </c>
      <c r="AT18" s="14">
        <v>1</v>
      </c>
      <c r="AU18" s="14">
        <v>58</v>
      </c>
      <c r="AV18" s="14">
        <v>3</v>
      </c>
      <c r="AW18" s="14">
        <v>23</v>
      </c>
      <c r="AX18" s="14">
        <v>1</v>
      </c>
      <c r="AY18" s="14">
        <v>4567</v>
      </c>
      <c r="AZ18" s="12">
        <f t="shared" si="0"/>
        <v>32</v>
      </c>
      <c r="BA18" s="12">
        <f t="shared" si="1"/>
        <v>16</v>
      </c>
      <c r="BB18" s="14">
        <f t="shared" si="2"/>
        <v>48</v>
      </c>
      <c r="BC18" s="14">
        <f t="shared" si="3"/>
        <v>21</v>
      </c>
      <c r="BD18" s="12">
        <f t="shared" si="4"/>
        <v>888</v>
      </c>
      <c r="BE18" s="12">
        <f t="shared" si="5"/>
        <v>439</v>
      </c>
      <c r="BF18" s="12">
        <f t="shared" si="6"/>
        <v>1327</v>
      </c>
      <c r="BG18" s="12"/>
      <c r="BH18" s="12">
        <f t="shared" si="45"/>
        <v>131</v>
      </c>
      <c r="BI18" s="12">
        <f t="shared" si="46"/>
        <v>44</v>
      </c>
      <c r="BJ18" s="12">
        <f t="shared" si="9"/>
        <v>131</v>
      </c>
      <c r="BK18" s="12">
        <f t="shared" si="10"/>
        <v>80</v>
      </c>
      <c r="BL18" s="12"/>
      <c r="BM18" s="12"/>
      <c r="BN18" s="12"/>
      <c r="BO18" s="12">
        <f t="shared" si="11"/>
        <v>131</v>
      </c>
      <c r="BP18" s="12">
        <f t="shared" si="12"/>
        <v>65</v>
      </c>
      <c r="BQ18" s="12">
        <f t="shared" si="13"/>
        <v>114</v>
      </c>
      <c r="BR18" s="12">
        <f t="shared" si="14"/>
        <v>73</v>
      </c>
      <c r="BS18" s="12"/>
      <c r="BT18" s="12">
        <v>2</v>
      </c>
      <c r="BU18" s="12">
        <v>1</v>
      </c>
      <c r="BV18" s="12">
        <v>0</v>
      </c>
      <c r="BW18" s="12">
        <f t="shared" si="15"/>
        <v>12</v>
      </c>
      <c r="BX18" s="12">
        <f t="shared" ref="BX18:BY18" si="57">ROUNDUP((((AZ18)*4))/18,0)</f>
        <v>8</v>
      </c>
      <c r="BY18" s="12">
        <f t="shared" si="57"/>
        <v>4</v>
      </c>
      <c r="BZ18" s="12">
        <v>4</v>
      </c>
      <c r="CA18" s="12">
        <v>2</v>
      </c>
      <c r="CB18" s="12">
        <v>0</v>
      </c>
      <c r="CC18" s="12">
        <f t="shared" ref="CC18:CD18" si="58">IF(BX18-BZ18&gt;0,BX18-BZ18,0)</f>
        <v>4</v>
      </c>
      <c r="CD18" s="12">
        <f t="shared" si="58"/>
        <v>2</v>
      </c>
      <c r="CE18" s="12">
        <v>4</v>
      </c>
      <c r="CF18" s="12">
        <f t="shared" si="18"/>
        <v>8</v>
      </c>
      <c r="CG18" s="12">
        <f t="shared" si="19"/>
        <v>4</v>
      </c>
      <c r="CH18" s="12">
        <f t="shared" si="20"/>
        <v>0</v>
      </c>
      <c r="CI18" s="12">
        <v>20</v>
      </c>
      <c r="CJ18" s="12">
        <f t="shared" si="21"/>
        <v>68</v>
      </c>
      <c r="CK18" s="12">
        <f t="shared" si="22"/>
        <v>48</v>
      </c>
    </row>
    <row r="19" spans="1:89" ht="15.75" hidden="1" customHeight="1">
      <c r="A19" s="13" t="s">
        <v>121</v>
      </c>
      <c r="B19" s="14" t="s">
        <v>89</v>
      </c>
      <c r="C19" s="14" t="s">
        <v>122</v>
      </c>
      <c r="D19" s="14" t="s">
        <v>87</v>
      </c>
      <c r="E19" s="14">
        <v>93</v>
      </c>
      <c r="F19" s="14">
        <v>1</v>
      </c>
      <c r="G19" s="14">
        <v>96</v>
      </c>
      <c r="H19" s="14">
        <v>4</v>
      </c>
      <c r="I19" s="14"/>
      <c r="J19" s="14"/>
      <c r="K19" s="14">
        <v>100</v>
      </c>
      <c r="L19" s="14">
        <v>4</v>
      </c>
      <c r="M19" s="14"/>
      <c r="N19" s="14"/>
      <c r="O19" s="14">
        <v>91</v>
      </c>
      <c r="P19" s="14">
        <v>4</v>
      </c>
      <c r="Q19" s="14"/>
      <c r="R19" s="14"/>
      <c r="S19" s="14">
        <v>96</v>
      </c>
      <c r="T19" s="14">
        <v>4</v>
      </c>
      <c r="U19" s="14"/>
      <c r="V19" s="14"/>
      <c r="W19" s="14">
        <v>88</v>
      </c>
      <c r="X19" s="14">
        <v>4</v>
      </c>
      <c r="Y19" s="14"/>
      <c r="Z19" s="14"/>
      <c r="AA19" s="14">
        <v>72</v>
      </c>
      <c r="AB19" s="14">
        <v>3</v>
      </c>
      <c r="AC19" s="14"/>
      <c r="AD19" s="14"/>
      <c r="AE19" s="14">
        <v>82</v>
      </c>
      <c r="AF19" s="14">
        <v>4</v>
      </c>
      <c r="AG19" s="14"/>
      <c r="AH19" s="14"/>
      <c r="AI19" s="14">
        <v>65</v>
      </c>
      <c r="AJ19" s="14">
        <v>3</v>
      </c>
      <c r="AK19" s="14"/>
      <c r="AL19" s="14"/>
      <c r="AM19" s="14">
        <v>80</v>
      </c>
      <c r="AN19" s="14">
        <v>4</v>
      </c>
      <c r="AO19" s="14"/>
      <c r="AP19" s="14"/>
      <c r="AQ19" s="14">
        <v>45</v>
      </c>
      <c r="AR19" s="14">
        <v>2</v>
      </c>
      <c r="AS19" s="14"/>
      <c r="AT19" s="14"/>
      <c r="AU19" s="14">
        <v>66</v>
      </c>
      <c r="AV19" s="14">
        <v>3</v>
      </c>
      <c r="AW19" s="14"/>
      <c r="AX19" s="14"/>
      <c r="AY19" s="14">
        <v>4567</v>
      </c>
      <c r="AZ19" s="12">
        <f t="shared" si="0"/>
        <v>26</v>
      </c>
      <c r="BA19" s="12">
        <f t="shared" si="1"/>
        <v>0</v>
      </c>
      <c r="BB19" s="14">
        <f t="shared" si="2"/>
        <v>26</v>
      </c>
      <c r="BC19" s="14">
        <f t="shared" si="3"/>
        <v>12</v>
      </c>
      <c r="BD19" s="12">
        <f t="shared" si="4"/>
        <v>594</v>
      </c>
      <c r="BE19" s="12">
        <f t="shared" si="5"/>
        <v>0</v>
      </c>
      <c r="BF19" s="12">
        <f t="shared" si="6"/>
        <v>594</v>
      </c>
      <c r="BG19" s="12"/>
      <c r="BH19" s="12">
        <f t="shared" si="45"/>
        <v>96</v>
      </c>
      <c r="BI19" s="12">
        <f t="shared" si="46"/>
        <v>0</v>
      </c>
      <c r="BJ19" s="12">
        <f t="shared" si="9"/>
        <v>88</v>
      </c>
      <c r="BK19" s="12">
        <f t="shared" si="10"/>
        <v>0</v>
      </c>
      <c r="BL19" s="12"/>
      <c r="BM19" s="12"/>
      <c r="BN19" s="12"/>
      <c r="BO19" s="12">
        <f t="shared" si="11"/>
        <v>72</v>
      </c>
      <c r="BP19" s="12">
        <f t="shared" si="12"/>
        <v>0</v>
      </c>
      <c r="BQ19" s="12">
        <f t="shared" si="13"/>
        <v>82</v>
      </c>
      <c r="BR19" s="12">
        <f t="shared" si="14"/>
        <v>0</v>
      </c>
      <c r="BS19" s="12"/>
      <c r="BT19" s="12">
        <v>3</v>
      </c>
      <c r="BU19" s="12">
        <v>0</v>
      </c>
      <c r="BV19" s="12">
        <v>0</v>
      </c>
      <c r="BW19" s="12">
        <f t="shared" si="15"/>
        <v>7</v>
      </c>
      <c r="BX19" s="12">
        <f t="shared" ref="BX19:BY19" si="59">ROUNDUP((((AZ19)*4))/18,0)</f>
        <v>6</v>
      </c>
      <c r="BY19" s="12">
        <f t="shared" si="59"/>
        <v>0</v>
      </c>
      <c r="BZ19" s="12">
        <v>3</v>
      </c>
      <c r="CA19" s="12">
        <v>0</v>
      </c>
      <c r="CB19" s="12">
        <v>0</v>
      </c>
      <c r="CC19" s="12">
        <f t="shared" ref="CC19:CD19" si="60">IF(BX19-BZ19&gt;0,BX19-BZ19,0)</f>
        <v>3</v>
      </c>
      <c r="CD19" s="12">
        <f t="shared" si="60"/>
        <v>0</v>
      </c>
      <c r="CE19" s="12">
        <v>2</v>
      </c>
      <c r="CF19" s="12">
        <f t="shared" si="18"/>
        <v>4</v>
      </c>
      <c r="CG19" s="12">
        <f t="shared" si="19"/>
        <v>2</v>
      </c>
      <c r="CH19" s="12">
        <f t="shared" si="20"/>
        <v>0</v>
      </c>
      <c r="CI19" s="12">
        <v>31</v>
      </c>
      <c r="CJ19" s="12">
        <f t="shared" si="21"/>
        <v>34</v>
      </c>
      <c r="CK19" s="12">
        <f t="shared" si="22"/>
        <v>3</v>
      </c>
    </row>
    <row r="20" spans="1:89" ht="15.75" hidden="1" customHeight="1">
      <c r="A20" s="11" t="s">
        <v>123</v>
      </c>
      <c r="B20" s="12" t="s">
        <v>89</v>
      </c>
      <c r="C20" s="12" t="s">
        <v>124</v>
      </c>
      <c r="D20" s="12" t="s">
        <v>87</v>
      </c>
      <c r="E20" s="12">
        <v>95</v>
      </c>
      <c r="F20" s="12">
        <v>1</v>
      </c>
      <c r="G20" s="12">
        <v>247</v>
      </c>
      <c r="H20" s="12">
        <v>7</v>
      </c>
      <c r="I20" s="12"/>
      <c r="J20" s="12"/>
      <c r="K20" s="12">
        <v>271</v>
      </c>
      <c r="L20" s="12">
        <v>9</v>
      </c>
      <c r="M20" s="12"/>
      <c r="N20" s="12"/>
      <c r="O20" s="12">
        <v>292</v>
      </c>
      <c r="P20" s="12">
        <v>10</v>
      </c>
      <c r="Q20" s="12"/>
      <c r="R20" s="12"/>
      <c r="S20" s="12">
        <v>263</v>
      </c>
      <c r="T20" s="12">
        <v>8</v>
      </c>
      <c r="U20" s="12"/>
      <c r="V20" s="12"/>
      <c r="W20" s="12">
        <v>229</v>
      </c>
      <c r="X20" s="12">
        <v>7</v>
      </c>
      <c r="Y20" s="12"/>
      <c r="Z20" s="12"/>
      <c r="AA20" s="12">
        <v>208</v>
      </c>
      <c r="AB20" s="12">
        <v>7</v>
      </c>
      <c r="AC20" s="12"/>
      <c r="AD20" s="12"/>
      <c r="AE20" s="12">
        <v>169</v>
      </c>
      <c r="AF20" s="12">
        <v>7</v>
      </c>
      <c r="AG20" s="12"/>
      <c r="AH20" s="12"/>
      <c r="AI20" s="12">
        <v>154</v>
      </c>
      <c r="AJ20" s="12">
        <v>7</v>
      </c>
      <c r="AK20" s="12"/>
      <c r="AL20" s="12"/>
      <c r="AM20" s="12">
        <v>112</v>
      </c>
      <c r="AN20" s="12">
        <v>5</v>
      </c>
      <c r="AO20" s="12"/>
      <c r="AP20" s="12"/>
      <c r="AQ20" s="12">
        <v>72</v>
      </c>
      <c r="AR20" s="12">
        <v>3</v>
      </c>
      <c r="AS20" s="12"/>
      <c r="AT20" s="12"/>
      <c r="AU20" s="12">
        <v>78</v>
      </c>
      <c r="AV20" s="12">
        <v>3</v>
      </c>
      <c r="AW20" s="12"/>
      <c r="AX20" s="12"/>
      <c r="AY20" s="12">
        <v>4567</v>
      </c>
      <c r="AZ20" s="12">
        <f t="shared" si="0"/>
        <v>55</v>
      </c>
      <c r="BA20" s="12">
        <f t="shared" si="1"/>
        <v>0</v>
      </c>
      <c r="BB20" s="12">
        <f t="shared" si="2"/>
        <v>55</v>
      </c>
      <c r="BC20" s="12">
        <f t="shared" si="3"/>
        <v>18</v>
      </c>
      <c r="BD20" s="12">
        <f t="shared" si="4"/>
        <v>1586</v>
      </c>
      <c r="BE20" s="12">
        <f t="shared" si="5"/>
        <v>0</v>
      </c>
      <c r="BF20" s="12">
        <f t="shared" si="6"/>
        <v>1586</v>
      </c>
      <c r="BG20" s="12"/>
      <c r="BH20" s="12">
        <f t="shared" si="45"/>
        <v>263</v>
      </c>
      <c r="BI20" s="12">
        <f t="shared" si="46"/>
        <v>0</v>
      </c>
      <c r="BJ20" s="12">
        <f t="shared" si="9"/>
        <v>229</v>
      </c>
      <c r="BK20" s="12">
        <f t="shared" si="10"/>
        <v>0</v>
      </c>
      <c r="BL20" s="12"/>
      <c r="BM20" s="12"/>
      <c r="BN20" s="12"/>
      <c r="BO20" s="12">
        <f t="shared" si="11"/>
        <v>208</v>
      </c>
      <c r="BP20" s="12">
        <f t="shared" si="12"/>
        <v>0</v>
      </c>
      <c r="BQ20" s="12">
        <f t="shared" si="13"/>
        <v>169</v>
      </c>
      <c r="BR20" s="12">
        <f t="shared" si="14"/>
        <v>0</v>
      </c>
      <c r="BS20" s="12"/>
      <c r="BT20" s="12">
        <v>5</v>
      </c>
      <c r="BU20" s="12">
        <v>0</v>
      </c>
      <c r="BV20" s="12">
        <v>5</v>
      </c>
      <c r="BW20" s="12">
        <f t="shared" si="15"/>
        <v>14</v>
      </c>
      <c r="BX20" s="12">
        <f t="shared" ref="BX20:BY20" si="61">ROUNDUP((((AZ20)*4))/18,0)</f>
        <v>13</v>
      </c>
      <c r="BY20" s="12">
        <f t="shared" si="61"/>
        <v>0</v>
      </c>
      <c r="BZ20" s="12">
        <v>5</v>
      </c>
      <c r="CA20" s="12">
        <v>0</v>
      </c>
      <c r="CB20" s="12">
        <v>0</v>
      </c>
      <c r="CC20" s="12">
        <f t="shared" ref="CC20:CD20" si="62">IF(BX20-BZ20&gt;0,BX20-BZ20,0)</f>
        <v>8</v>
      </c>
      <c r="CD20" s="12">
        <f t="shared" si="62"/>
        <v>0</v>
      </c>
      <c r="CE20" s="12">
        <v>4</v>
      </c>
      <c r="CF20" s="12">
        <f t="shared" si="18"/>
        <v>8</v>
      </c>
      <c r="CG20" s="12">
        <f t="shared" si="19"/>
        <v>4</v>
      </c>
      <c r="CH20" s="12">
        <f t="shared" si="20"/>
        <v>0</v>
      </c>
      <c r="CI20" s="12">
        <v>76</v>
      </c>
      <c r="CJ20" s="12">
        <f t="shared" si="21"/>
        <v>68</v>
      </c>
      <c r="CK20" s="12">
        <f t="shared" si="22"/>
        <v>0</v>
      </c>
    </row>
    <row r="21" spans="1:89" ht="15.75" hidden="1" customHeight="1">
      <c r="A21" s="13" t="s">
        <v>125</v>
      </c>
      <c r="B21" s="14" t="s">
        <v>89</v>
      </c>
      <c r="C21" s="14" t="s">
        <v>126</v>
      </c>
      <c r="D21" s="14" t="s">
        <v>87</v>
      </c>
      <c r="E21" s="14">
        <v>114</v>
      </c>
      <c r="F21" s="14">
        <v>1</v>
      </c>
      <c r="G21" s="14">
        <v>239</v>
      </c>
      <c r="H21" s="14">
        <v>10</v>
      </c>
      <c r="I21" s="14"/>
      <c r="J21" s="14"/>
      <c r="K21" s="14">
        <v>213</v>
      </c>
      <c r="L21" s="14">
        <v>9</v>
      </c>
      <c r="M21" s="14"/>
      <c r="N21" s="14"/>
      <c r="O21" s="14">
        <v>247</v>
      </c>
      <c r="P21" s="14">
        <v>11</v>
      </c>
      <c r="Q21" s="14"/>
      <c r="R21" s="14"/>
      <c r="S21" s="14">
        <v>219</v>
      </c>
      <c r="T21" s="14">
        <v>10</v>
      </c>
      <c r="U21" s="14"/>
      <c r="V21" s="14"/>
      <c r="W21" s="14">
        <v>251</v>
      </c>
      <c r="X21" s="14">
        <v>11</v>
      </c>
      <c r="Y21" s="14"/>
      <c r="Z21" s="14"/>
      <c r="AA21" s="14">
        <v>193</v>
      </c>
      <c r="AB21" s="14">
        <v>9</v>
      </c>
      <c r="AC21" s="14"/>
      <c r="AD21" s="14"/>
      <c r="AE21" s="14">
        <v>221</v>
      </c>
      <c r="AF21" s="14">
        <v>11</v>
      </c>
      <c r="AG21" s="14"/>
      <c r="AH21" s="14"/>
      <c r="AI21" s="14">
        <v>182</v>
      </c>
      <c r="AJ21" s="14">
        <v>9</v>
      </c>
      <c r="AK21" s="14"/>
      <c r="AL21" s="14"/>
      <c r="AM21" s="14">
        <v>162</v>
      </c>
      <c r="AN21" s="14">
        <v>8</v>
      </c>
      <c r="AO21" s="14"/>
      <c r="AP21" s="14"/>
      <c r="AQ21" s="14">
        <v>81</v>
      </c>
      <c r="AR21" s="14">
        <v>3</v>
      </c>
      <c r="AS21" s="14"/>
      <c r="AT21" s="14"/>
      <c r="AU21" s="14">
        <v>99</v>
      </c>
      <c r="AV21" s="14">
        <v>4</v>
      </c>
      <c r="AW21" s="14"/>
      <c r="AX21" s="14"/>
      <c r="AY21" s="14">
        <v>4567</v>
      </c>
      <c r="AZ21" s="12">
        <f t="shared" si="0"/>
        <v>70</v>
      </c>
      <c r="BA21" s="12">
        <f t="shared" si="1"/>
        <v>0</v>
      </c>
      <c r="BB21" s="14">
        <f t="shared" si="2"/>
        <v>70</v>
      </c>
      <c r="BC21" s="14">
        <f t="shared" si="3"/>
        <v>24</v>
      </c>
      <c r="BD21" s="12">
        <f t="shared" si="4"/>
        <v>1526</v>
      </c>
      <c r="BE21" s="12">
        <f t="shared" si="5"/>
        <v>0</v>
      </c>
      <c r="BF21" s="12">
        <f t="shared" si="6"/>
        <v>1526</v>
      </c>
      <c r="BG21" s="12"/>
      <c r="BH21" s="12">
        <f t="shared" si="45"/>
        <v>219</v>
      </c>
      <c r="BI21" s="12">
        <f t="shared" si="46"/>
        <v>0</v>
      </c>
      <c r="BJ21" s="12">
        <f t="shared" si="9"/>
        <v>251</v>
      </c>
      <c r="BK21" s="12">
        <f t="shared" si="10"/>
        <v>0</v>
      </c>
      <c r="BL21" s="12"/>
      <c r="BM21" s="12"/>
      <c r="BN21" s="12"/>
      <c r="BO21" s="12">
        <f t="shared" si="11"/>
        <v>193</v>
      </c>
      <c r="BP21" s="12">
        <f t="shared" si="12"/>
        <v>0</v>
      </c>
      <c r="BQ21" s="12">
        <f t="shared" si="13"/>
        <v>221</v>
      </c>
      <c r="BR21" s="12">
        <f t="shared" si="14"/>
        <v>0</v>
      </c>
      <c r="BS21" s="12"/>
      <c r="BT21" s="12">
        <v>6</v>
      </c>
      <c r="BU21" s="12">
        <v>0</v>
      </c>
      <c r="BV21" s="12">
        <v>0</v>
      </c>
      <c r="BW21" s="12">
        <f t="shared" si="15"/>
        <v>17</v>
      </c>
      <c r="BX21" s="12">
        <f t="shared" ref="BX21:BY21" si="63">ROUNDUP((((AZ21)*4))/18,0)</f>
        <v>16</v>
      </c>
      <c r="BY21" s="12">
        <f t="shared" si="63"/>
        <v>0</v>
      </c>
      <c r="BZ21" s="12">
        <v>6</v>
      </c>
      <c r="CA21" s="12">
        <v>0</v>
      </c>
      <c r="CB21" s="12">
        <v>0</v>
      </c>
      <c r="CC21" s="12">
        <f t="shared" ref="CC21:CD21" si="64">IF(BX21-BZ21&gt;0,BX21-BZ21,0)</f>
        <v>10</v>
      </c>
      <c r="CD21" s="12">
        <f t="shared" si="64"/>
        <v>0</v>
      </c>
      <c r="CE21" s="12">
        <v>4</v>
      </c>
      <c r="CF21" s="12">
        <f t="shared" si="18"/>
        <v>11</v>
      </c>
      <c r="CG21" s="12">
        <f t="shared" si="19"/>
        <v>6</v>
      </c>
      <c r="CH21" s="12">
        <f t="shared" si="20"/>
        <v>2</v>
      </c>
      <c r="CI21" s="12">
        <v>98</v>
      </c>
      <c r="CJ21" s="12">
        <f t="shared" si="21"/>
        <v>102</v>
      </c>
      <c r="CK21" s="12">
        <f t="shared" si="22"/>
        <v>4</v>
      </c>
    </row>
    <row r="22" spans="1:89" ht="15.75" hidden="1" customHeight="1">
      <c r="A22" s="11" t="s">
        <v>127</v>
      </c>
      <c r="B22" s="12" t="s">
        <v>89</v>
      </c>
      <c r="C22" s="12" t="s">
        <v>128</v>
      </c>
      <c r="D22" s="12" t="s">
        <v>87</v>
      </c>
      <c r="E22" s="12">
        <v>116</v>
      </c>
      <c r="F22" s="12">
        <v>1</v>
      </c>
      <c r="G22" s="12">
        <v>136</v>
      </c>
      <c r="H22" s="12">
        <v>5</v>
      </c>
      <c r="I22" s="12"/>
      <c r="J22" s="12"/>
      <c r="K22" s="12">
        <v>131</v>
      </c>
      <c r="L22" s="12">
        <v>5</v>
      </c>
      <c r="M22" s="12"/>
      <c r="N22" s="12"/>
      <c r="O22" s="12">
        <v>128</v>
      </c>
      <c r="P22" s="12">
        <v>5</v>
      </c>
      <c r="Q22" s="12"/>
      <c r="R22" s="12"/>
      <c r="S22" s="12">
        <v>119</v>
      </c>
      <c r="T22" s="12">
        <v>5</v>
      </c>
      <c r="U22" s="12"/>
      <c r="V22" s="12"/>
      <c r="W22" s="12">
        <v>126</v>
      </c>
      <c r="X22" s="12">
        <v>5</v>
      </c>
      <c r="Y22" s="12"/>
      <c r="Z22" s="12"/>
      <c r="AA22" s="12">
        <v>112</v>
      </c>
      <c r="AB22" s="12">
        <v>4</v>
      </c>
      <c r="AC22" s="12"/>
      <c r="AD22" s="12"/>
      <c r="AE22" s="12">
        <v>99</v>
      </c>
      <c r="AF22" s="12">
        <v>4</v>
      </c>
      <c r="AG22" s="12"/>
      <c r="AH22" s="12"/>
      <c r="AI22" s="12">
        <v>84</v>
      </c>
      <c r="AJ22" s="12">
        <v>4</v>
      </c>
      <c r="AK22" s="12"/>
      <c r="AL22" s="12"/>
      <c r="AM22" s="12">
        <v>64</v>
      </c>
      <c r="AN22" s="12">
        <v>3</v>
      </c>
      <c r="AO22" s="12"/>
      <c r="AP22" s="12"/>
      <c r="AQ22" s="12">
        <v>72</v>
      </c>
      <c r="AR22" s="12">
        <v>3</v>
      </c>
      <c r="AS22" s="12"/>
      <c r="AT22" s="12"/>
      <c r="AU22" s="12">
        <v>76</v>
      </c>
      <c r="AV22" s="12">
        <v>3</v>
      </c>
      <c r="AW22" s="12"/>
      <c r="AX22" s="12"/>
      <c r="AY22" s="12">
        <v>4567</v>
      </c>
      <c r="AZ22" s="12">
        <f t="shared" si="0"/>
        <v>32</v>
      </c>
      <c r="BA22" s="12">
        <f t="shared" si="1"/>
        <v>0</v>
      </c>
      <c r="BB22" s="12">
        <f t="shared" si="2"/>
        <v>32</v>
      </c>
      <c r="BC22" s="12">
        <f t="shared" si="3"/>
        <v>13</v>
      </c>
      <c r="BD22" s="12">
        <f t="shared" si="4"/>
        <v>799</v>
      </c>
      <c r="BE22" s="12">
        <f t="shared" si="5"/>
        <v>0</v>
      </c>
      <c r="BF22" s="12">
        <f t="shared" si="6"/>
        <v>799</v>
      </c>
      <c r="BG22" s="12"/>
      <c r="BH22" s="12">
        <f t="shared" si="45"/>
        <v>119</v>
      </c>
      <c r="BI22" s="12">
        <f t="shared" si="46"/>
        <v>0</v>
      </c>
      <c r="BJ22" s="12">
        <f t="shared" si="9"/>
        <v>126</v>
      </c>
      <c r="BK22" s="12">
        <f t="shared" si="10"/>
        <v>0</v>
      </c>
      <c r="BL22" s="12"/>
      <c r="BM22" s="12"/>
      <c r="BN22" s="12"/>
      <c r="BO22" s="12">
        <f t="shared" si="11"/>
        <v>112</v>
      </c>
      <c r="BP22" s="12">
        <f t="shared" si="12"/>
        <v>0</v>
      </c>
      <c r="BQ22" s="12">
        <f t="shared" si="13"/>
        <v>99</v>
      </c>
      <c r="BR22" s="12">
        <f t="shared" si="14"/>
        <v>0</v>
      </c>
      <c r="BS22" s="12"/>
      <c r="BT22" s="12">
        <v>5</v>
      </c>
      <c r="BU22" s="12">
        <v>0</v>
      </c>
      <c r="BV22" s="12">
        <v>0</v>
      </c>
      <c r="BW22" s="12">
        <f t="shared" si="15"/>
        <v>8</v>
      </c>
      <c r="BX22" s="12">
        <f t="shared" ref="BX22:BY22" si="65">ROUNDUP((((AZ22)*4))/18,0)</f>
        <v>8</v>
      </c>
      <c r="BY22" s="12">
        <f t="shared" si="65"/>
        <v>0</v>
      </c>
      <c r="BZ22" s="12">
        <v>4</v>
      </c>
      <c r="CA22" s="12">
        <v>0</v>
      </c>
      <c r="CB22" s="12">
        <v>0</v>
      </c>
      <c r="CC22" s="12">
        <f t="shared" ref="CC22:CD22" si="66">IF(BX22-BZ22&gt;0,BX22-BZ22,0)</f>
        <v>4</v>
      </c>
      <c r="CD22" s="12">
        <f t="shared" si="66"/>
        <v>0</v>
      </c>
      <c r="CE22" s="12">
        <v>3</v>
      </c>
      <c r="CF22" s="12">
        <f t="shared" si="18"/>
        <v>5</v>
      </c>
      <c r="CG22" s="12">
        <f t="shared" si="19"/>
        <v>4</v>
      </c>
      <c r="CH22" s="12">
        <f t="shared" si="20"/>
        <v>1</v>
      </c>
      <c r="CI22" s="12">
        <v>88</v>
      </c>
      <c r="CJ22" s="12">
        <f t="shared" si="21"/>
        <v>68</v>
      </c>
      <c r="CK22" s="12">
        <f t="shared" si="22"/>
        <v>0</v>
      </c>
    </row>
    <row r="23" spans="1:89" ht="15.75" hidden="1" customHeight="1">
      <c r="A23" s="13" t="s">
        <v>129</v>
      </c>
      <c r="B23" s="14" t="s">
        <v>89</v>
      </c>
      <c r="C23" s="14" t="s">
        <v>130</v>
      </c>
      <c r="D23" s="14" t="s">
        <v>87</v>
      </c>
      <c r="E23" s="14">
        <v>138</v>
      </c>
      <c r="F23" s="14">
        <v>1</v>
      </c>
      <c r="G23" s="14">
        <v>73</v>
      </c>
      <c r="H23" s="14">
        <v>2</v>
      </c>
      <c r="I23" s="14">
        <v>80</v>
      </c>
      <c r="J23" s="14">
        <v>2</v>
      </c>
      <c r="K23" s="14">
        <v>78</v>
      </c>
      <c r="L23" s="14">
        <v>3</v>
      </c>
      <c r="M23" s="14">
        <v>72</v>
      </c>
      <c r="N23" s="14">
        <v>2</v>
      </c>
      <c r="O23" s="14">
        <v>66</v>
      </c>
      <c r="P23" s="14">
        <v>3</v>
      </c>
      <c r="Q23" s="14">
        <v>83</v>
      </c>
      <c r="R23" s="14">
        <v>3</v>
      </c>
      <c r="S23" s="14">
        <v>69</v>
      </c>
      <c r="T23" s="14">
        <v>3</v>
      </c>
      <c r="U23" s="14">
        <v>88</v>
      </c>
      <c r="V23" s="14">
        <v>3</v>
      </c>
      <c r="W23" s="14">
        <v>63</v>
      </c>
      <c r="X23" s="14">
        <v>2</v>
      </c>
      <c r="Y23" s="14">
        <v>70</v>
      </c>
      <c r="Z23" s="14">
        <v>2</v>
      </c>
      <c r="AA23" s="14">
        <v>53</v>
      </c>
      <c r="AB23" s="14">
        <v>2</v>
      </c>
      <c r="AC23" s="14">
        <v>49</v>
      </c>
      <c r="AD23" s="14">
        <v>2</v>
      </c>
      <c r="AE23" s="14">
        <v>57</v>
      </c>
      <c r="AF23" s="14">
        <v>2</v>
      </c>
      <c r="AG23" s="14">
        <v>53</v>
      </c>
      <c r="AH23" s="14">
        <v>2</v>
      </c>
      <c r="AI23" s="14">
        <v>51</v>
      </c>
      <c r="AJ23" s="14">
        <v>2</v>
      </c>
      <c r="AK23" s="14">
        <v>54</v>
      </c>
      <c r="AL23" s="14">
        <v>2</v>
      </c>
      <c r="AM23" s="14">
        <v>50</v>
      </c>
      <c r="AN23" s="14">
        <v>2</v>
      </c>
      <c r="AO23" s="14">
        <v>49</v>
      </c>
      <c r="AP23" s="14">
        <v>2</v>
      </c>
      <c r="AQ23" s="14">
        <v>40</v>
      </c>
      <c r="AR23" s="14">
        <v>2</v>
      </c>
      <c r="AS23" s="14">
        <v>39</v>
      </c>
      <c r="AT23" s="14">
        <v>1</v>
      </c>
      <c r="AU23" s="14">
        <v>55</v>
      </c>
      <c r="AV23" s="14">
        <v>2</v>
      </c>
      <c r="AW23" s="14">
        <v>40</v>
      </c>
      <c r="AX23" s="14">
        <v>2</v>
      </c>
      <c r="AY23" s="14">
        <v>4567</v>
      </c>
      <c r="AZ23" s="12">
        <f t="shared" si="0"/>
        <v>17</v>
      </c>
      <c r="BA23" s="12">
        <f t="shared" si="1"/>
        <v>16</v>
      </c>
      <c r="BB23" s="14">
        <f t="shared" si="2"/>
        <v>33</v>
      </c>
      <c r="BC23" s="14">
        <f t="shared" si="3"/>
        <v>15</v>
      </c>
      <c r="BD23" s="12">
        <f t="shared" si="4"/>
        <v>437</v>
      </c>
      <c r="BE23" s="12">
        <f t="shared" si="5"/>
        <v>469</v>
      </c>
      <c r="BF23" s="12">
        <f t="shared" si="6"/>
        <v>906</v>
      </c>
      <c r="BG23" s="12"/>
      <c r="BH23" s="12">
        <f t="shared" si="45"/>
        <v>69</v>
      </c>
      <c r="BI23" s="12">
        <f t="shared" si="46"/>
        <v>88</v>
      </c>
      <c r="BJ23" s="12">
        <f t="shared" si="9"/>
        <v>63</v>
      </c>
      <c r="BK23" s="12">
        <f t="shared" si="10"/>
        <v>70</v>
      </c>
      <c r="BL23" s="12"/>
      <c r="BM23" s="12"/>
      <c r="BN23" s="12"/>
      <c r="BO23" s="12">
        <f t="shared" si="11"/>
        <v>53</v>
      </c>
      <c r="BP23" s="12">
        <f t="shared" si="12"/>
        <v>49</v>
      </c>
      <c r="BQ23" s="12">
        <f t="shared" si="13"/>
        <v>57</v>
      </c>
      <c r="BR23" s="12">
        <f t="shared" si="14"/>
        <v>53</v>
      </c>
      <c r="BS23" s="12"/>
      <c r="BT23" s="12">
        <v>2</v>
      </c>
      <c r="BU23" s="12">
        <v>0</v>
      </c>
      <c r="BV23" s="12">
        <v>0</v>
      </c>
      <c r="BW23" s="12">
        <f t="shared" si="15"/>
        <v>9</v>
      </c>
      <c r="BX23" s="12">
        <f t="shared" ref="BX23:BY23" si="67">ROUNDUP((((AZ23)*4))/18,0)</f>
        <v>4</v>
      </c>
      <c r="BY23" s="12">
        <f t="shared" si="67"/>
        <v>4</v>
      </c>
      <c r="BZ23" s="12">
        <v>2</v>
      </c>
      <c r="CA23" s="12">
        <v>2</v>
      </c>
      <c r="CB23" s="12">
        <v>0</v>
      </c>
      <c r="CC23" s="12">
        <f t="shared" ref="CC23:CD23" si="68">IF(BX23-BZ23&gt;0,BX23-BZ23,0)</f>
        <v>2</v>
      </c>
      <c r="CD23" s="12">
        <f t="shared" si="68"/>
        <v>2</v>
      </c>
      <c r="CE23" s="12">
        <v>2</v>
      </c>
      <c r="CF23" s="12">
        <f t="shared" si="18"/>
        <v>5</v>
      </c>
      <c r="CG23" s="12">
        <f t="shared" si="19"/>
        <v>4</v>
      </c>
      <c r="CH23" s="12">
        <f t="shared" si="20"/>
        <v>2</v>
      </c>
      <c r="CI23" s="12">
        <v>39</v>
      </c>
      <c r="CJ23" s="12">
        <f t="shared" si="21"/>
        <v>68</v>
      </c>
      <c r="CK23" s="12">
        <f t="shared" si="22"/>
        <v>29</v>
      </c>
    </row>
    <row r="24" spans="1:89" ht="15.75" hidden="1" customHeight="1">
      <c r="A24" s="13" t="s">
        <v>131</v>
      </c>
      <c r="B24" s="14" t="s">
        <v>89</v>
      </c>
      <c r="C24" s="14" t="s">
        <v>132</v>
      </c>
      <c r="D24" s="14" t="s">
        <v>87</v>
      </c>
      <c r="E24" s="14">
        <v>139</v>
      </c>
      <c r="F24" s="14">
        <v>1</v>
      </c>
      <c r="G24" s="14">
        <v>103</v>
      </c>
      <c r="H24" s="14">
        <v>3</v>
      </c>
      <c r="I24" s="14">
        <v>133</v>
      </c>
      <c r="J24" s="14">
        <v>4</v>
      </c>
      <c r="K24" s="14">
        <v>96</v>
      </c>
      <c r="L24" s="14">
        <v>3</v>
      </c>
      <c r="M24" s="14">
        <v>81</v>
      </c>
      <c r="N24" s="14">
        <v>3</v>
      </c>
      <c r="O24" s="14">
        <v>96</v>
      </c>
      <c r="P24" s="14">
        <v>3</v>
      </c>
      <c r="Q24" s="14">
        <v>65</v>
      </c>
      <c r="R24" s="14">
        <v>2</v>
      </c>
      <c r="S24" s="14">
        <v>89</v>
      </c>
      <c r="T24" s="14">
        <v>3</v>
      </c>
      <c r="U24" s="14">
        <v>62</v>
      </c>
      <c r="V24" s="14">
        <v>2</v>
      </c>
      <c r="W24" s="14">
        <v>82</v>
      </c>
      <c r="X24" s="14">
        <v>3</v>
      </c>
      <c r="Y24" s="14">
        <v>56</v>
      </c>
      <c r="Z24" s="14">
        <v>2</v>
      </c>
      <c r="AA24" s="14">
        <v>84</v>
      </c>
      <c r="AB24" s="14">
        <v>3</v>
      </c>
      <c r="AC24" s="14">
        <v>56</v>
      </c>
      <c r="AD24" s="14">
        <v>2</v>
      </c>
      <c r="AE24" s="14">
        <v>79</v>
      </c>
      <c r="AF24" s="14">
        <v>3</v>
      </c>
      <c r="AG24" s="14">
        <v>67</v>
      </c>
      <c r="AH24" s="14">
        <v>3</v>
      </c>
      <c r="AI24" s="14">
        <v>50</v>
      </c>
      <c r="AJ24" s="14">
        <v>2</v>
      </c>
      <c r="AK24" s="14">
        <v>65</v>
      </c>
      <c r="AL24" s="14">
        <v>2</v>
      </c>
      <c r="AM24" s="14">
        <v>68</v>
      </c>
      <c r="AN24" s="14">
        <v>3</v>
      </c>
      <c r="AO24" s="14">
        <v>50</v>
      </c>
      <c r="AP24" s="14">
        <v>2</v>
      </c>
      <c r="AQ24" s="14">
        <v>22</v>
      </c>
      <c r="AR24" s="14">
        <v>1</v>
      </c>
      <c r="AS24" s="14">
        <v>22</v>
      </c>
      <c r="AT24" s="14">
        <v>1</v>
      </c>
      <c r="AU24" s="14">
        <v>21</v>
      </c>
      <c r="AV24" s="14">
        <v>1</v>
      </c>
      <c r="AW24" s="14">
        <v>20</v>
      </c>
      <c r="AX24" s="14">
        <v>1</v>
      </c>
      <c r="AY24" s="14">
        <v>45678</v>
      </c>
      <c r="AZ24" s="12">
        <f t="shared" si="0"/>
        <v>20</v>
      </c>
      <c r="BA24" s="12">
        <f t="shared" si="1"/>
        <v>16</v>
      </c>
      <c r="BB24" s="14">
        <f t="shared" si="2"/>
        <v>36</v>
      </c>
      <c r="BC24" s="14">
        <f>SUM(AJ24+AN24+AP24+AR24+AT24+AV24+AX24)</f>
        <v>11</v>
      </c>
      <c r="BD24" s="12">
        <f t="shared" si="4"/>
        <v>576</v>
      </c>
      <c r="BE24" s="12">
        <f t="shared" si="5"/>
        <v>452</v>
      </c>
      <c r="BF24" s="12">
        <f t="shared" si="6"/>
        <v>1028</v>
      </c>
      <c r="BG24" s="12"/>
      <c r="BH24" s="12">
        <f t="shared" si="45"/>
        <v>89</v>
      </c>
      <c r="BI24" s="12">
        <f t="shared" si="46"/>
        <v>62</v>
      </c>
      <c r="BJ24" s="12">
        <f t="shared" si="9"/>
        <v>82</v>
      </c>
      <c r="BK24" s="12"/>
      <c r="BL24" s="12">
        <f>Y24</f>
        <v>56</v>
      </c>
      <c r="BM24" s="12"/>
      <c r="BN24" s="12"/>
      <c r="BO24" s="12">
        <f t="shared" si="11"/>
        <v>84</v>
      </c>
      <c r="BP24" s="12">
        <f t="shared" si="12"/>
        <v>56</v>
      </c>
      <c r="BQ24" s="12">
        <f t="shared" si="13"/>
        <v>79</v>
      </c>
      <c r="BR24" s="12">
        <f t="shared" si="14"/>
        <v>67</v>
      </c>
      <c r="BS24" s="12">
        <f>AK24</f>
        <v>65</v>
      </c>
      <c r="BT24" s="12">
        <v>3</v>
      </c>
      <c r="BU24" s="12">
        <v>2</v>
      </c>
      <c r="BV24" s="12">
        <v>0</v>
      </c>
      <c r="BW24" s="12">
        <f t="shared" si="15"/>
        <v>9</v>
      </c>
      <c r="BX24" s="12">
        <f t="shared" ref="BX24:BY24" si="69">ROUNDUP((((AZ24)*4))/18,0)</f>
        <v>5</v>
      </c>
      <c r="BY24" s="12">
        <f t="shared" si="69"/>
        <v>4</v>
      </c>
      <c r="BZ24" s="12">
        <v>3</v>
      </c>
      <c r="CA24" s="12">
        <v>2</v>
      </c>
      <c r="CB24" s="12">
        <v>0</v>
      </c>
      <c r="CC24" s="12">
        <f t="shared" ref="CC24:CD24" si="70">IF(BX24-BZ24&gt;0,BX24-BZ24,0)</f>
        <v>2</v>
      </c>
      <c r="CD24" s="12">
        <f t="shared" si="70"/>
        <v>2</v>
      </c>
      <c r="CE24" s="12">
        <v>2</v>
      </c>
      <c r="CF24" s="12">
        <f t="shared" si="18"/>
        <v>6</v>
      </c>
      <c r="CG24" s="12">
        <f t="shared" si="19"/>
        <v>4</v>
      </c>
      <c r="CH24" s="12">
        <f t="shared" si="20"/>
        <v>2</v>
      </c>
      <c r="CI24" s="12">
        <v>36</v>
      </c>
      <c r="CJ24" s="12">
        <f t="shared" si="21"/>
        <v>68</v>
      </c>
      <c r="CK24" s="12">
        <f t="shared" si="22"/>
        <v>32</v>
      </c>
    </row>
    <row r="25" spans="1:89" ht="15.75" hidden="1" customHeight="1">
      <c r="A25" s="13" t="s">
        <v>133</v>
      </c>
      <c r="B25" s="14" t="s">
        <v>89</v>
      </c>
      <c r="C25" s="14" t="s">
        <v>134</v>
      </c>
      <c r="D25" s="14" t="s">
        <v>87</v>
      </c>
      <c r="E25" s="14">
        <v>144</v>
      </c>
      <c r="F25" s="14">
        <v>1</v>
      </c>
      <c r="G25" s="14">
        <v>82</v>
      </c>
      <c r="H25" s="14">
        <v>3</v>
      </c>
      <c r="I25" s="14"/>
      <c r="J25" s="14"/>
      <c r="K25" s="14">
        <v>76</v>
      </c>
      <c r="L25" s="14">
        <v>3</v>
      </c>
      <c r="M25" s="14"/>
      <c r="N25" s="14"/>
      <c r="O25" s="14">
        <v>93</v>
      </c>
      <c r="P25" s="14">
        <v>3</v>
      </c>
      <c r="Q25" s="14"/>
      <c r="R25" s="14"/>
      <c r="S25" s="14">
        <v>89</v>
      </c>
      <c r="T25" s="14">
        <v>3</v>
      </c>
      <c r="U25" s="14"/>
      <c r="V25" s="14"/>
      <c r="W25" s="14">
        <v>74</v>
      </c>
      <c r="X25" s="14">
        <v>3</v>
      </c>
      <c r="Y25" s="14"/>
      <c r="Z25" s="14"/>
      <c r="AA25" s="14">
        <v>77</v>
      </c>
      <c r="AB25" s="14">
        <v>3</v>
      </c>
      <c r="AC25" s="14"/>
      <c r="AD25" s="14"/>
      <c r="AE25" s="14">
        <v>77</v>
      </c>
      <c r="AF25" s="14">
        <v>4</v>
      </c>
      <c r="AG25" s="14"/>
      <c r="AH25" s="14"/>
      <c r="AI25" s="14">
        <v>63</v>
      </c>
      <c r="AJ25" s="14">
        <v>3</v>
      </c>
      <c r="AK25" s="14"/>
      <c r="AL25" s="14"/>
      <c r="AM25" s="14">
        <v>50</v>
      </c>
      <c r="AN25" s="14">
        <v>3</v>
      </c>
      <c r="AO25" s="14"/>
      <c r="AP25" s="14"/>
      <c r="AQ25" s="14">
        <v>22</v>
      </c>
      <c r="AR25" s="14">
        <v>1</v>
      </c>
      <c r="AS25" s="14"/>
      <c r="AT25" s="14"/>
      <c r="AU25" s="14">
        <v>21</v>
      </c>
      <c r="AV25" s="14">
        <v>1</v>
      </c>
      <c r="AW25" s="14"/>
      <c r="AX25" s="14"/>
      <c r="AY25" s="14">
        <v>4567</v>
      </c>
      <c r="AZ25" s="12">
        <f t="shared" si="0"/>
        <v>22</v>
      </c>
      <c r="BA25" s="12">
        <f t="shared" si="1"/>
        <v>0</v>
      </c>
      <c r="BB25" s="14">
        <f t="shared" si="2"/>
        <v>22</v>
      </c>
      <c r="BC25" s="14">
        <f t="shared" ref="BC25:BC29" si="71">SUM(AJ25+AL25+AN25+AP25+AR25+AT25+AV25+AX25)</f>
        <v>8</v>
      </c>
      <c r="BD25" s="12">
        <f t="shared" si="4"/>
        <v>549</v>
      </c>
      <c r="BE25" s="12">
        <f t="shared" si="5"/>
        <v>0</v>
      </c>
      <c r="BF25" s="12">
        <f t="shared" si="6"/>
        <v>549</v>
      </c>
      <c r="BG25" s="12"/>
      <c r="BH25" s="12">
        <f t="shared" si="45"/>
        <v>89</v>
      </c>
      <c r="BI25" s="12">
        <f t="shared" si="46"/>
        <v>0</v>
      </c>
      <c r="BJ25" s="12">
        <f t="shared" si="9"/>
        <v>74</v>
      </c>
      <c r="BK25" s="12">
        <f t="shared" ref="BK25:BK29" si="72">Y25</f>
        <v>0</v>
      </c>
      <c r="BL25" s="12"/>
      <c r="BM25" s="12"/>
      <c r="BN25" s="12"/>
      <c r="BO25" s="12">
        <f t="shared" si="11"/>
        <v>77</v>
      </c>
      <c r="BP25" s="12">
        <f t="shared" si="12"/>
        <v>0</v>
      </c>
      <c r="BQ25" s="12">
        <f t="shared" si="13"/>
        <v>77</v>
      </c>
      <c r="BR25" s="12">
        <f t="shared" si="14"/>
        <v>0</v>
      </c>
      <c r="BS25" s="12"/>
      <c r="BT25" s="12">
        <v>2</v>
      </c>
      <c r="BU25" s="12">
        <v>0</v>
      </c>
      <c r="BV25" s="12">
        <v>0</v>
      </c>
      <c r="BW25" s="12">
        <f t="shared" si="15"/>
        <v>6</v>
      </c>
      <c r="BX25" s="12">
        <f t="shared" ref="BX25:BY25" si="73">ROUNDUP((((AZ25)*4))/18,0)</f>
        <v>5</v>
      </c>
      <c r="BY25" s="12">
        <f t="shared" si="73"/>
        <v>0</v>
      </c>
      <c r="BZ25" s="12">
        <v>2</v>
      </c>
      <c r="CA25" s="12">
        <v>0</v>
      </c>
      <c r="CB25" s="12">
        <v>0</v>
      </c>
      <c r="CC25" s="12">
        <f t="shared" ref="CC25:CD25" si="74">IF(BX25-BZ25&gt;0,BX25-BZ25,0)</f>
        <v>3</v>
      </c>
      <c r="CD25" s="12">
        <f t="shared" si="74"/>
        <v>0</v>
      </c>
      <c r="CE25" s="12">
        <v>2</v>
      </c>
      <c r="CF25" s="12">
        <f t="shared" si="18"/>
        <v>4</v>
      </c>
      <c r="CG25" s="12">
        <f t="shared" si="19"/>
        <v>2</v>
      </c>
      <c r="CH25" s="12">
        <f t="shared" si="20"/>
        <v>0</v>
      </c>
      <c r="CI25" s="12">
        <v>28</v>
      </c>
      <c r="CJ25" s="12">
        <f t="shared" si="21"/>
        <v>34</v>
      </c>
      <c r="CK25" s="12">
        <f t="shared" si="22"/>
        <v>6</v>
      </c>
    </row>
    <row r="26" spans="1:89" ht="15.75" customHeight="1">
      <c r="A26" s="11" t="s">
        <v>135</v>
      </c>
      <c r="B26" s="12" t="s">
        <v>89</v>
      </c>
      <c r="C26" s="16" t="s">
        <v>136</v>
      </c>
      <c r="D26" s="12" t="s">
        <v>87</v>
      </c>
      <c r="E26" s="12">
        <v>145</v>
      </c>
      <c r="F26" s="12">
        <v>1</v>
      </c>
      <c r="G26" s="12">
        <v>52</v>
      </c>
      <c r="H26" s="12">
        <v>2</v>
      </c>
      <c r="I26" s="12">
        <v>272</v>
      </c>
      <c r="J26" s="12">
        <v>7</v>
      </c>
      <c r="K26" s="12">
        <v>24</v>
      </c>
      <c r="L26" s="12">
        <v>1</v>
      </c>
      <c r="M26" s="12">
        <v>277</v>
      </c>
      <c r="N26" s="12">
        <v>8</v>
      </c>
      <c r="O26" s="12">
        <v>20</v>
      </c>
      <c r="P26" s="12">
        <v>1</v>
      </c>
      <c r="Q26" s="12">
        <v>231</v>
      </c>
      <c r="R26" s="12">
        <v>8</v>
      </c>
      <c r="S26" s="12">
        <v>26</v>
      </c>
      <c r="T26" s="12">
        <v>1</v>
      </c>
      <c r="U26" s="12">
        <v>227</v>
      </c>
      <c r="V26" s="12">
        <v>7</v>
      </c>
      <c r="W26" s="12">
        <v>35</v>
      </c>
      <c r="X26" s="12">
        <v>1</v>
      </c>
      <c r="Y26" s="12">
        <v>235</v>
      </c>
      <c r="Z26" s="12">
        <v>8</v>
      </c>
      <c r="AA26" s="12">
        <v>23</v>
      </c>
      <c r="AB26" s="12">
        <v>1</v>
      </c>
      <c r="AC26" s="12">
        <v>205</v>
      </c>
      <c r="AD26" s="12">
        <v>8</v>
      </c>
      <c r="AE26" s="12">
        <v>22</v>
      </c>
      <c r="AF26" s="12">
        <v>1</v>
      </c>
      <c r="AG26" s="12">
        <v>167</v>
      </c>
      <c r="AH26" s="12">
        <v>6</v>
      </c>
      <c r="AI26" s="12" t="s">
        <v>15</v>
      </c>
      <c r="AJ26" s="12" t="s">
        <v>15</v>
      </c>
      <c r="AK26" s="12">
        <v>153</v>
      </c>
      <c r="AL26" s="12">
        <v>6</v>
      </c>
      <c r="AM26" s="12">
        <v>10</v>
      </c>
      <c r="AN26" s="12">
        <v>1</v>
      </c>
      <c r="AO26" s="12">
        <v>132</v>
      </c>
      <c r="AP26" s="12">
        <v>6</v>
      </c>
      <c r="AQ26" s="12">
        <v>14</v>
      </c>
      <c r="AR26" s="12">
        <v>1</v>
      </c>
      <c r="AS26" s="12">
        <v>94</v>
      </c>
      <c r="AT26" s="12">
        <v>4</v>
      </c>
      <c r="AU26" s="12">
        <v>12</v>
      </c>
      <c r="AV26" s="12">
        <v>1</v>
      </c>
      <c r="AW26" s="12">
        <v>98</v>
      </c>
      <c r="AX26" s="12">
        <v>4</v>
      </c>
      <c r="AY26" s="12">
        <v>567</v>
      </c>
      <c r="AZ26" s="12" t="e">
        <f t="shared" si="0"/>
        <v>#VALUE!</v>
      </c>
      <c r="BA26" s="12">
        <f t="shared" si="1"/>
        <v>51</v>
      </c>
      <c r="BB26" s="12" t="e">
        <f t="shared" si="2"/>
        <v>#VALUE!</v>
      </c>
      <c r="BC26" s="12" t="e">
        <f t="shared" si="71"/>
        <v>#VALUE!</v>
      </c>
      <c r="BD26" s="12" t="e">
        <f t="shared" si="4"/>
        <v>#VALUE!</v>
      </c>
      <c r="BE26" s="12">
        <f t="shared" si="5"/>
        <v>1495</v>
      </c>
      <c r="BF26" s="12" t="e">
        <f t="shared" si="6"/>
        <v>#VALUE!</v>
      </c>
      <c r="BG26" s="12"/>
      <c r="BH26" s="12"/>
      <c r="BI26" s="12"/>
      <c r="BJ26" s="12">
        <f t="shared" si="9"/>
        <v>35</v>
      </c>
      <c r="BK26" s="12">
        <f t="shared" si="72"/>
        <v>235</v>
      </c>
      <c r="BL26" s="12"/>
      <c r="BM26" s="12"/>
      <c r="BN26" s="12"/>
      <c r="BO26" s="12">
        <f t="shared" si="11"/>
        <v>23</v>
      </c>
      <c r="BP26" s="12">
        <f t="shared" si="12"/>
        <v>205</v>
      </c>
      <c r="BQ26" s="12">
        <f t="shared" si="13"/>
        <v>22</v>
      </c>
      <c r="BR26" s="12">
        <f t="shared" si="14"/>
        <v>167</v>
      </c>
      <c r="BS26" s="12"/>
      <c r="BT26" s="12">
        <v>2</v>
      </c>
      <c r="BU26" s="12">
        <v>2</v>
      </c>
      <c r="BV26" s="12">
        <v>0</v>
      </c>
      <c r="BW26" s="12" t="e">
        <f t="shared" si="15"/>
        <v>#VALUE!</v>
      </c>
      <c r="BX26" s="12" t="e">
        <f t="shared" ref="BX26:BY26" si="75">ROUNDUP((((AZ26)*4))/18,0)</f>
        <v>#VALUE!</v>
      </c>
      <c r="BY26" s="12">
        <f t="shared" si="75"/>
        <v>12</v>
      </c>
      <c r="BZ26" s="12">
        <v>1</v>
      </c>
      <c r="CA26" s="12">
        <v>2</v>
      </c>
      <c r="CB26" s="12">
        <v>1</v>
      </c>
      <c r="CC26" s="12" t="e">
        <f t="shared" ref="CC26:CD26" si="76">IF(BX26-BZ26&gt;0,BX26-BZ26,0)</f>
        <v>#VALUE!</v>
      </c>
      <c r="CD26" s="12">
        <f t="shared" si="76"/>
        <v>10</v>
      </c>
      <c r="CE26" s="12">
        <v>5</v>
      </c>
      <c r="CF26" s="12" t="e">
        <f t="shared" si="18"/>
        <v>#VALUE!</v>
      </c>
      <c r="CG26" s="12" t="e">
        <f t="shared" si="19"/>
        <v>#VALUE!</v>
      </c>
      <c r="CH26" s="12" t="e">
        <f t="shared" si="20"/>
        <v>#VALUE!</v>
      </c>
      <c r="CI26" s="12">
        <v>77</v>
      </c>
      <c r="CJ26" s="12" t="e">
        <f t="shared" si="21"/>
        <v>#VALUE!</v>
      </c>
      <c r="CK26" s="12" t="e">
        <f t="shared" si="22"/>
        <v>#VALUE!</v>
      </c>
    </row>
    <row r="27" spans="1:89" ht="15.75" hidden="1" customHeight="1">
      <c r="A27" s="13" t="s">
        <v>137</v>
      </c>
      <c r="B27" s="14" t="s">
        <v>89</v>
      </c>
      <c r="C27" s="14" t="s">
        <v>138</v>
      </c>
      <c r="D27" s="14" t="s">
        <v>87</v>
      </c>
      <c r="E27" s="14">
        <v>153</v>
      </c>
      <c r="F27" s="14">
        <v>1</v>
      </c>
      <c r="G27" s="14">
        <v>39</v>
      </c>
      <c r="H27" s="14">
        <v>2</v>
      </c>
      <c r="I27" s="14">
        <v>84</v>
      </c>
      <c r="J27" s="14">
        <v>3</v>
      </c>
      <c r="K27" s="14">
        <v>43</v>
      </c>
      <c r="L27" s="14">
        <v>2</v>
      </c>
      <c r="M27" s="14">
        <v>78</v>
      </c>
      <c r="N27" s="14">
        <v>3</v>
      </c>
      <c r="O27" s="14">
        <v>48</v>
      </c>
      <c r="P27" s="14">
        <v>2</v>
      </c>
      <c r="Q27" s="14">
        <v>65</v>
      </c>
      <c r="R27" s="14">
        <v>2</v>
      </c>
      <c r="S27" s="14">
        <v>38</v>
      </c>
      <c r="T27" s="14">
        <v>2</v>
      </c>
      <c r="U27" s="14">
        <v>56</v>
      </c>
      <c r="V27" s="14">
        <v>2</v>
      </c>
      <c r="W27" s="14">
        <v>41</v>
      </c>
      <c r="X27" s="14">
        <v>2</v>
      </c>
      <c r="Y27" s="14">
        <v>56</v>
      </c>
      <c r="Z27" s="14">
        <v>2</v>
      </c>
      <c r="AA27" s="14">
        <v>45</v>
      </c>
      <c r="AB27" s="14">
        <v>2</v>
      </c>
      <c r="AC27" s="14">
        <v>46</v>
      </c>
      <c r="AD27" s="14">
        <v>2</v>
      </c>
      <c r="AE27" s="14">
        <v>45</v>
      </c>
      <c r="AF27" s="14">
        <v>2</v>
      </c>
      <c r="AG27" s="14">
        <v>30</v>
      </c>
      <c r="AH27" s="14">
        <v>2</v>
      </c>
      <c r="AI27" s="14">
        <v>47</v>
      </c>
      <c r="AJ27" s="14">
        <v>2</v>
      </c>
      <c r="AK27" s="14">
        <v>30</v>
      </c>
      <c r="AL27" s="14">
        <v>1</v>
      </c>
      <c r="AM27" s="14">
        <v>36</v>
      </c>
      <c r="AN27" s="14">
        <v>2</v>
      </c>
      <c r="AO27" s="14">
        <v>24</v>
      </c>
      <c r="AP27" s="14">
        <v>1</v>
      </c>
      <c r="AQ27" s="14">
        <v>34</v>
      </c>
      <c r="AR27" s="14">
        <v>2</v>
      </c>
      <c r="AS27" s="14">
        <v>22</v>
      </c>
      <c r="AT27" s="14">
        <v>1</v>
      </c>
      <c r="AU27" s="14">
        <v>33</v>
      </c>
      <c r="AV27" s="14">
        <v>2</v>
      </c>
      <c r="AW27" s="14">
        <v>22</v>
      </c>
      <c r="AX27" s="14">
        <v>1</v>
      </c>
      <c r="AY27" s="14">
        <v>4567</v>
      </c>
      <c r="AZ27" s="12">
        <f t="shared" si="0"/>
        <v>14</v>
      </c>
      <c r="BA27" s="12">
        <f t="shared" si="1"/>
        <v>14</v>
      </c>
      <c r="BB27" s="14">
        <f t="shared" si="2"/>
        <v>28</v>
      </c>
      <c r="BC27" s="14">
        <f t="shared" si="71"/>
        <v>12</v>
      </c>
      <c r="BD27" s="12">
        <f t="shared" si="4"/>
        <v>307</v>
      </c>
      <c r="BE27" s="12">
        <f t="shared" si="5"/>
        <v>361</v>
      </c>
      <c r="BF27" s="12">
        <f t="shared" si="6"/>
        <v>668</v>
      </c>
      <c r="BG27" s="12"/>
      <c r="BH27" s="12">
        <f t="shared" ref="BH27:BH38" si="77">S27</f>
        <v>38</v>
      </c>
      <c r="BI27" s="12">
        <f t="shared" ref="BI27:BI38" si="78">U27</f>
        <v>56</v>
      </c>
      <c r="BJ27" s="12">
        <f t="shared" si="9"/>
        <v>41</v>
      </c>
      <c r="BK27" s="12">
        <f t="shared" si="72"/>
        <v>56</v>
      </c>
      <c r="BL27" s="12"/>
      <c r="BM27" s="12"/>
      <c r="BN27" s="12"/>
      <c r="BO27" s="12">
        <f t="shared" si="11"/>
        <v>45</v>
      </c>
      <c r="BP27" s="12">
        <f t="shared" si="12"/>
        <v>46</v>
      </c>
      <c r="BQ27" s="12">
        <f t="shared" si="13"/>
        <v>45</v>
      </c>
      <c r="BR27" s="12">
        <f t="shared" si="14"/>
        <v>30</v>
      </c>
      <c r="BS27" s="12"/>
      <c r="BT27" s="12">
        <v>2</v>
      </c>
      <c r="BU27" s="12">
        <v>1</v>
      </c>
      <c r="BV27" s="12">
        <v>0</v>
      </c>
      <c r="BW27" s="12">
        <f t="shared" si="15"/>
        <v>7</v>
      </c>
      <c r="BX27" s="12">
        <f t="shared" ref="BX27:BY27" si="79">ROUNDUP((((AZ27)*4))/18,0)</f>
        <v>4</v>
      </c>
      <c r="BY27" s="12">
        <f t="shared" si="79"/>
        <v>4</v>
      </c>
      <c r="BZ27" s="12">
        <v>2</v>
      </c>
      <c r="CA27" s="12">
        <v>1</v>
      </c>
      <c r="CB27" s="12">
        <v>0</v>
      </c>
      <c r="CC27" s="12">
        <f t="shared" ref="CC27:CD27" si="80">IF(BX27-BZ27&gt;0,BX27-BZ27,0)</f>
        <v>2</v>
      </c>
      <c r="CD27" s="12">
        <f t="shared" si="80"/>
        <v>3</v>
      </c>
      <c r="CE27" s="12">
        <v>3</v>
      </c>
      <c r="CF27" s="12">
        <f t="shared" si="18"/>
        <v>5</v>
      </c>
      <c r="CG27" s="12">
        <f t="shared" si="19"/>
        <v>2</v>
      </c>
      <c r="CH27" s="12">
        <f t="shared" si="20"/>
        <v>0</v>
      </c>
      <c r="CI27" s="12">
        <v>43</v>
      </c>
      <c r="CJ27" s="12">
        <f t="shared" si="21"/>
        <v>34</v>
      </c>
      <c r="CK27" s="12">
        <f t="shared" si="22"/>
        <v>0</v>
      </c>
    </row>
    <row r="28" spans="1:89" ht="15.75" hidden="1" customHeight="1">
      <c r="A28" s="13" t="s">
        <v>139</v>
      </c>
      <c r="B28" s="14" t="s">
        <v>89</v>
      </c>
      <c r="C28" s="14" t="s">
        <v>140</v>
      </c>
      <c r="D28" s="14" t="s">
        <v>87</v>
      </c>
      <c r="E28" s="14">
        <v>158</v>
      </c>
      <c r="F28" s="14">
        <v>1</v>
      </c>
      <c r="G28" s="14">
        <v>197</v>
      </c>
      <c r="H28" s="14">
        <v>6</v>
      </c>
      <c r="I28" s="14">
        <v>110</v>
      </c>
      <c r="J28" s="14">
        <v>3</v>
      </c>
      <c r="K28" s="14">
        <v>184</v>
      </c>
      <c r="L28" s="14">
        <v>6</v>
      </c>
      <c r="M28" s="14">
        <v>105</v>
      </c>
      <c r="N28" s="14">
        <v>3</v>
      </c>
      <c r="O28" s="14">
        <v>203</v>
      </c>
      <c r="P28" s="14">
        <v>7</v>
      </c>
      <c r="Q28" s="14">
        <v>122</v>
      </c>
      <c r="R28" s="14">
        <v>4</v>
      </c>
      <c r="S28" s="14">
        <v>201</v>
      </c>
      <c r="T28" s="14">
        <v>8</v>
      </c>
      <c r="U28" s="14">
        <v>104</v>
      </c>
      <c r="V28" s="14">
        <v>4</v>
      </c>
      <c r="W28" s="14">
        <v>191</v>
      </c>
      <c r="X28" s="14">
        <v>6</v>
      </c>
      <c r="Y28" s="14">
        <v>85</v>
      </c>
      <c r="Z28" s="14">
        <v>3</v>
      </c>
      <c r="AA28" s="14">
        <v>167</v>
      </c>
      <c r="AB28" s="14">
        <v>6</v>
      </c>
      <c r="AC28" s="14">
        <v>76</v>
      </c>
      <c r="AD28" s="14">
        <v>2</v>
      </c>
      <c r="AE28" s="14">
        <v>191</v>
      </c>
      <c r="AF28" s="14">
        <v>8</v>
      </c>
      <c r="AG28" s="14">
        <v>74</v>
      </c>
      <c r="AH28" s="14">
        <v>3</v>
      </c>
      <c r="AI28" s="14">
        <v>177</v>
      </c>
      <c r="AJ28" s="14">
        <v>7</v>
      </c>
      <c r="AK28" s="14">
        <v>53</v>
      </c>
      <c r="AL28" s="14">
        <v>2</v>
      </c>
      <c r="AM28" s="14">
        <v>164</v>
      </c>
      <c r="AN28" s="14">
        <v>7</v>
      </c>
      <c r="AO28" s="14">
        <v>29</v>
      </c>
      <c r="AP28" s="14">
        <v>1</v>
      </c>
      <c r="AQ28" s="14">
        <v>104</v>
      </c>
      <c r="AR28" s="14">
        <v>4</v>
      </c>
      <c r="AS28" s="14">
        <v>30</v>
      </c>
      <c r="AT28" s="14">
        <v>1</v>
      </c>
      <c r="AU28" s="14">
        <v>117</v>
      </c>
      <c r="AV28" s="14">
        <v>5</v>
      </c>
      <c r="AW28" s="14">
        <v>36</v>
      </c>
      <c r="AX28" s="14">
        <v>1</v>
      </c>
      <c r="AY28" s="14">
        <v>4567</v>
      </c>
      <c r="AZ28" s="12">
        <f t="shared" si="0"/>
        <v>48</v>
      </c>
      <c r="BA28" s="12">
        <f t="shared" si="1"/>
        <v>21</v>
      </c>
      <c r="BB28" s="14">
        <f t="shared" si="2"/>
        <v>69</v>
      </c>
      <c r="BC28" s="14">
        <f t="shared" si="71"/>
        <v>28</v>
      </c>
      <c r="BD28" s="12">
        <f t="shared" si="4"/>
        <v>1314</v>
      </c>
      <c r="BE28" s="12">
        <f t="shared" si="5"/>
        <v>619</v>
      </c>
      <c r="BF28" s="12">
        <f t="shared" si="6"/>
        <v>1933</v>
      </c>
      <c r="BG28" s="12"/>
      <c r="BH28" s="12">
        <f t="shared" si="77"/>
        <v>201</v>
      </c>
      <c r="BI28" s="12">
        <f t="shared" si="78"/>
        <v>104</v>
      </c>
      <c r="BJ28" s="12">
        <f t="shared" si="9"/>
        <v>191</v>
      </c>
      <c r="BK28" s="12">
        <f t="shared" si="72"/>
        <v>85</v>
      </c>
      <c r="BL28" s="12"/>
      <c r="BM28" s="12"/>
      <c r="BN28" s="12"/>
      <c r="BO28" s="12">
        <f t="shared" si="11"/>
        <v>167</v>
      </c>
      <c r="BP28" s="12">
        <f t="shared" si="12"/>
        <v>76</v>
      </c>
      <c r="BQ28" s="12">
        <f t="shared" si="13"/>
        <v>191</v>
      </c>
      <c r="BR28" s="12">
        <f t="shared" si="14"/>
        <v>74</v>
      </c>
      <c r="BS28" s="12"/>
      <c r="BT28" s="12">
        <v>4</v>
      </c>
      <c r="BU28" s="12">
        <v>2</v>
      </c>
      <c r="BV28" s="12">
        <v>0</v>
      </c>
      <c r="BW28" s="12">
        <f t="shared" si="15"/>
        <v>17</v>
      </c>
      <c r="BX28" s="12">
        <f t="shared" ref="BX28:BY28" si="81">ROUNDUP((((AZ28)*4))/18,0)</f>
        <v>11</v>
      </c>
      <c r="BY28" s="12">
        <f t="shared" si="81"/>
        <v>5</v>
      </c>
      <c r="BZ28" s="12">
        <v>4</v>
      </c>
      <c r="CA28" s="12">
        <v>2</v>
      </c>
      <c r="CB28" s="12">
        <v>0</v>
      </c>
      <c r="CC28" s="12">
        <f t="shared" ref="CC28:CD28" si="82">IF(BX28-BZ28&gt;0,BX28-BZ28,0)</f>
        <v>7</v>
      </c>
      <c r="CD28" s="12">
        <f t="shared" si="82"/>
        <v>3</v>
      </c>
      <c r="CE28" s="12">
        <v>6</v>
      </c>
      <c r="CF28" s="12">
        <f t="shared" si="18"/>
        <v>11</v>
      </c>
      <c r="CG28" s="12">
        <f t="shared" si="19"/>
        <v>6</v>
      </c>
      <c r="CH28" s="12">
        <f t="shared" si="20"/>
        <v>0</v>
      </c>
      <c r="CI28" s="12">
        <v>99</v>
      </c>
      <c r="CJ28" s="12">
        <f t="shared" si="21"/>
        <v>102</v>
      </c>
      <c r="CK28" s="12">
        <f t="shared" si="22"/>
        <v>3</v>
      </c>
    </row>
    <row r="29" spans="1:89" ht="15.75" hidden="1" customHeight="1">
      <c r="A29" s="13" t="s">
        <v>141</v>
      </c>
      <c r="B29" s="14" t="s">
        <v>89</v>
      </c>
      <c r="C29" s="14" t="s">
        <v>142</v>
      </c>
      <c r="D29" s="14" t="s">
        <v>87</v>
      </c>
      <c r="E29" s="14">
        <v>159</v>
      </c>
      <c r="F29" s="14">
        <v>1</v>
      </c>
      <c r="G29" s="14">
        <v>145</v>
      </c>
      <c r="H29" s="14">
        <v>5</v>
      </c>
      <c r="I29" s="14"/>
      <c r="J29" s="14"/>
      <c r="K29" s="14">
        <v>133</v>
      </c>
      <c r="L29" s="14">
        <v>4</v>
      </c>
      <c r="M29" s="14"/>
      <c r="N29" s="14"/>
      <c r="O29" s="14">
        <v>130</v>
      </c>
      <c r="P29" s="14">
        <v>5</v>
      </c>
      <c r="Q29" s="14"/>
      <c r="R29" s="14"/>
      <c r="S29" s="14">
        <v>132</v>
      </c>
      <c r="T29" s="14">
        <v>5</v>
      </c>
      <c r="U29" s="14"/>
      <c r="V29" s="14"/>
      <c r="W29" s="14">
        <v>158</v>
      </c>
      <c r="X29" s="14">
        <v>5</v>
      </c>
      <c r="Y29" s="14"/>
      <c r="Z29" s="14"/>
      <c r="AA29" s="14">
        <v>113</v>
      </c>
      <c r="AB29" s="14">
        <v>4</v>
      </c>
      <c r="AC29" s="14"/>
      <c r="AD29" s="14"/>
      <c r="AE29" s="14">
        <v>138</v>
      </c>
      <c r="AF29" s="14">
        <v>5</v>
      </c>
      <c r="AG29" s="14"/>
      <c r="AH29" s="14"/>
      <c r="AI29" s="14">
        <v>106</v>
      </c>
      <c r="AJ29" s="14">
        <v>5</v>
      </c>
      <c r="AK29" s="14"/>
      <c r="AL29" s="14"/>
      <c r="AM29" s="14">
        <v>87</v>
      </c>
      <c r="AN29" s="14">
        <v>4</v>
      </c>
      <c r="AO29" s="14"/>
      <c r="AP29" s="14"/>
      <c r="AQ29" s="14">
        <v>30</v>
      </c>
      <c r="AR29" s="14">
        <v>1</v>
      </c>
      <c r="AS29" s="14"/>
      <c r="AT29" s="14"/>
      <c r="AU29" s="14">
        <v>41</v>
      </c>
      <c r="AV29" s="14">
        <v>2</v>
      </c>
      <c r="AW29" s="14"/>
      <c r="AX29" s="14"/>
      <c r="AY29" s="14">
        <v>4567</v>
      </c>
      <c r="AZ29" s="12">
        <f t="shared" si="0"/>
        <v>33</v>
      </c>
      <c r="BA29" s="12">
        <f t="shared" si="1"/>
        <v>0</v>
      </c>
      <c r="BB29" s="14">
        <f t="shared" si="2"/>
        <v>33</v>
      </c>
      <c r="BC29" s="14">
        <f t="shared" si="71"/>
        <v>12</v>
      </c>
      <c r="BD29" s="12">
        <f t="shared" si="4"/>
        <v>910</v>
      </c>
      <c r="BE29" s="12">
        <f t="shared" si="5"/>
        <v>0</v>
      </c>
      <c r="BF29" s="12">
        <f t="shared" si="6"/>
        <v>910</v>
      </c>
      <c r="BG29" s="12"/>
      <c r="BH29" s="12">
        <f t="shared" si="77"/>
        <v>132</v>
      </c>
      <c r="BI29" s="12">
        <f t="shared" si="78"/>
        <v>0</v>
      </c>
      <c r="BJ29" s="12">
        <f t="shared" si="9"/>
        <v>158</v>
      </c>
      <c r="BK29" s="12">
        <f t="shared" si="72"/>
        <v>0</v>
      </c>
      <c r="BL29" s="12"/>
      <c r="BM29" s="12"/>
      <c r="BN29" s="12"/>
      <c r="BO29" s="12">
        <f t="shared" si="11"/>
        <v>113</v>
      </c>
      <c r="BP29" s="12">
        <f t="shared" si="12"/>
        <v>0</v>
      </c>
      <c r="BQ29" s="12">
        <f t="shared" si="13"/>
        <v>138</v>
      </c>
      <c r="BR29" s="12">
        <f t="shared" si="14"/>
        <v>0</v>
      </c>
      <c r="BS29" s="12"/>
      <c r="BT29" s="12">
        <v>2</v>
      </c>
      <c r="BU29" s="12">
        <v>0</v>
      </c>
      <c r="BV29" s="12">
        <v>0</v>
      </c>
      <c r="BW29" s="12">
        <f t="shared" si="15"/>
        <v>8</v>
      </c>
      <c r="BX29" s="12">
        <f t="shared" ref="BX29:BY29" si="83">ROUNDUP((((AZ29)*4))/18,0)</f>
        <v>8</v>
      </c>
      <c r="BY29" s="12">
        <f t="shared" si="83"/>
        <v>0</v>
      </c>
      <c r="BZ29" s="12">
        <v>2</v>
      </c>
      <c r="CA29" s="12">
        <v>0</v>
      </c>
      <c r="CB29" s="12">
        <v>0</v>
      </c>
      <c r="CC29" s="12">
        <f t="shared" ref="CC29:CD29" si="84">IF(BX29-BZ29&gt;0,BX29-BZ29,0)</f>
        <v>6</v>
      </c>
      <c r="CD29" s="12">
        <f t="shared" si="84"/>
        <v>0</v>
      </c>
      <c r="CE29" s="12">
        <v>4</v>
      </c>
      <c r="CF29" s="12">
        <f t="shared" si="18"/>
        <v>5</v>
      </c>
      <c r="CG29" s="12">
        <f t="shared" si="19"/>
        <v>4</v>
      </c>
      <c r="CH29" s="12">
        <f t="shared" si="20"/>
        <v>0</v>
      </c>
      <c r="CI29" s="12">
        <v>19</v>
      </c>
      <c r="CJ29" s="12">
        <f t="shared" si="21"/>
        <v>68</v>
      </c>
      <c r="CK29" s="12">
        <f t="shared" si="22"/>
        <v>49</v>
      </c>
    </row>
    <row r="30" spans="1:89" ht="15.75" hidden="1" customHeight="1">
      <c r="A30" s="13" t="s">
        <v>143</v>
      </c>
      <c r="B30" s="14" t="s">
        <v>89</v>
      </c>
      <c r="C30" s="14" t="s">
        <v>144</v>
      </c>
      <c r="D30" s="14" t="s">
        <v>87</v>
      </c>
      <c r="E30" s="14">
        <v>160</v>
      </c>
      <c r="F30" s="14">
        <v>1</v>
      </c>
      <c r="G30" s="14">
        <v>33</v>
      </c>
      <c r="H30" s="14">
        <v>1</v>
      </c>
      <c r="I30" s="14">
        <v>264</v>
      </c>
      <c r="J30" s="14">
        <v>6</v>
      </c>
      <c r="K30" s="14">
        <v>36</v>
      </c>
      <c r="L30" s="14">
        <v>1</v>
      </c>
      <c r="M30" s="14">
        <v>269</v>
      </c>
      <c r="N30" s="14">
        <v>6</v>
      </c>
      <c r="O30" s="14">
        <v>43</v>
      </c>
      <c r="P30" s="14">
        <v>1</v>
      </c>
      <c r="Q30" s="14">
        <v>265</v>
      </c>
      <c r="R30" s="14">
        <v>6</v>
      </c>
      <c r="S30" s="14">
        <v>41</v>
      </c>
      <c r="T30" s="14">
        <v>1</v>
      </c>
      <c r="U30" s="14">
        <v>245</v>
      </c>
      <c r="V30" s="14">
        <v>6</v>
      </c>
      <c r="W30" s="14">
        <v>44</v>
      </c>
      <c r="X30" s="14">
        <v>1</v>
      </c>
      <c r="Y30" s="14">
        <v>237</v>
      </c>
      <c r="Z30" s="14">
        <v>7</v>
      </c>
      <c r="AA30" s="14">
        <v>37</v>
      </c>
      <c r="AB30" s="14">
        <v>1</v>
      </c>
      <c r="AC30" s="14">
        <v>202</v>
      </c>
      <c r="AD30" s="14">
        <v>6</v>
      </c>
      <c r="AE30" s="14">
        <v>44</v>
      </c>
      <c r="AF30" s="14">
        <v>1</v>
      </c>
      <c r="AG30" s="14">
        <v>199</v>
      </c>
      <c r="AH30" s="14">
        <v>6</v>
      </c>
      <c r="AI30" s="14">
        <v>34</v>
      </c>
      <c r="AJ30" s="14">
        <v>1</v>
      </c>
      <c r="AK30" s="14">
        <v>158</v>
      </c>
      <c r="AL30" s="14">
        <v>5</v>
      </c>
      <c r="AM30" s="14">
        <v>24</v>
      </c>
      <c r="AN30" s="14">
        <v>1</v>
      </c>
      <c r="AO30" s="14">
        <v>147</v>
      </c>
      <c r="AP30" s="14">
        <v>6</v>
      </c>
      <c r="AQ30" s="14">
        <v>32</v>
      </c>
      <c r="AR30" s="14">
        <v>1</v>
      </c>
      <c r="AS30" s="14">
        <v>117</v>
      </c>
      <c r="AT30" s="14">
        <v>5</v>
      </c>
      <c r="AU30" s="14">
        <v>13</v>
      </c>
      <c r="AV30" s="14">
        <v>1</v>
      </c>
      <c r="AW30" s="14">
        <v>92</v>
      </c>
      <c r="AX30" s="14">
        <v>4</v>
      </c>
      <c r="AY30" s="14">
        <v>45678</v>
      </c>
      <c r="AZ30" s="12">
        <f t="shared" si="0"/>
        <v>7</v>
      </c>
      <c r="BA30" s="12">
        <f t="shared" si="1"/>
        <v>42</v>
      </c>
      <c r="BB30" s="14">
        <f t="shared" si="2"/>
        <v>49</v>
      </c>
      <c r="BC30" s="14">
        <f>SUM(AJ30+AN30+AP30+AR30+AT30+AV30+AX30)</f>
        <v>19</v>
      </c>
      <c r="BD30" s="12">
        <f t="shared" si="4"/>
        <v>279</v>
      </c>
      <c r="BE30" s="12">
        <f t="shared" si="5"/>
        <v>1575</v>
      </c>
      <c r="BF30" s="12">
        <f t="shared" si="6"/>
        <v>1854</v>
      </c>
      <c r="BG30" s="12"/>
      <c r="BH30" s="12">
        <f t="shared" si="77"/>
        <v>41</v>
      </c>
      <c r="BI30" s="12">
        <f t="shared" si="78"/>
        <v>245</v>
      </c>
      <c r="BJ30" s="12">
        <f t="shared" si="9"/>
        <v>44</v>
      </c>
      <c r="BK30" s="12"/>
      <c r="BL30" s="12">
        <f>Y30</f>
        <v>237</v>
      </c>
      <c r="BM30" s="12"/>
      <c r="BN30" s="12"/>
      <c r="BO30" s="12">
        <f t="shared" si="11"/>
        <v>37</v>
      </c>
      <c r="BP30" s="12">
        <f t="shared" si="12"/>
        <v>202</v>
      </c>
      <c r="BQ30" s="12">
        <f t="shared" si="13"/>
        <v>44</v>
      </c>
      <c r="BR30" s="12">
        <f t="shared" si="14"/>
        <v>199</v>
      </c>
      <c r="BS30" s="12">
        <f>AK30</f>
        <v>158</v>
      </c>
      <c r="BT30" s="12">
        <v>1</v>
      </c>
      <c r="BU30" s="12">
        <v>2</v>
      </c>
      <c r="BV30" s="12">
        <v>3</v>
      </c>
      <c r="BW30" s="12">
        <f t="shared" si="15"/>
        <v>12</v>
      </c>
      <c r="BX30" s="12">
        <f t="shared" ref="BX30:BY30" si="85">ROUNDUP((((AZ30)*4))/18,0)</f>
        <v>2</v>
      </c>
      <c r="BY30" s="12">
        <f t="shared" si="85"/>
        <v>10</v>
      </c>
      <c r="BZ30" s="12">
        <v>1</v>
      </c>
      <c r="CA30" s="12">
        <v>2</v>
      </c>
      <c r="CB30" s="12">
        <v>3</v>
      </c>
      <c r="CC30" s="12">
        <f t="shared" ref="CC30:CD30" si="86">IF(BX30-BZ30&gt;0,BX30-BZ30,0)</f>
        <v>1</v>
      </c>
      <c r="CD30" s="12">
        <f t="shared" si="86"/>
        <v>8</v>
      </c>
      <c r="CE30" s="12">
        <v>4</v>
      </c>
      <c r="CF30" s="12">
        <f t="shared" si="18"/>
        <v>8</v>
      </c>
      <c r="CG30" s="12">
        <f t="shared" si="19"/>
        <v>4</v>
      </c>
      <c r="CH30" s="12">
        <f t="shared" si="20"/>
        <v>0</v>
      </c>
      <c r="CI30" s="12">
        <v>81</v>
      </c>
      <c r="CJ30" s="12">
        <f t="shared" si="21"/>
        <v>68</v>
      </c>
      <c r="CK30" s="12">
        <f t="shared" si="22"/>
        <v>0</v>
      </c>
    </row>
    <row r="31" spans="1:89" ht="15.75" hidden="1" customHeight="1">
      <c r="A31" s="13" t="s">
        <v>145</v>
      </c>
      <c r="B31" s="14" t="s">
        <v>89</v>
      </c>
      <c r="C31" s="14" t="s">
        <v>146</v>
      </c>
      <c r="D31" s="14" t="s">
        <v>87</v>
      </c>
      <c r="E31" s="14">
        <v>162</v>
      </c>
      <c r="F31" s="14">
        <v>1</v>
      </c>
      <c r="G31" s="14">
        <v>174</v>
      </c>
      <c r="H31" s="14">
        <v>6</v>
      </c>
      <c r="I31" s="14">
        <v>37</v>
      </c>
      <c r="J31" s="14">
        <v>1</v>
      </c>
      <c r="K31" s="14">
        <v>148</v>
      </c>
      <c r="L31" s="14">
        <v>5</v>
      </c>
      <c r="M31" s="14">
        <v>42</v>
      </c>
      <c r="N31" s="14">
        <v>2</v>
      </c>
      <c r="O31" s="14">
        <v>155</v>
      </c>
      <c r="P31" s="14">
        <v>5</v>
      </c>
      <c r="Q31" s="14">
        <v>36</v>
      </c>
      <c r="R31" s="14">
        <v>1</v>
      </c>
      <c r="S31" s="14">
        <v>105</v>
      </c>
      <c r="T31" s="14">
        <v>4</v>
      </c>
      <c r="U31" s="14">
        <v>41</v>
      </c>
      <c r="V31" s="14">
        <v>1</v>
      </c>
      <c r="W31" s="14">
        <v>125</v>
      </c>
      <c r="X31" s="14">
        <v>5</v>
      </c>
      <c r="Y31" s="14">
        <v>30</v>
      </c>
      <c r="Z31" s="14">
        <v>1</v>
      </c>
      <c r="AA31" s="14">
        <v>98</v>
      </c>
      <c r="AB31" s="14">
        <v>4</v>
      </c>
      <c r="AC31" s="14">
        <v>20</v>
      </c>
      <c r="AD31" s="14">
        <v>1</v>
      </c>
      <c r="AE31" s="14">
        <v>137</v>
      </c>
      <c r="AF31" s="14">
        <v>5</v>
      </c>
      <c r="AG31" s="14">
        <v>28</v>
      </c>
      <c r="AH31" s="14">
        <v>1</v>
      </c>
      <c r="AI31" s="14">
        <v>93</v>
      </c>
      <c r="AJ31" s="14">
        <v>4</v>
      </c>
      <c r="AK31" s="14">
        <v>21</v>
      </c>
      <c r="AL31" s="14">
        <v>1</v>
      </c>
      <c r="AM31" s="14">
        <v>90</v>
      </c>
      <c r="AN31" s="14">
        <v>3</v>
      </c>
      <c r="AO31" s="14">
        <v>12</v>
      </c>
      <c r="AP31" s="14">
        <v>1</v>
      </c>
      <c r="AQ31" s="14">
        <v>43</v>
      </c>
      <c r="AR31" s="14">
        <v>2</v>
      </c>
      <c r="AS31" s="14">
        <v>12</v>
      </c>
      <c r="AT31" s="14">
        <v>1</v>
      </c>
      <c r="AU31" s="14">
        <v>68</v>
      </c>
      <c r="AV31" s="14">
        <v>3</v>
      </c>
      <c r="AW31" s="14">
        <v>13</v>
      </c>
      <c r="AX31" s="14">
        <v>1</v>
      </c>
      <c r="AY31" s="14">
        <v>4567</v>
      </c>
      <c r="AZ31" s="12">
        <f t="shared" si="0"/>
        <v>32</v>
      </c>
      <c r="BA31" s="12">
        <f t="shared" si="1"/>
        <v>8</v>
      </c>
      <c r="BB31" s="14">
        <f t="shared" si="2"/>
        <v>40</v>
      </c>
      <c r="BC31" s="14">
        <f t="shared" ref="BC31:BC48" si="87">SUM(AJ31+AL31+AN31+AP31+AR31+AT31+AV31+AX31)</f>
        <v>16</v>
      </c>
      <c r="BD31" s="12">
        <f t="shared" si="4"/>
        <v>861</v>
      </c>
      <c r="BE31" s="12">
        <f t="shared" si="5"/>
        <v>218</v>
      </c>
      <c r="BF31" s="12">
        <f t="shared" si="6"/>
        <v>1079</v>
      </c>
      <c r="BG31" s="12"/>
      <c r="BH31" s="12">
        <f t="shared" si="77"/>
        <v>105</v>
      </c>
      <c r="BI31" s="12">
        <f t="shared" si="78"/>
        <v>41</v>
      </c>
      <c r="BJ31" s="12">
        <f t="shared" si="9"/>
        <v>125</v>
      </c>
      <c r="BK31" s="12">
        <f t="shared" ref="BK31:BK48" si="88">Y31</f>
        <v>30</v>
      </c>
      <c r="BL31" s="12"/>
      <c r="BM31" s="12"/>
      <c r="BN31" s="12"/>
      <c r="BO31" s="12">
        <f t="shared" si="11"/>
        <v>98</v>
      </c>
      <c r="BP31" s="12">
        <f t="shared" si="12"/>
        <v>20</v>
      </c>
      <c r="BQ31" s="12">
        <f t="shared" si="13"/>
        <v>137</v>
      </c>
      <c r="BR31" s="12">
        <f t="shared" si="14"/>
        <v>28</v>
      </c>
      <c r="BS31" s="12"/>
      <c r="BT31" s="12">
        <v>2</v>
      </c>
      <c r="BU31" s="12">
        <v>1</v>
      </c>
      <c r="BV31" s="12">
        <v>1</v>
      </c>
      <c r="BW31" s="12">
        <f t="shared" si="15"/>
        <v>10</v>
      </c>
      <c r="BX31" s="12">
        <f t="shared" ref="BX31:BY31" si="89">ROUNDUP((((AZ31)*4))/18,0)</f>
        <v>8</v>
      </c>
      <c r="BY31" s="12">
        <f t="shared" si="89"/>
        <v>2</v>
      </c>
      <c r="BZ31" s="12">
        <v>2</v>
      </c>
      <c r="CA31" s="12">
        <v>1</v>
      </c>
      <c r="CB31" s="12">
        <v>1</v>
      </c>
      <c r="CC31" s="12">
        <f t="shared" ref="CC31:CD31" si="90">IF(BX31-BZ31&gt;0,BX31-BZ31,0)</f>
        <v>6</v>
      </c>
      <c r="CD31" s="12">
        <f t="shared" si="90"/>
        <v>1</v>
      </c>
      <c r="CE31" s="12">
        <v>3</v>
      </c>
      <c r="CF31" s="12">
        <f t="shared" si="18"/>
        <v>6</v>
      </c>
      <c r="CG31" s="12">
        <f t="shared" si="19"/>
        <v>4</v>
      </c>
      <c r="CH31" s="12">
        <f t="shared" si="20"/>
        <v>1</v>
      </c>
      <c r="CI31" s="12">
        <v>54</v>
      </c>
      <c r="CJ31" s="12">
        <f t="shared" si="21"/>
        <v>68</v>
      </c>
      <c r="CK31" s="12">
        <f t="shared" si="22"/>
        <v>14</v>
      </c>
    </row>
    <row r="32" spans="1:89" ht="15.75" hidden="1" customHeight="1">
      <c r="A32" s="11" t="s">
        <v>147</v>
      </c>
      <c r="B32" s="12" t="s">
        <v>89</v>
      </c>
      <c r="C32" s="12" t="s">
        <v>148</v>
      </c>
      <c r="D32" s="12" t="s">
        <v>87</v>
      </c>
      <c r="E32" s="12">
        <v>164</v>
      </c>
      <c r="F32" s="12">
        <v>1</v>
      </c>
      <c r="G32" s="12">
        <v>47</v>
      </c>
      <c r="H32" s="12">
        <v>2</v>
      </c>
      <c r="I32" s="12">
        <v>91</v>
      </c>
      <c r="J32" s="12">
        <v>3</v>
      </c>
      <c r="K32" s="12">
        <v>63</v>
      </c>
      <c r="L32" s="12">
        <v>3</v>
      </c>
      <c r="M32" s="12">
        <v>79</v>
      </c>
      <c r="N32" s="12">
        <v>3</v>
      </c>
      <c r="O32" s="12">
        <v>64</v>
      </c>
      <c r="P32" s="12">
        <v>2</v>
      </c>
      <c r="Q32" s="12">
        <v>76</v>
      </c>
      <c r="R32" s="12">
        <v>3</v>
      </c>
      <c r="S32" s="12">
        <v>83</v>
      </c>
      <c r="T32" s="12">
        <v>3</v>
      </c>
      <c r="U32" s="12">
        <v>91</v>
      </c>
      <c r="V32" s="12">
        <v>3</v>
      </c>
      <c r="W32" s="12">
        <v>60</v>
      </c>
      <c r="X32" s="12">
        <v>2</v>
      </c>
      <c r="Y32" s="12">
        <v>97</v>
      </c>
      <c r="Z32" s="12">
        <v>3</v>
      </c>
      <c r="AA32" s="12">
        <v>70</v>
      </c>
      <c r="AB32" s="12">
        <v>3</v>
      </c>
      <c r="AC32" s="12">
        <v>93</v>
      </c>
      <c r="AD32" s="12">
        <v>3</v>
      </c>
      <c r="AE32" s="12">
        <v>58</v>
      </c>
      <c r="AF32" s="12">
        <v>2</v>
      </c>
      <c r="AG32" s="12">
        <v>73</v>
      </c>
      <c r="AH32" s="12">
        <v>3</v>
      </c>
      <c r="AI32" s="12">
        <v>62</v>
      </c>
      <c r="AJ32" s="12">
        <v>2</v>
      </c>
      <c r="AK32" s="12">
        <v>60</v>
      </c>
      <c r="AL32" s="12">
        <v>2</v>
      </c>
      <c r="AM32" s="12">
        <v>46</v>
      </c>
      <c r="AN32" s="12">
        <v>2</v>
      </c>
      <c r="AO32" s="12">
        <v>65</v>
      </c>
      <c r="AP32" s="12">
        <v>3</v>
      </c>
      <c r="AQ32" s="12">
        <v>27</v>
      </c>
      <c r="AR32" s="12">
        <v>1</v>
      </c>
      <c r="AS32" s="12">
        <v>31</v>
      </c>
      <c r="AT32" s="12">
        <v>1</v>
      </c>
      <c r="AU32" s="12">
        <v>45</v>
      </c>
      <c r="AV32" s="12">
        <v>2</v>
      </c>
      <c r="AW32" s="12">
        <v>46</v>
      </c>
      <c r="AX32" s="12">
        <v>2</v>
      </c>
      <c r="AY32" s="12">
        <v>4567</v>
      </c>
      <c r="AZ32" s="12">
        <f t="shared" si="0"/>
        <v>17</v>
      </c>
      <c r="BA32" s="12">
        <f t="shared" si="1"/>
        <v>20</v>
      </c>
      <c r="BB32" s="12">
        <f t="shared" si="2"/>
        <v>37</v>
      </c>
      <c r="BC32" s="12">
        <f t="shared" si="87"/>
        <v>15</v>
      </c>
      <c r="BD32" s="12">
        <f t="shared" si="4"/>
        <v>460</v>
      </c>
      <c r="BE32" s="12">
        <f t="shared" si="5"/>
        <v>569</v>
      </c>
      <c r="BF32" s="12">
        <f t="shared" si="6"/>
        <v>1029</v>
      </c>
      <c r="BG32" s="12"/>
      <c r="BH32" s="12">
        <f t="shared" si="77"/>
        <v>83</v>
      </c>
      <c r="BI32" s="12">
        <f t="shared" si="78"/>
        <v>91</v>
      </c>
      <c r="BJ32" s="12">
        <f t="shared" si="9"/>
        <v>60</v>
      </c>
      <c r="BK32" s="12">
        <f t="shared" si="88"/>
        <v>97</v>
      </c>
      <c r="BL32" s="12"/>
      <c r="BM32" s="12"/>
      <c r="BN32" s="12"/>
      <c r="BO32" s="12">
        <f t="shared" si="11"/>
        <v>70</v>
      </c>
      <c r="BP32" s="12">
        <f t="shared" si="12"/>
        <v>93</v>
      </c>
      <c r="BQ32" s="12">
        <f t="shared" si="13"/>
        <v>58</v>
      </c>
      <c r="BR32" s="12">
        <f t="shared" si="14"/>
        <v>73</v>
      </c>
      <c r="BS32" s="12"/>
      <c r="BT32" s="12">
        <v>4</v>
      </c>
      <c r="BU32" s="12">
        <v>3</v>
      </c>
      <c r="BV32" s="12">
        <v>0</v>
      </c>
      <c r="BW32" s="12">
        <f t="shared" si="15"/>
        <v>10</v>
      </c>
      <c r="BX32" s="12">
        <f t="shared" ref="BX32:BY32" si="91">ROUNDUP((((AZ32)*4))/18,0)</f>
        <v>4</v>
      </c>
      <c r="BY32" s="12">
        <f t="shared" si="91"/>
        <v>5</v>
      </c>
      <c r="BZ32" s="12">
        <v>4</v>
      </c>
      <c r="CA32" s="12">
        <v>3</v>
      </c>
      <c r="CB32" s="12">
        <v>0</v>
      </c>
      <c r="CC32" s="12">
        <f t="shared" ref="CC32:CD32" si="92">IF(BX32-BZ32&gt;0,BX32-BZ32,0)</f>
        <v>0</v>
      </c>
      <c r="CD32" s="12">
        <f t="shared" si="92"/>
        <v>2</v>
      </c>
      <c r="CE32" s="12">
        <v>4</v>
      </c>
      <c r="CF32" s="12">
        <f t="shared" si="18"/>
        <v>6</v>
      </c>
      <c r="CG32" s="12">
        <f t="shared" si="19"/>
        <v>4</v>
      </c>
      <c r="CH32" s="12">
        <f t="shared" si="20"/>
        <v>0</v>
      </c>
      <c r="CI32" s="12">
        <v>75</v>
      </c>
      <c r="CJ32" s="12">
        <f t="shared" si="21"/>
        <v>68</v>
      </c>
      <c r="CK32" s="12">
        <f t="shared" si="22"/>
        <v>0</v>
      </c>
    </row>
    <row r="33" spans="1:89" ht="15.75" hidden="1" customHeight="1">
      <c r="A33" s="13" t="s">
        <v>149</v>
      </c>
      <c r="B33" s="14" t="s">
        <v>89</v>
      </c>
      <c r="C33" s="14" t="s">
        <v>150</v>
      </c>
      <c r="D33" s="14" t="s">
        <v>87</v>
      </c>
      <c r="E33" s="14">
        <v>186</v>
      </c>
      <c r="F33" s="14">
        <v>1</v>
      </c>
      <c r="G33" s="14">
        <v>47</v>
      </c>
      <c r="H33" s="14">
        <v>2</v>
      </c>
      <c r="I33" s="14">
        <v>19</v>
      </c>
      <c r="J33" s="14">
        <v>1</v>
      </c>
      <c r="K33" s="14">
        <v>48</v>
      </c>
      <c r="L33" s="14">
        <v>2</v>
      </c>
      <c r="M33" s="14">
        <v>18</v>
      </c>
      <c r="N33" s="14">
        <v>1</v>
      </c>
      <c r="O33" s="14">
        <v>55</v>
      </c>
      <c r="P33" s="14">
        <v>2</v>
      </c>
      <c r="Q33" s="14">
        <v>15</v>
      </c>
      <c r="R33" s="14">
        <v>1</v>
      </c>
      <c r="S33" s="14">
        <v>39</v>
      </c>
      <c r="T33" s="14">
        <v>2</v>
      </c>
      <c r="U33" s="14">
        <v>14</v>
      </c>
      <c r="V33" s="14">
        <v>1</v>
      </c>
      <c r="W33" s="14">
        <v>47</v>
      </c>
      <c r="X33" s="14">
        <v>2</v>
      </c>
      <c r="Y33" s="14">
        <v>10</v>
      </c>
      <c r="Z33" s="14">
        <v>1</v>
      </c>
      <c r="AA33" s="14">
        <v>39</v>
      </c>
      <c r="AB33" s="14">
        <v>2</v>
      </c>
      <c r="AC33" s="14">
        <v>12</v>
      </c>
      <c r="AD33" s="14">
        <v>1</v>
      </c>
      <c r="AE33" s="14">
        <v>43</v>
      </c>
      <c r="AF33" s="14">
        <v>2</v>
      </c>
      <c r="AG33" s="14">
        <v>11</v>
      </c>
      <c r="AH33" s="14">
        <v>1</v>
      </c>
      <c r="AI33" s="14">
        <v>42</v>
      </c>
      <c r="AJ33" s="14">
        <v>2</v>
      </c>
      <c r="AK33" s="14">
        <v>11</v>
      </c>
      <c r="AL33" s="14">
        <v>1</v>
      </c>
      <c r="AM33" s="14">
        <v>43</v>
      </c>
      <c r="AN33" s="14">
        <v>2</v>
      </c>
      <c r="AO33" s="14">
        <v>10</v>
      </c>
      <c r="AP33" s="14">
        <v>1</v>
      </c>
      <c r="AQ33" s="14">
        <v>31</v>
      </c>
      <c r="AR33" s="14">
        <v>2</v>
      </c>
      <c r="AS33" s="14">
        <v>8</v>
      </c>
      <c r="AT33" s="14">
        <v>1</v>
      </c>
      <c r="AU33" s="14">
        <v>18</v>
      </c>
      <c r="AV33" s="14">
        <v>1</v>
      </c>
      <c r="AW33" s="14">
        <v>13</v>
      </c>
      <c r="AX33" s="14">
        <v>1</v>
      </c>
      <c r="AY33" s="14">
        <v>4567</v>
      </c>
      <c r="AZ33" s="12">
        <f t="shared" si="0"/>
        <v>14</v>
      </c>
      <c r="BA33" s="12">
        <f t="shared" si="1"/>
        <v>7</v>
      </c>
      <c r="BB33" s="14">
        <f t="shared" si="2"/>
        <v>21</v>
      </c>
      <c r="BC33" s="14">
        <f t="shared" si="87"/>
        <v>11</v>
      </c>
      <c r="BD33" s="12">
        <f t="shared" si="4"/>
        <v>313</v>
      </c>
      <c r="BE33" s="12">
        <f t="shared" si="5"/>
        <v>91</v>
      </c>
      <c r="BF33" s="12">
        <f t="shared" si="6"/>
        <v>404</v>
      </c>
      <c r="BG33" s="12"/>
      <c r="BH33" s="12">
        <f t="shared" si="77"/>
        <v>39</v>
      </c>
      <c r="BI33" s="12">
        <f t="shared" si="78"/>
        <v>14</v>
      </c>
      <c r="BJ33" s="12">
        <f t="shared" si="9"/>
        <v>47</v>
      </c>
      <c r="BK33" s="12">
        <f t="shared" si="88"/>
        <v>10</v>
      </c>
      <c r="BL33" s="12"/>
      <c r="BM33" s="12"/>
      <c r="BN33" s="12"/>
      <c r="BO33" s="12">
        <f t="shared" si="11"/>
        <v>39</v>
      </c>
      <c r="BP33" s="12">
        <f t="shared" si="12"/>
        <v>12</v>
      </c>
      <c r="BQ33" s="12">
        <f t="shared" si="13"/>
        <v>43</v>
      </c>
      <c r="BR33" s="12">
        <f t="shared" si="14"/>
        <v>11</v>
      </c>
      <c r="BS33" s="12"/>
      <c r="BT33" s="12">
        <v>1</v>
      </c>
      <c r="BU33" s="12">
        <v>1</v>
      </c>
      <c r="BV33" s="12">
        <v>2</v>
      </c>
      <c r="BW33" s="12">
        <f t="shared" si="15"/>
        <v>6</v>
      </c>
      <c r="BX33" s="12">
        <f t="shared" ref="BX33:BY33" si="93">ROUNDUP((((AZ33)*4))/18,0)</f>
        <v>4</v>
      </c>
      <c r="BY33" s="12">
        <f t="shared" si="93"/>
        <v>2</v>
      </c>
      <c r="BZ33" s="12">
        <v>1</v>
      </c>
      <c r="CA33" s="12">
        <v>0</v>
      </c>
      <c r="CB33" s="12">
        <v>1</v>
      </c>
      <c r="CC33" s="12">
        <f t="shared" ref="CC33:CD33" si="94">IF(BX33-BZ33&gt;0,BX33-BZ33,0)</f>
        <v>3</v>
      </c>
      <c r="CD33" s="12">
        <f t="shared" si="94"/>
        <v>2</v>
      </c>
      <c r="CE33" s="12">
        <v>2</v>
      </c>
      <c r="CF33" s="12">
        <f t="shared" si="18"/>
        <v>4</v>
      </c>
      <c r="CG33" s="12">
        <f t="shared" si="19"/>
        <v>2</v>
      </c>
      <c r="CH33" s="12">
        <f t="shared" si="20"/>
        <v>0</v>
      </c>
      <c r="CI33" s="12">
        <v>32</v>
      </c>
      <c r="CJ33" s="12">
        <f t="shared" si="21"/>
        <v>34</v>
      </c>
      <c r="CK33" s="12">
        <f t="shared" si="22"/>
        <v>2</v>
      </c>
    </row>
    <row r="34" spans="1:89" ht="15.75" hidden="1" customHeight="1">
      <c r="A34" s="13" t="s">
        <v>151</v>
      </c>
      <c r="B34" s="14" t="s">
        <v>89</v>
      </c>
      <c r="C34" s="17" t="s">
        <v>152</v>
      </c>
      <c r="D34" s="14" t="s">
        <v>87</v>
      </c>
      <c r="E34" s="14">
        <v>188</v>
      </c>
      <c r="F34" s="14">
        <v>1</v>
      </c>
      <c r="G34" s="14">
        <v>130</v>
      </c>
      <c r="H34" s="14">
        <v>5</v>
      </c>
      <c r="I34" s="14"/>
      <c r="J34" s="14"/>
      <c r="K34" s="14">
        <v>135</v>
      </c>
      <c r="L34" s="14">
        <v>5</v>
      </c>
      <c r="M34" s="14"/>
      <c r="N34" s="14"/>
      <c r="O34" s="14">
        <v>125</v>
      </c>
      <c r="P34" s="14">
        <v>5</v>
      </c>
      <c r="Q34" s="14"/>
      <c r="R34" s="14"/>
      <c r="S34" s="14">
        <v>105</v>
      </c>
      <c r="T34" s="14">
        <v>4</v>
      </c>
      <c r="U34" s="14"/>
      <c r="V34" s="14"/>
      <c r="W34" s="14">
        <v>105</v>
      </c>
      <c r="X34" s="14">
        <v>4</v>
      </c>
      <c r="Y34" s="14"/>
      <c r="Z34" s="14"/>
      <c r="AA34" s="14">
        <v>96</v>
      </c>
      <c r="AB34" s="14">
        <v>4</v>
      </c>
      <c r="AC34" s="14"/>
      <c r="AD34" s="14"/>
      <c r="AE34" s="14">
        <v>95</v>
      </c>
      <c r="AF34" s="14">
        <v>4</v>
      </c>
      <c r="AG34" s="14"/>
      <c r="AH34" s="14"/>
      <c r="AI34" s="14">
        <v>84</v>
      </c>
      <c r="AJ34" s="14">
        <v>3</v>
      </c>
      <c r="AK34" s="14"/>
      <c r="AL34" s="14"/>
      <c r="AM34" s="14">
        <v>73</v>
      </c>
      <c r="AN34" s="14">
        <v>3</v>
      </c>
      <c r="AO34" s="14"/>
      <c r="AP34" s="14"/>
      <c r="AQ34" s="14">
        <v>69</v>
      </c>
      <c r="AR34" s="14">
        <v>3</v>
      </c>
      <c r="AS34" s="14"/>
      <c r="AT34" s="14"/>
      <c r="AU34" s="14">
        <v>41</v>
      </c>
      <c r="AV34" s="14">
        <v>2</v>
      </c>
      <c r="AW34" s="14"/>
      <c r="AX34" s="14"/>
      <c r="AY34" s="14">
        <v>4567</v>
      </c>
      <c r="AZ34" s="12">
        <f t="shared" si="0"/>
        <v>29</v>
      </c>
      <c r="BA34" s="12">
        <f t="shared" si="1"/>
        <v>0</v>
      </c>
      <c r="BB34" s="14">
        <f t="shared" si="2"/>
        <v>29</v>
      </c>
      <c r="BC34" s="14">
        <f t="shared" si="87"/>
        <v>11</v>
      </c>
      <c r="BD34" s="12">
        <f t="shared" si="4"/>
        <v>745</v>
      </c>
      <c r="BE34" s="12">
        <f t="shared" si="5"/>
        <v>0</v>
      </c>
      <c r="BF34" s="12">
        <f t="shared" si="6"/>
        <v>745</v>
      </c>
      <c r="BG34" s="12"/>
      <c r="BH34" s="12">
        <f t="shared" si="77"/>
        <v>105</v>
      </c>
      <c r="BI34" s="12">
        <f t="shared" si="78"/>
        <v>0</v>
      </c>
      <c r="BJ34" s="12">
        <f t="shared" si="9"/>
        <v>105</v>
      </c>
      <c r="BK34" s="12">
        <f t="shared" si="88"/>
        <v>0</v>
      </c>
      <c r="BL34" s="12"/>
      <c r="BM34" s="12"/>
      <c r="BN34" s="12"/>
      <c r="BO34" s="12">
        <f t="shared" si="11"/>
        <v>96</v>
      </c>
      <c r="BP34" s="12">
        <f t="shared" si="12"/>
        <v>0</v>
      </c>
      <c r="BQ34" s="12">
        <f t="shared" si="13"/>
        <v>95</v>
      </c>
      <c r="BR34" s="12">
        <f t="shared" si="14"/>
        <v>0</v>
      </c>
      <c r="BS34" s="12"/>
      <c r="BT34" s="12">
        <v>3</v>
      </c>
      <c r="BU34" s="12">
        <v>0</v>
      </c>
      <c r="BV34" s="12">
        <v>0</v>
      </c>
      <c r="BW34" s="12">
        <f t="shared" si="15"/>
        <v>8</v>
      </c>
      <c r="BX34" s="12">
        <f t="shared" ref="BX34:BY34" si="95">ROUNDUP((((AZ34)*4))/18,0)</f>
        <v>7</v>
      </c>
      <c r="BY34" s="12">
        <f t="shared" si="95"/>
        <v>0</v>
      </c>
      <c r="BZ34" s="12">
        <v>3</v>
      </c>
      <c r="CA34" s="12">
        <v>0</v>
      </c>
      <c r="CB34" s="12">
        <v>0</v>
      </c>
      <c r="CC34" s="12">
        <f t="shared" ref="CC34:CD34" si="96">IF(BX34-BZ34&gt;0,BX34-BZ34,0)</f>
        <v>4</v>
      </c>
      <c r="CD34" s="12">
        <f t="shared" si="96"/>
        <v>0</v>
      </c>
      <c r="CE34" s="12">
        <v>2</v>
      </c>
      <c r="CF34" s="12">
        <f t="shared" si="18"/>
        <v>5</v>
      </c>
      <c r="CG34" s="12">
        <f t="shared" si="19"/>
        <v>2</v>
      </c>
      <c r="CH34" s="12">
        <f t="shared" si="20"/>
        <v>0</v>
      </c>
      <c r="CI34" s="12">
        <v>48</v>
      </c>
      <c r="CJ34" s="12">
        <f t="shared" si="21"/>
        <v>34</v>
      </c>
      <c r="CK34" s="12">
        <f t="shared" si="22"/>
        <v>0</v>
      </c>
    </row>
    <row r="35" spans="1:89" ht="15.75" hidden="1" customHeight="1">
      <c r="A35" s="13" t="s">
        <v>153</v>
      </c>
      <c r="B35" s="14" t="s">
        <v>89</v>
      </c>
      <c r="C35" s="14" t="s">
        <v>154</v>
      </c>
      <c r="D35" s="14" t="s">
        <v>87</v>
      </c>
      <c r="E35" s="14">
        <v>194</v>
      </c>
      <c r="F35" s="14">
        <v>1</v>
      </c>
      <c r="G35" s="14">
        <v>161</v>
      </c>
      <c r="H35" s="14">
        <v>7</v>
      </c>
      <c r="I35" s="14"/>
      <c r="J35" s="14"/>
      <c r="K35" s="14">
        <v>136</v>
      </c>
      <c r="L35" s="14">
        <v>5</v>
      </c>
      <c r="M35" s="14"/>
      <c r="N35" s="14"/>
      <c r="O35" s="14">
        <v>142</v>
      </c>
      <c r="P35" s="14">
        <v>5</v>
      </c>
      <c r="Q35" s="14"/>
      <c r="R35" s="14"/>
      <c r="S35" s="14">
        <v>165</v>
      </c>
      <c r="T35" s="14">
        <v>6</v>
      </c>
      <c r="U35" s="14"/>
      <c r="V35" s="14"/>
      <c r="W35" s="14">
        <v>150</v>
      </c>
      <c r="X35" s="14">
        <v>7</v>
      </c>
      <c r="Y35" s="14"/>
      <c r="Z35" s="14"/>
      <c r="AA35" s="14">
        <v>103</v>
      </c>
      <c r="AB35" s="14">
        <v>5</v>
      </c>
      <c r="AC35" s="14"/>
      <c r="AD35" s="14"/>
      <c r="AE35" s="14">
        <v>96</v>
      </c>
      <c r="AF35" s="14">
        <v>4</v>
      </c>
      <c r="AG35" s="14"/>
      <c r="AH35" s="14"/>
      <c r="AI35" s="14">
        <v>105</v>
      </c>
      <c r="AJ35" s="14">
        <v>5</v>
      </c>
      <c r="AK35" s="14"/>
      <c r="AL35" s="14"/>
      <c r="AM35" s="14">
        <v>100</v>
      </c>
      <c r="AN35" s="14">
        <v>5</v>
      </c>
      <c r="AO35" s="14"/>
      <c r="AP35" s="14"/>
      <c r="AQ35" s="14">
        <v>53</v>
      </c>
      <c r="AR35" s="14">
        <v>2</v>
      </c>
      <c r="AS35" s="14"/>
      <c r="AT35" s="14"/>
      <c r="AU35" s="14">
        <v>53</v>
      </c>
      <c r="AV35" s="14">
        <v>2</v>
      </c>
      <c r="AW35" s="14"/>
      <c r="AX35" s="14"/>
      <c r="AY35" s="14">
        <v>4567</v>
      </c>
      <c r="AZ35" s="12">
        <f t="shared" si="0"/>
        <v>37</v>
      </c>
      <c r="BA35" s="12">
        <f t="shared" si="1"/>
        <v>0</v>
      </c>
      <c r="BB35" s="14">
        <f t="shared" si="2"/>
        <v>37</v>
      </c>
      <c r="BC35" s="14">
        <f t="shared" si="87"/>
        <v>14</v>
      </c>
      <c r="BD35" s="12">
        <f t="shared" si="4"/>
        <v>897</v>
      </c>
      <c r="BE35" s="12">
        <f t="shared" si="5"/>
        <v>0</v>
      </c>
      <c r="BF35" s="12">
        <f t="shared" si="6"/>
        <v>897</v>
      </c>
      <c r="BG35" s="12"/>
      <c r="BH35" s="12">
        <f t="shared" si="77"/>
        <v>165</v>
      </c>
      <c r="BI35" s="12">
        <f t="shared" si="78"/>
        <v>0</v>
      </c>
      <c r="BJ35" s="12">
        <f t="shared" si="9"/>
        <v>150</v>
      </c>
      <c r="BK35" s="12">
        <f t="shared" si="88"/>
        <v>0</v>
      </c>
      <c r="BL35" s="12"/>
      <c r="BM35" s="12"/>
      <c r="BN35" s="12"/>
      <c r="BO35" s="12">
        <f t="shared" si="11"/>
        <v>103</v>
      </c>
      <c r="BP35" s="12">
        <f t="shared" si="12"/>
        <v>0</v>
      </c>
      <c r="BQ35" s="12">
        <f t="shared" si="13"/>
        <v>96</v>
      </c>
      <c r="BR35" s="12">
        <f t="shared" si="14"/>
        <v>0</v>
      </c>
      <c r="BS35" s="12"/>
      <c r="BT35" s="12">
        <v>5</v>
      </c>
      <c r="BU35" s="12">
        <v>0</v>
      </c>
      <c r="BV35" s="12">
        <v>0</v>
      </c>
      <c r="BW35" s="12">
        <f t="shared" si="15"/>
        <v>9</v>
      </c>
      <c r="BX35" s="12">
        <f t="shared" ref="BX35:BY35" si="97">ROUNDUP((((AZ35)*4))/18,0)</f>
        <v>9</v>
      </c>
      <c r="BY35" s="12">
        <f t="shared" si="97"/>
        <v>0</v>
      </c>
      <c r="BZ35" s="12">
        <v>5</v>
      </c>
      <c r="CA35" s="12">
        <v>0</v>
      </c>
      <c r="CB35" s="12">
        <v>0</v>
      </c>
      <c r="CC35" s="12">
        <f t="shared" ref="CC35:CD35" si="98">IF(BX35-BZ35&gt;0,BX35-BZ35,0)</f>
        <v>4</v>
      </c>
      <c r="CD35" s="12">
        <f t="shared" si="98"/>
        <v>0</v>
      </c>
      <c r="CE35" s="12">
        <v>3</v>
      </c>
      <c r="CF35" s="12">
        <f t="shared" si="18"/>
        <v>6</v>
      </c>
      <c r="CG35" s="12">
        <f t="shared" si="19"/>
        <v>4</v>
      </c>
      <c r="CH35" s="12">
        <f t="shared" si="20"/>
        <v>1</v>
      </c>
      <c r="CI35" s="12">
        <v>43</v>
      </c>
      <c r="CJ35" s="12">
        <f t="shared" si="21"/>
        <v>68</v>
      </c>
      <c r="CK35" s="12">
        <f t="shared" si="22"/>
        <v>25</v>
      </c>
    </row>
    <row r="36" spans="1:89" ht="15.75" hidden="1" customHeight="1">
      <c r="A36" s="13" t="s">
        <v>155</v>
      </c>
      <c r="B36" s="14" t="s">
        <v>89</v>
      </c>
      <c r="C36" s="14" t="s">
        <v>156</v>
      </c>
      <c r="D36" s="14" t="s">
        <v>87</v>
      </c>
      <c r="E36" s="14">
        <v>204</v>
      </c>
      <c r="F36" s="14">
        <v>1</v>
      </c>
      <c r="G36" s="14">
        <v>169</v>
      </c>
      <c r="H36" s="14">
        <v>6</v>
      </c>
      <c r="I36" s="14"/>
      <c r="J36" s="14"/>
      <c r="K36" s="14">
        <v>162</v>
      </c>
      <c r="L36" s="14">
        <v>5</v>
      </c>
      <c r="M36" s="14"/>
      <c r="N36" s="14"/>
      <c r="O36" s="14">
        <v>160</v>
      </c>
      <c r="P36" s="14">
        <v>5</v>
      </c>
      <c r="Q36" s="14"/>
      <c r="R36" s="14"/>
      <c r="S36" s="14">
        <v>147</v>
      </c>
      <c r="T36" s="14">
        <v>6</v>
      </c>
      <c r="U36" s="14"/>
      <c r="V36" s="14"/>
      <c r="W36" s="14">
        <v>138</v>
      </c>
      <c r="X36" s="14">
        <v>5</v>
      </c>
      <c r="Y36" s="14"/>
      <c r="Z36" s="14"/>
      <c r="AA36" s="14">
        <v>131</v>
      </c>
      <c r="AB36" s="14">
        <v>5</v>
      </c>
      <c r="AC36" s="14"/>
      <c r="AD36" s="14"/>
      <c r="AE36" s="14">
        <v>122</v>
      </c>
      <c r="AF36" s="14">
        <v>5</v>
      </c>
      <c r="AG36" s="14"/>
      <c r="AH36" s="14"/>
      <c r="AI36" s="14">
        <v>104</v>
      </c>
      <c r="AJ36" s="14">
        <v>5</v>
      </c>
      <c r="AK36" s="14"/>
      <c r="AL36" s="14"/>
      <c r="AM36" s="14">
        <v>104</v>
      </c>
      <c r="AN36" s="14">
        <v>5</v>
      </c>
      <c r="AO36" s="14"/>
      <c r="AP36" s="14"/>
      <c r="AQ36" s="14">
        <v>63</v>
      </c>
      <c r="AR36" s="14">
        <v>3</v>
      </c>
      <c r="AS36" s="14"/>
      <c r="AT36" s="14"/>
      <c r="AU36" s="14">
        <v>85</v>
      </c>
      <c r="AV36" s="14">
        <v>4</v>
      </c>
      <c r="AW36" s="14"/>
      <c r="AX36" s="14"/>
      <c r="AY36" s="14">
        <v>4567</v>
      </c>
      <c r="AZ36" s="12">
        <f t="shared" si="0"/>
        <v>36</v>
      </c>
      <c r="BA36" s="12">
        <f t="shared" si="1"/>
        <v>0</v>
      </c>
      <c r="BB36" s="14">
        <f t="shared" si="2"/>
        <v>36</v>
      </c>
      <c r="BC36" s="14">
        <f t="shared" si="87"/>
        <v>17</v>
      </c>
      <c r="BD36" s="12">
        <f t="shared" si="4"/>
        <v>964</v>
      </c>
      <c r="BE36" s="12">
        <f t="shared" si="5"/>
        <v>0</v>
      </c>
      <c r="BF36" s="12">
        <f t="shared" si="6"/>
        <v>964</v>
      </c>
      <c r="BG36" s="12"/>
      <c r="BH36" s="12">
        <f t="shared" si="77"/>
        <v>147</v>
      </c>
      <c r="BI36" s="12">
        <f t="shared" si="78"/>
        <v>0</v>
      </c>
      <c r="BJ36" s="12">
        <f t="shared" si="9"/>
        <v>138</v>
      </c>
      <c r="BK36" s="12">
        <f t="shared" si="88"/>
        <v>0</v>
      </c>
      <c r="BL36" s="12"/>
      <c r="BM36" s="12"/>
      <c r="BN36" s="12"/>
      <c r="BO36" s="12">
        <f t="shared" si="11"/>
        <v>131</v>
      </c>
      <c r="BP36" s="12">
        <f t="shared" si="12"/>
        <v>0</v>
      </c>
      <c r="BQ36" s="12">
        <f t="shared" si="13"/>
        <v>122</v>
      </c>
      <c r="BR36" s="12">
        <f t="shared" si="14"/>
        <v>0</v>
      </c>
      <c r="BS36" s="12"/>
      <c r="BT36" s="12">
        <v>5</v>
      </c>
      <c r="BU36" s="12">
        <v>0</v>
      </c>
      <c r="BV36" s="12">
        <v>0</v>
      </c>
      <c r="BW36" s="12">
        <f t="shared" si="15"/>
        <v>9</v>
      </c>
      <c r="BX36" s="12">
        <f t="shared" ref="BX36:BY36" si="99">ROUNDUP((((AZ36)*4))/18,0)</f>
        <v>8</v>
      </c>
      <c r="BY36" s="12">
        <f t="shared" si="99"/>
        <v>0</v>
      </c>
      <c r="BZ36" s="12">
        <v>5</v>
      </c>
      <c r="CA36" s="12">
        <v>0</v>
      </c>
      <c r="CB36" s="12">
        <v>0</v>
      </c>
      <c r="CC36" s="12">
        <f t="shared" ref="CC36:CD36" si="100">IF(BX36-BZ36&gt;0,BX36-BZ36,0)</f>
        <v>3</v>
      </c>
      <c r="CD36" s="12">
        <f t="shared" si="100"/>
        <v>0</v>
      </c>
      <c r="CE36" s="12">
        <v>4</v>
      </c>
      <c r="CF36" s="12">
        <f t="shared" si="18"/>
        <v>6</v>
      </c>
      <c r="CG36" s="12">
        <f t="shared" si="19"/>
        <v>4</v>
      </c>
      <c r="CH36" s="12">
        <f t="shared" si="20"/>
        <v>0</v>
      </c>
      <c r="CI36" s="12">
        <v>48</v>
      </c>
      <c r="CJ36" s="12">
        <f t="shared" si="21"/>
        <v>68</v>
      </c>
      <c r="CK36" s="12">
        <f t="shared" si="22"/>
        <v>20</v>
      </c>
    </row>
    <row r="37" spans="1:89" ht="15.75" hidden="1" customHeight="1">
      <c r="A37" s="13" t="s">
        <v>157</v>
      </c>
      <c r="B37" s="14" t="s">
        <v>89</v>
      </c>
      <c r="C37" s="14" t="s">
        <v>158</v>
      </c>
      <c r="D37" s="14" t="s">
        <v>87</v>
      </c>
      <c r="E37" s="14">
        <v>214</v>
      </c>
      <c r="F37" s="14">
        <v>1</v>
      </c>
      <c r="G37" s="14">
        <v>101</v>
      </c>
      <c r="H37" s="14">
        <v>5</v>
      </c>
      <c r="I37" s="14">
        <v>110</v>
      </c>
      <c r="J37" s="14">
        <v>3</v>
      </c>
      <c r="K37" s="14">
        <v>95</v>
      </c>
      <c r="L37" s="14">
        <v>3</v>
      </c>
      <c r="M37" s="14">
        <v>126</v>
      </c>
      <c r="N37" s="14">
        <v>4</v>
      </c>
      <c r="O37" s="14">
        <v>101</v>
      </c>
      <c r="P37" s="14">
        <v>4</v>
      </c>
      <c r="Q37" s="14">
        <v>98</v>
      </c>
      <c r="R37" s="14">
        <v>3</v>
      </c>
      <c r="S37" s="14">
        <v>94</v>
      </c>
      <c r="T37" s="14">
        <v>4</v>
      </c>
      <c r="U37" s="14">
        <v>114</v>
      </c>
      <c r="V37" s="14">
        <v>4</v>
      </c>
      <c r="W37" s="14">
        <v>87</v>
      </c>
      <c r="X37" s="14">
        <v>4</v>
      </c>
      <c r="Y37" s="14">
        <v>90</v>
      </c>
      <c r="Z37" s="14">
        <v>3</v>
      </c>
      <c r="AA37" s="14">
        <v>75</v>
      </c>
      <c r="AB37" s="14">
        <v>3</v>
      </c>
      <c r="AC37" s="14">
        <v>110</v>
      </c>
      <c r="AD37" s="14">
        <v>4</v>
      </c>
      <c r="AE37" s="14">
        <v>84</v>
      </c>
      <c r="AF37" s="14">
        <v>4</v>
      </c>
      <c r="AG37" s="14">
        <v>71</v>
      </c>
      <c r="AH37" s="14">
        <v>3</v>
      </c>
      <c r="AI37" s="14">
        <v>98</v>
      </c>
      <c r="AJ37" s="14">
        <v>4</v>
      </c>
      <c r="AK37" s="14">
        <v>79</v>
      </c>
      <c r="AL37" s="14">
        <v>3</v>
      </c>
      <c r="AM37" s="14">
        <v>66</v>
      </c>
      <c r="AN37" s="14">
        <v>3</v>
      </c>
      <c r="AO37" s="14">
        <v>60</v>
      </c>
      <c r="AP37" s="14">
        <v>2</v>
      </c>
      <c r="AQ37" s="14">
        <v>65</v>
      </c>
      <c r="AR37" s="14">
        <v>3</v>
      </c>
      <c r="AS37" s="14">
        <v>48</v>
      </c>
      <c r="AT37" s="14">
        <v>2</v>
      </c>
      <c r="AU37" s="14">
        <v>62</v>
      </c>
      <c r="AV37" s="14">
        <v>3</v>
      </c>
      <c r="AW37" s="14">
        <v>66</v>
      </c>
      <c r="AX37" s="14">
        <v>3</v>
      </c>
      <c r="AY37" s="14">
        <v>4567</v>
      </c>
      <c r="AZ37" s="12">
        <f t="shared" si="0"/>
        <v>26</v>
      </c>
      <c r="BA37" s="12">
        <f t="shared" si="1"/>
        <v>24</v>
      </c>
      <c r="BB37" s="14">
        <f t="shared" si="2"/>
        <v>50</v>
      </c>
      <c r="BC37" s="14">
        <f t="shared" si="87"/>
        <v>23</v>
      </c>
      <c r="BD37" s="12">
        <f t="shared" si="4"/>
        <v>634</v>
      </c>
      <c r="BE37" s="12">
        <f t="shared" si="5"/>
        <v>688</v>
      </c>
      <c r="BF37" s="12">
        <f t="shared" si="6"/>
        <v>1322</v>
      </c>
      <c r="BG37" s="12"/>
      <c r="BH37" s="12">
        <f t="shared" si="77"/>
        <v>94</v>
      </c>
      <c r="BI37" s="12">
        <f t="shared" si="78"/>
        <v>114</v>
      </c>
      <c r="BJ37" s="12">
        <f t="shared" si="9"/>
        <v>87</v>
      </c>
      <c r="BK37" s="12">
        <f t="shared" si="88"/>
        <v>90</v>
      </c>
      <c r="BL37" s="12"/>
      <c r="BM37" s="12"/>
      <c r="BN37" s="12"/>
      <c r="BO37" s="12">
        <f t="shared" si="11"/>
        <v>75</v>
      </c>
      <c r="BP37" s="12">
        <f t="shared" si="12"/>
        <v>110</v>
      </c>
      <c r="BQ37" s="12">
        <f t="shared" si="13"/>
        <v>84</v>
      </c>
      <c r="BR37" s="12">
        <f t="shared" si="14"/>
        <v>71</v>
      </c>
      <c r="BS37" s="12"/>
      <c r="BT37" s="12">
        <v>4</v>
      </c>
      <c r="BU37" s="12">
        <v>2</v>
      </c>
      <c r="BV37" s="12">
        <v>0</v>
      </c>
      <c r="BW37" s="12">
        <f t="shared" si="15"/>
        <v>13</v>
      </c>
      <c r="BX37" s="12">
        <f t="shared" ref="BX37:BY37" si="101">ROUNDUP((((AZ37)*4))/18,0)</f>
        <v>6</v>
      </c>
      <c r="BY37" s="12">
        <f t="shared" si="101"/>
        <v>6</v>
      </c>
      <c r="BZ37" s="12">
        <v>4</v>
      </c>
      <c r="CA37" s="12">
        <v>2</v>
      </c>
      <c r="CB37" s="12">
        <v>0</v>
      </c>
      <c r="CC37" s="12">
        <f t="shared" ref="CC37:CD37" si="102">IF(BX37-BZ37&gt;0,BX37-BZ37,0)</f>
        <v>2</v>
      </c>
      <c r="CD37" s="12">
        <f t="shared" si="102"/>
        <v>4</v>
      </c>
      <c r="CE37" s="12">
        <v>6</v>
      </c>
      <c r="CF37" s="12">
        <f t="shared" si="18"/>
        <v>8</v>
      </c>
      <c r="CG37" s="12">
        <f t="shared" si="19"/>
        <v>4</v>
      </c>
      <c r="CH37" s="12">
        <f t="shared" si="20"/>
        <v>0</v>
      </c>
      <c r="CI37" s="12">
        <v>54</v>
      </c>
      <c r="CJ37" s="12">
        <f t="shared" si="21"/>
        <v>68</v>
      </c>
      <c r="CK37" s="12">
        <f t="shared" si="22"/>
        <v>14</v>
      </c>
    </row>
    <row r="38" spans="1:89" ht="15.75" hidden="1" customHeight="1">
      <c r="A38" s="11" t="s">
        <v>159</v>
      </c>
      <c r="B38" s="12" t="s">
        <v>89</v>
      </c>
      <c r="C38" s="12" t="s">
        <v>160</v>
      </c>
      <c r="D38" s="12" t="s">
        <v>87</v>
      </c>
      <c r="E38" s="12">
        <v>215</v>
      </c>
      <c r="F38" s="12">
        <v>1</v>
      </c>
      <c r="G38" s="12">
        <v>108</v>
      </c>
      <c r="H38" s="12">
        <v>4</v>
      </c>
      <c r="I38" s="12"/>
      <c r="J38" s="12"/>
      <c r="K38" s="12">
        <v>109</v>
      </c>
      <c r="L38" s="12">
        <v>5</v>
      </c>
      <c r="M38" s="12"/>
      <c r="N38" s="12"/>
      <c r="O38" s="12">
        <v>95</v>
      </c>
      <c r="P38" s="12">
        <v>4</v>
      </c>
      <c r="Q38" s="12"/>
      <c r="R38" s="12"/>
      <c r="S38" s="12">
        <v>95</v>
      </c>
      <c r="T38" s="12">
        <v>4</v>
      </c>
      <c r="U38" s="12"/>
      <c r="V38" s="12"/>
      <c r="W38" s="12">
        <v>96</v>
      </c>
      <c r="X38" s="12">
        <v>4</v>
      </c>
      <c r="Y38" s="12"/>
      <c r="Z38" s="12"/>
      <c r="AA38" s="12">
        <v>90</v>
      </c>
      <c r="AB38" s="12">
        <v>4</v>
      </c>
      <c r="AC38" s="12"/>
      <c r="AD38" s="12"/>
      <c r="AE38" s="12">
        <v>75</v>
      </c>
      <c r="AF38" s="12">
        <v>3</v>
      </c>
      <c r="AG38" s="12"/>
      <c r="AH38" s="12"/>
      <c r="AI38" s="12">
        <v>74</v>
      </c>
      <c r="AJ38" s="12">
        <v>3</v>
      </c>
      <c r="AK38" s="12"/>
      <c r="AL38" s="12"/>
      <c r="AM38" s="12">
        <v>82</v>
      </c>
      <c r="AN38" s="12">
        <v>4</v>
      </c>
      <c r="AO38" s="12"/>
      <c r="AP38" s="12"/>
      <c r="AQ38" s="12">
        <v>48</v>
      </c>
      <c r="AR38" s="12">
        <v>2</v>
      </c>
      <c r="AS38" s="12"/>
      <c r="AT38" s="12"/>
      <c r="AU38" s="12">
        <v>44</v>
      </c>
      <c r="AV38" s="12">
        <v>2</v>
      </c>
      <c r="AW38" s="12"/>
      <c r="AX38" s="12"/>
      <c r="AY38" s="12">
        <v>4567</v>
      </c>
      <c r="AZ38" s="12">
        <f t="shared" si="0"/>
        <v>27</v>
      </c>
      <c r="BA38" s="12">
        <f t="shared" si="1"/>
        <v>0</v>
      </c>
      <c r="BB38" s="12">
        <f t="shared" si="2"/>
        <v>27</v>
      </c>
      <c r="BC38" s="12">
        <f t="shared" si="87"/>
        <v>11</v>
      </c>
      <c r="BD38" s="12">
        <f t="shared" si="4"/>
        <v>634</v>
      </c>
      <c r="BE38" s="12">
        <f t="shared" si="5"/>
        <v>0</v>
      </c>
      <c r="BF38" s="12">
        <f t="shared" si="6"/>
        <v>634</v>
      </c>
      <c r="BG38" s="12"/>
      <c r="BH38" s="12">
        <f t="shared" si="77"/>
        <v>95</v>
      </c>
      <c r="BI38" s="12">
        <f t="shared" si="78"/>
        <v>0</v>
      </c>
      <c r="BJ38" s="12">
        <f t="shared" si="9"/>
        <v>96</v>
      </c>
      <c r="BK38" s="12">
        <f t="shared" si="88"/>
        <v>0</v>
      </c>
      <c r="BL38" s="12"/>
      <c r="BM38" s="12"/>
      <c r="BN38" s="12"/>
      <c r="BO38" s="12">
        <f t="shared" si="11"/>
        <v>90</v>
      </c>
      <c r="BP38" s="12">
        <f t="shared" si="12"/>
        <v>0</v>
      </c>
      <c r="BQ38" s="12">
        <f t="shared" si="13"/>
        <v>75</v>
      </c>
      <c r="BR38" s="12">
        <f t="shared" si="14"/>
        <v>0</v>
      </c>
      <c r="BS38" s="12"/>
      <c r="BT38" s="12">
        <v>2</v>
      </c>
      <c r="BU38" s="12">
        <v>0</v>
      </c>
      <c r="BV38" s="12">
        <v>0</v>
      </c>
      <c r="BW38" s="12">
        <f t="shared" si="15"/>
        <v>7</v>
      </c>
      <c r="BX38" s="12">
        <f t="shared" ref="BX38:BY38" si="103">ROUNDUP((((AZ38)*4))/18,0)</f>
        <v>6</v>
      </c>
      <c r="BY38" s="12">
        <f t="shared" si="103"/>
        <v>0</v>
      </c>
      <c r="BZ38" s="12">
        <v>2</v>
      </c>
      <c r="CA38" s="12">
        <v>0</v>
      </c>
      <c r="CB38" s="12">
        <v>0</v>
      </c>
      <c r="CC38" s="12">
        <f t="shared" ref="CC38:CD38" si="104">IF(BX38-BZ38&gt;0,BX38-BZ38,0)</f>
        <v>4</v>
      </c>
      <c r="CD38" s="12">
        <f t="shared" si="104"/>
        <v>0</v>
      </c>
      <c r="CE38" s="12">
        <v>2</v>
      </c>
      <c r="CF38" s="12">
        <f t="shared" si="18"/>
        <v>4</v>
      </c>
      <c r="CG38" s="12">
        <f t="shared" si="19"/>
        <v>2</v>
      </c>
      <c r="CH38" s="12">
        <f t="shared" si="20"/>
        <v>0</v>
      </c>
      <c r="CI38" s="12">
        <v>36</v>
      </c>
      <c r="CJ38" s="12">
        <f t="shared" si="21"/>
        <v>34</v>
      </c>
      <c r="CK38" s="12">
        <f t="shared" si="22"/>
        <v>0</v>
      </c>
    </row>
    <row r="39" spans="1:89" ht="15.75" customHeight="1">
      <c r="A39" s="13" t="s">
        <v>161</v>
      </c>
      <c r="B39" s="14" t="s">
        <v>89</v>
      </c>
      <c r="C39" s="14" t="s">
        <v>162</v>
      </c>
      <c r="D39" s="14" t="s">
        <v>87</v>
      </c>
      <c r="E39" s="14">
        <v>220</v>
      </c>
      <c r="F39" s="14">
        <v>1</v>
      </c>
      <c r="G39" s="14">
        <v>233</v>
      </c>
      <c r="H39" s="14">
        <v>9</v>
      </c>
      <c r="I39" s="14"/>
      <c r="J39" s="14"/>
      <c r="K39" s="14">
        <v>279</v>
      </c>
      <c r="L39" s="14">
        <v>10</v>
      </c>
      <c r="M39" s="14"/>
      <c r="N39" s="14"/>
      <c r="O39" s="14">
        <v>256</v>
      </c>
      <c r="P39" s="14">
        <v>10</v>
      </c>
      <c r="Q39" s="14"/>
      <c r="R39" s="14"/>
      <c r="S39" s="14">
        <v>265</v>
      </c>
      <c r="T39" s="14">
        <v>10</v>
      </c>
      <c r="U39" s="14"/>
      <c r="V39" s="14"/>
      <c r="W39" s="14">
        <v>244</v>
      </c>
      <c r="X39" s="14">
        <v>10</v>
      </c>
      <c r="Y39" s="14"/>
      <c r="Z39" s="14"/>
      <c r="AA39" s="14">
        <v>212</v>
      </c>
      <c r="AB39" s="14">
        <v>8</v>
      </c>
      <c r="AC39" s="14"/>
      <c r="AD39" s="14"/>
      <c r="AE39" s="14">
        <v>208</v>
      </c>
      <c r="AF39" s="14">
        <v>12</v>
      </c>
      <c r="AG39" s="14"/>
      <c r="AH39" s="14"/>
      <c r="AI39" s="14">
        <v>161</v>
      </c>
      <c r="AJ39" s="14">
        <v>7</v>
      </c>
      <c r="AK39" s="14"/>
      <c r="AL39" s="14"/>
      <c r="AM39" s="14">
        <v>167</v>
      </c>
      <c r="AN39" s="14">
        <v>8</v>
      </c>
      <c r="AO39" s="14"/>
      <c r="AP39" s="14"/>
      <c r="AQ39" s="14">
        <v>121</v>
      </c>
      <c r="AR39" s="14">
        <v>5</v>
      </c>
      <c r="AS39" s="14"/>
      <c r="AT39" s="14"/>
      <c r="AU39" s="14">
        <v>124</v>
      </c>
      <c r="AV39" s="14">
        <v>5</v>
      </c>
      <c r="AW39" s="14"/>
      <c r="AX39" s="14"/>
      <c r="AY39" s="14">
        <v>567</v>
      </c>
      <c r="AZ39" s="12">
        <f t="shared" si="0"/>
        <v>67</v>
      </c>
      <c r="BA39" s="12">
        <f t="shared" si="1"/>
        <v>0</v>
      </c>
      <c r="BB39" s="14">
        <f t="shared" si="2"/>
        <v>67</v>
      </c>
      <c r="BC39" s="14">
        <f t="shared" si="87"/>
        <v>25</v>
      </c>
      <c r="BD39" s="12">
        <f t="shared" si="4"/>
        <v>1625</v>
      </c>
      <c r="BE39" s="12">
        <f t="shared" si="5"/>
        <v>0</v>
      </c>
      <c r="BF39" s="12">
        <f t="shared" si="6"/>
        <v>1625</v>
      </c>
      <c r="BG39" s="12"/>
      <c r="BH39" s="12"/>
      <c r="BI39" s="12"/>
      <c r="BJ39" s="12">
        <f t="shared" si="9"/>
        <v>244</v>
      </c>
      <c r="BK39" s="12">
        <f t="shared" si="88"/>
        <v>0</v>
      </c>
      <c r="BL39" s="12"/>
      <c r="BM39" s="12"/>
      <c r="BN39" s="12"/>
      <c r="BO39" s="12">
        <f t="shared" si="11"/>
        <v>212</v>
      </c>
      <c r="BP39" s="12">
        <f t="shared" si="12"/>
        <v>0</v>
      </c>
      <c r="BQ39" s="12">
        <f t="shared" si="13"/>
        <v>208</v>
      </c>
      <c r="BR39" s="12">
        <f t="shared" si="14"/>
        <v>0</v>
      </c>
      <c r="BS39" s="12"/>
      <c r="BT39" s="12">
        <v>5</v>
      </c>
      <c r="BU39" s="12">
        <v>0</v>
      </c>
      <c r="BV39" s="12">
        <v>0</v>
      </c>
      <c r="BW39" s="12">
        <f t="shared" si="15"/>
        <v>17</v>
      </c>
      <c r="BX39" s="12">
        <f t="shared" ref="BX39:BY39" si="105">ROUNDUP((((AZ39)*4))/18,0)</f>
        <v>15</v>
      </c>
      <c r="BY39" s="12">
        <f t="shared" si="105"/>
        <v>0</v>
      </c>
      <c r="BZ39" s="12">
        <v>5</v>
      </c>
      <c r="CA39" s="12">
        <v>0</v>
      </c>
      <c r="CB39" s="12">
        <v>0</v>
      </c>
      <c r="CC39" s="12">
        <f t="shared" ref="CC39:CD39" si="106">IF(BX39-BZ39&gt;0,BX39-BZ39,0)</f>
        <v>10</v>
      </c>
      <c r="CD39" s="12">
        <f t="shared" si="106"/>
        <v>0</v>
      </c>
      <c r="CE39" s="12">
        <v>4</v>
      </c>
      <c r="CF39" s="12">
        <f t="shared" si="18"/>
        <v>10</v>
      </c>
      <c r="CG39" s="12">
        <f t="shared" si="19"/>
        <v>6</v>
      </c>
      <c r="CH39" s="12">
        <f t="shared" si="20"/>
        <v>2</v>
      </c>
      <c r="CI39" s="12">
        <v>65</v>
      </c>
      <c r="CJ39" s="12">
        <f t="shared" si="21"/>
        <v>102</v>
      </c>
      <c r="CK39" s="12">
        <f t="shared" si="22"/>
        <v>37</v>
      </c>
    </row>
    <row r="40" spans="1:89" ht="15.75" hidden="1" customHeight="1">
      <c r="A40" s="13" t="s">
        <v>163</v>
      </c>
      <c r="B40" s="14" t="s">
        <v>89</v>
      </c>
      <c r="C40" s="14" t="s">
        <v>164</v>
      </c>
      <c r="D40" s="14" t="s">
        <v>87</v>
      </c>
      <c r="E40" s="14">
        <v>225</v>
      </c>
      <c r="F40" s="14">
        <v>1</v>
      </c>
      <c r="G40" s="14">
        <v>71</v>
      </c>
      <c r="H40" s="14">
        <v>3</v>
      </c>
      <c r="I40" s="14">
        <v>72</v>
      </c>
      <c r="J40" s="14">
        <v>2</v>
      </c>
      <c r="K40" s="14">
        <v>68</v>
      </c>
      <c r="L40" s="14">
        <v>3</v>
      </c>
      <c r="M40" s="14">
        <v>51</v>
      </c>
      <c r="N40" s="14">
        <v>2</v>
      </c>
      <c r="O40" s="14">
        <v>84</v>
      </c>
      <c r="P40" s="14">
        <v>3</v>
      </c>
      <c r="Q40" s="14">
        <v>50</v>
      </c>
      <c r="R40" s="14">
        <v>2</v>
      </c>
      <c r="S40" s="14">
        <v>78</v>
      </c>
      <c r="T40" s="14">
        <v>3</v>
      </c>
      <c r="U40" s="14">
        <v>41</v>
      </c>
      <c r="V40" s="14">
        <v>2</v>
      </c>
      <c r="W40" s="14">
        <v>74</v>
      </c>
      <c r="X40" s="14">
        <v>3</v>
      </c>
      <c r="Y40" s="14">
        <v>55</v>
      </c>
      <c r="Z40" s="14">
        <v>2</v>
      </c>
      <c r="AA40" s="14">
        <v>75</v>
      </c>
      <c r="AB40" s="14">
        <v>3</v>
      </c>
      <c r="AC40" s="14">
        <v>44</v>
      </c>
      <c r="AD40" s="14">
        <v>2</v>
      </c>
      <c r="AE40" s="14">
        <v>85</v>
      </c>
      <c r="AF40" s="14">
        <v>3</v>
      </c>
      <c r="AG40" s="14">
        <v>47</v>
      </c>
      <c r="AH40" s="14">
        <v>2</v>
      </c>
      <c r="AI40" s="14">
        <v>70</v>
      </c>
      <c r="AJ40" s="14">
        <v>3</v>
      </c>
      <c r="AK40" s="14">
        <v>27</v>
      </c>
      <c r="AL40" s="14">
        <v>1</v>
      </c>
      <c r="AM40" s="14">
        <v>74</v>
      </c>
      <c r="AN40" s="14">
        <v>3</v>
      </c>
      <c r="AO40" s="14">
        <v>23</v>
      </c>
      <c r="AP40" s="14">
        <v>1</v>
      </c>
      <c r="AQ40" s="14">
        <v>56</v>
      </c>
      <c r="AR40" s="14">
        <v>2</v>
      </c>
      <c r="AS40" s="14">
        <v>33</v>
      </c>
      <c r="AT40" s="14">
        <v>1</v>
      </c>
      <c r="AU40" s="14">
        <v>79</v>
      </c>
      <c r="AV40" s="14">
        <v>3</v>
      </c>
      <c r="AW40" s="14">
        <v>40</v>
      </c>
      <c r="AX40" s="14">
        <v>1</v>
      </c>
      <c r="AY40" s="14">
        <v>4567</v>
      </c>
      <c r="AZ40" s="12">
        <f t="shared" si="0"/>
        <v>21</v>
      </c>
      <c r="BA40" s="12">
        <f t="shared" si="1"/>
        <v>13</v>
      </c>
      <c r="BB40" s="14">
        <f t="shared" si="2"/>
        <v>34</v>
      </c>
      <c r="BC40" s="14">
        <f t="shared" si="87"/>
        <v>15</v>
      </c>
      <c r="BD40" s="12">
        <f t="shared" si="4"/>
        <v>534</v>
      </c>
      <c r="BE40" s="12">
        <f t="shared" si="5"/>
        <v>315</v>
      </c>
      <c r="BF40" s="12">
        <f t="shared" si="6"/>
        <v>849</v>
      </c>
      <c r="BG40" s="12"/>
      <c r="BH40" s="12">
        <f t="shared" ref="BH40:BH52" si="107">S40</f>
        <v>78</v>
      </c>
      <c r="BI40" s="12">
        <f t="shared" ref="BI40:BI52" si="108">U40</f>
        <v>41</v>
      </c>
      <c r="BJ40" s="12">
        <f t="shared" si="9"/>
        <v>74</v>
      </c>
      <c r="BK40" s="12">
        <f t="shared" si="88"/>
        <v>55</v>
      </c>
      <c r="BL40" s="12"/>
      <c r="BM40" s="12"/>
      <c r="BN40" s="12"/>
      <c r="BO40" s="12">
        <f t="shared" si="11"/>
        <v>75</v>
      </c>
      <c r="BP40" s="12">
        <f t="shared" si="12"/>
        <v>44</v>
      </c>
      <c r="BQ40" s="12">
        <f t="shared" si="13"/>
        <v>85</v>
      </c>
      <c r="BR40" s="12">
        <f t="shared" si="14"/>
        <v>47</v>
      </c>
      <c r="BS40" s="12"/>
      <c r="BT40" s="12">
        <v>2</v>
      </c>
      <c r="BU40" s="12">
        <v>1</v>
      </c>
      <c r="BV40" s="12">
        <v>2</v>
      </c>
      <c r="BW40" s="12">
        <f t="shared" si="15"/>
        <v>9</v>
      </c>
      <c r="BX40" s="12">
        <f t="shared" ref="BX40:BY40" si="109">ROUNDUP((((AZ40)*4))/18,0)</f>
        <v>5</v>
      </c>
      <c r="BY40" s="12">
        <f t="shared" si="109"/>
        <v>3</v>
      </c>
      <c r="BZ40" s="12">
        <v>2</v>
      </c>
      <c r="CA40" s="12">
        <v>1</v>
      </c>
      <c r="CB40" s="12">
        <v>0</v>
      </c>
      <c r="CC40" s="12">
        <f t="shared" ref="CC40:CD40" si="110">IF(BX40-BZ40&gt;0,BX40-BZ40,0)</f>
        <v>3</v>
      </c>
      <c r="CD40" s="12">
        <f t="shared" si="110"/>
        <v>2</v>
      </c>
      <c r="CE40" s="12">
        <v>3</v>
      </c>
      <c r="CF40" s="12">
        <f t="shared" si="18"/>
        <v>6</v>
      </c>
      <c r="CG40" s="12">
        <f t="shared" si="19"/>
        <v>4</v>
      </c>
      <c r="CH40" s="12">
        <f t="shared" si="20"/>
        <v>1</v>
      </c>
      <c r="CI40" s="12">
        <v>47</v>
      </c>
      <c r="CJ40" s="12">
        <f t="shared" si="21"/>
        <v>68</v>
      </c>
      <c r="CK40" s="12">
        <f t="shared" si="22"/>
        <v>21</v>
      </c>
    </row>
    <row r="41" spans="1:89" ht="15.75" hidden="1" customHeight="1">
      <c r="A41" s="13" t="s">
        <v>165</v>
      </c>
      <c r="B41" s="14" t="s">
        <v>89</v>
      </c>
      <c r="C41" s="14" t="s">
        <v>166</v>
      </c>
      <c r="D41" s="14" t="s">
        <v>87</v>
      </c>
      <c r="E41" s="14">
        <v>233</v>
      </c>
      <c r="F41" s="14">
        <v>1</v>
      </c>
      <c r="G41" s="14">
        <v>176</v>
      </c>
      <c r="H41" s="14">
        <v>6</v>
      </c>
      <c r="I41" s="14">
        <v>29</v>
      </c>
      <c r="J41" s="14">
        <v>1</v>
      </c>
      <c r="K41" s="14">
        <v>178</v>
      </c>
      <c r="L41" s="14">
        <v>6</v>
      </c>
      <c r="M41" s="14">
        <v>30</v>
      </c>
      <c r="N41" s="14">
        <v>1</v>
      </c>
      <c r="O41" s="14">
        <v>156</v>
      </c>
      <c r="P41" s="14">
        <v>6</v>
      </c>
      <c r="Q41" s="14">
        <v>29</v>
      </c>
      <c r="R41" s="14">
        <v>1</v>
      </c>
      <c r="S41" s="14">
        <v>172</v>
      </c>
      <c r="T41" s="14">
        <v>6</v>
      </c>
      <c r="U41" s="14">
        <v>23</v>
      </c>
      <c r="V41" s="14">
        <v>1</v>
      </c>
      <c r="W41" s="14">
        <v>171</v>
      </c>
      <c r="X41" s="14">
        <v>6</v>
      </c>
      <c r="Y41" s="14">
        <v>27</v>
      </c>
      <c r="Z41" s="14">
        <v>1</v>
      </c>
      <c r="AA41" s="14">
        <v>137</v>
      </c>
      <c r="AB41" s="14">
        <v>5</v>
      </c>
      <c r="AC41" s="14">
        <v>21</v>
      </c>
      <c r="AD41" s="14">
        <v>1</v>
      </c>
      <c r="AE41" s="14">
        <v>137</v>
      </c>
      <c r="AF41" s="14">
        <v>5</v>
      </c>
      <c r="AG41" s="14">
        <v>26</v>
      </c>
      <c r="AH41" s="14">
        <v>1</v>
      </c>
      <c r="AI41" s="14">
        <v>124</v>
      </c>
      <c r="AJ41" s="14">
        <v>5</v>
      </c>
      <c r="AK41" s="14">
        <v>30</v>
      </c>
      <c r="AL41" s="14">
        <v>1</v>
      </c>
      <c r="AM41" s="14">
        <v>147</v>
      </c>
      <c r="AN41" s="14">
        <v>5</v>
      </c>
      <c r="AO41" s="14">
        <v>19</v>
      </c>
      <c r="AP41" s="14">
        <v>1</v>
      </c>
      <c r="AQ41" s="14">
        <v>70</v>
      </c>
      <c r="AR41" s="14">
        <v>3</v>
      </c>
      <c r="AS41" s="14">
        <v>14</v>
      </c>
      <c r="AT41" s="14">
        <v>1</v>
      </c>
      <c r="AU41" s="14">
        <v>74</v>
      </c>
      <c r="AV41" s="14">
        <v>3</v>
      </c>
      <c r="AW41" s="14">
        <v>14</v>
      </c>
      <c r="AX41" s="14">
        <v>1</v>
      </c>
      <c r="AY41" s="14">
        <v>4567</v>
      </c>
      <c r="AZ41" s="12">
        <f t="shared" si="0"/>
        <v>39</v>
      </c>
      <c r="BA41" s="12">
        <f t="shared" si="1"/>
        <v>7</v>
      </c>
      <c r="BB41" s="14">
        <f t="shared" si="2"/>
        <v>46</v>
      </c>
      <c r="BC41" s="14">
        <f t="shared" si="87"/>
        <v>20</v>
      </c>
      <c r="BD41" s="12">
        <f t="shared" si="4"/>
        <v>1075</v>
      </c>
      <c r="BE41" s="12">
        <f t="shared" si="5"/>
        <v>186</v>
      </c>
      <c r="BF41" s="12">
        <f t="shared" si="6"/>
        <v>1261</v>
      </c>
      <c r="BG41" s="12"/>
      <c r="BH41" s="12">
        <f t="shared" si="107"/>
        <v>172</v>
      </c>
      <c r="BI41" s="12">
        <f t="shared" si="108"/>
        <v>23</v>
      </c>
      <c r="BJ41" s="12">
        <f t="shared" si="9"/>
        <v>171</v>
      </c>
      <c r="BK41" s="12">
        <f t="shared" si="88"/>
        <v>27</v>
      </c>
      <c r="BL41" s="12"/>
      <c r="BM41" s="12"/>
      <c r="BN41" s="12"/>
      <c r="BO41" s="12">
        <f t="shared" si="11"/>
        <v>137</v>
      </c>
      <c r="BP41" s="12">
        <f t="shared" si="12"/>
        <v>21</v>
      </c>
      <c r="BQ41" s="12">
        <f t="shared" si="13"/>
        <v>137</v>
      </c>
      <c r="BR41" s="12">
        <f t="shared" si="14"/>
        <v>26</v>
      </c>
      <c r="BS41" s="12"/>
      <c r="BT41" s="12">
        <v>4</v>
      </c>
      <c r="BU41" s="12">
        <v>1</v>
      </c>
      <c r="BV41" s="12">
        <v>1</v>
      </c>
      <c r="BW41" s="12">
        <f t="shared" si="15"/>
        <v>12</v>
      </c>
      <c r="BX41" s="12">
        <f t="shared" ref="BX41:BY41" si="111">ROUNDUP((((AZ41)*4))/18,0)</f>
        <v>9</v>
      </c>
      <c r="BY41" s="12">
        <f t="shared" si="111"/>
        <v>2</v>
      </c>
      <c r="BZ41" s="12">
        <v>4</v>
      </c>
      <c r="CA41" s="12">
        <v>1</v>
      </c>
      <c r="CB41" s="12">
        <v>0</v>
      </c>
      <c r="CC41" s="12">
        <f t="shared" ref="CC41:CD41" si="112">IF(BX41-BZ41&gt;0,BX41-BZ41,0)</f>
        <v>5</v>
      </c>
      <c r="CD41" s="12">
        <f t="shared" si="112"/>
        <v>1</v>
      </c>
      <c r="CE41" s="12">
        <v>4</v>
      </c>
      <c r="CF41" s="12">
        <f t="shared" si="18"/>
        <v>7</v>
      </c>
      <c r="CG41" s="12">
        <f t="shared" si="19"/>
        <v>4</v>
      </c>
      <c r="CH41" s="12">
        <f t="shared" si="20"/>
        <v>0</v>
      </c>
      <c r="CI41" s="12">
        <v>65</v>
      </c>
      <c r="CJ41" s="12">
        <f t="shared" si="21"/>
        <v>68</v>
      </c>
      <c r="CK41" s="12">
        <f t="shared" si="22"/>
        <v>3</v>
      </c>
    </row>
    <row r="42" spans="1:89" ht="15.75" hidden="1" customHeight="1">
      <c r="A42" s="13" t="s">
        <v>167</v>
      </c>
      <c r="B42" s="14" t="s">
        <v>89</v>
      </c>
      <c r="C42" s="14" t="s">
        <v>168</v>
      </c>
      <c r="D42" s="14" t="s">
        <v>87</v>
      </c>
      <c r="E42" s="14">
        <v>234</v>
      </c>
      <c r="F42" s="14">
        <v>1</v>
      </c>
      <c r="G42" s="14">
        <v>134</v>
      </c>
      <c r="H42" s="14">
        <v>5</v>
      </c>
      <c r="I42" s="14" t="s">
        <v>15</v>
      </c>
      <c r="J42" s="14" t="s">
        <v>15</v>
      </c>
      <c r="K42" s="14">
        <v>129</v>
      </c>
      <c r="L42" s="14">
        <v>5</v>
      </c>
      <c r="M42" s="14" t="s">
        <v>15</v>
      </c>
      <c r="N42" s="14" t="s">
        <v>15</v>
      </c>
      <c r="O42" s="14">
        <v>123</v>
      </c>
      <c r="P42" s="14">
        <v>5</v>
      </c>
      <c r="Q42" s="14" t="s">
        <v>15</v>
      </c>
      <c r="R42" s="14" t="s">
        <v>15</v>
      </c>
      <c r="S42" s="14">
        <v>126</v>
      </c>
      <c r="T42" s="14">
        <v>5</v>
      </c>
      <c r="U42" s="14">
        <v>26</v>
      </c>
      <c r="V42" s="14">
        <v>1</v>
      </c>
      <c r="W42" s="14">
        <v>100</v>
      </c>
      <c r="X42" s="14">
        <v>4</v>
      </c>
      <c r="Y42" s="14" t="s">
        <v>15</v>
      </c>
      <c r="Z42" s="14" t="s">
        <v>15</v>
      </c>
      <c r="AA42" s="14">
        <v>87</v>
      </c>
      <c r="AB42" s="14">
        <v>3</v>
      </c>
      <c r="AC42" s="14" t="s">
        <v>15</v>
      </c>
      <c r="AD42" s="14" t="s">
        <v>15</v>
      </c>
      <c r="AE42" s="14">
        <v>85</v>
      </c>
      <c r="AF42" s="14">
        <v>4</v>
      </c>
      <c r="AG42" s="14" t="s">
        <v>15</v>
      </c>
      <c r="AH42" s="14" t="s">
        <v>15</v>
      </c>
      <c r="AI42" s="14">
        <v>88</v>
      </c>
      <c r="AJ42" s="14">
        <v>4</v>
      </c>
      <c r="AK42" s="14" t="s">
        <v>15</v>
      </c>
      <c r="AL42" s="14" t="s">
        <v>15</v>
      </c>
      <c r="AM42" s="14">
        <v>78</v>
      </c>
      <c r="AN42" s="14">
        <v>4</v>
      </c>
      <c r="AO42" s="14" t="s">
        <v>15</v>
      </c>
      <c r="AP42" s="14" t="s">
        <v>15</v>
      </c>
      <c r="AQ42" s="14">
        <v>46</v>
      </c>
      <c r="AR42" s="14">
        <v>2</v>
      </c>
      <c r="AS42" s="14" t="s">
        <v>15</v>
      </c>
      <c r="AT42" s="14" t="s">
        <v>15</v>
      </c>
      <c r="AU42" s="14">
        <v>53</v>
      </c>
      <c r="AV42" s="14">
        <v>2</v>
      </c>
      <c r="AW42" s="14" t="s">
        <v>15</v>
      </c>
      <c r="AX42" s="14" t="s">
        <v>15</v>
      </c>
      <c r="AY42" s="14">
        <v>4567</v>
      </c>
      <c r="AZ42" s="12">
        <f t="shared" si="0"/>
        <v>30</v>
      </c>
      <c r="BA42" s="12" t="e">
        <f t="shared" si="1"/>
        <v>#VALUE!</v>
      </c>
      <c r="BB42" s="14" t="e">
        <f t="shared" si="2"/>
        <v>#VALUE!</v>
      </c>
      <c r="BC42" s="14" t="e">
        <f t="shared" si="87"/>
        <v>#VALUE!</v>
      </c>
      <c r="BD42" s="12">
        <f t="shared" si="4"/>
        <v>738</v>
      </c>
      <c r="BE42" s="12" t="e">
        <f t="shared" si="5"/>
        <v>#VALUE!</v>
      </c>
      <c r="BF42" s="12" t="e">
        <f t="shared" si="6"/>
        <v>#VALUE!</v>
      </c>
      <c r="BG42" s="12"/>
      <c r="BH42" s="12">
        <f t="shared" si="107"/>
        <v>126</v>
      </c>
      <c r="BI42" s="12">
        <f t="shared" si="108"/>
        <v>26</v>
      </c>
      <c r="BJ42" s="12">
        <f t="shared" si="9"/>
        <v>100</v>
      </c>
      <c r="BK42" s="12" t="str">
        <f t="shared" si="88"/>
        <v/>
      </c>
      <c r="BL42" s="12"/>
      <c r="BM42" s="12"/>
      <c r="BN42" s="12"/>
      <c r="BO42" s="12">
        <f t="shared" si="11"/>
        <v>87</v>
      </c>
      <c r="BP42" s="12" t="str">
        <f t="shared" si="12"/>
        <v/>
      </c>
      <c r="BQ42" s="12">
        <f t="shared" si="13"/>
        <v>85</v>
      </c>
      <c r="BR42" s="12" t="str">
        <f t="shared" si="14"/>
        <v/>
      </c>
      <c r="BS42" s="12"/>
      <c r="BT42" s="12">
        <v>2</v>
      </c>
      <c r="BU42" s="12">
        <v>0</v>
      </c>
      <c r="BV42" s="12">
        <v>0</v>
      </c>
      <c r="BW42" s="12" t="e">
        <f t="shared" si="15"/>
        <v>#VALUE!</v>
      </c>
      <c r="BX42" s="12">
        <f t="shared" ref="BX42:BY42" si="113">ROUNDUP((((AZ42)*4))/18,0)</f>
        <v>7</v>
      </c>
      <c r="BY42" s="12" t="e">
        <f t="shared" si="113"/>
        <v>#VALUE!</v>
      </c>
      <c r="BZ42" s="12">
        <v>2</v>
      </c>
      <c r="CA42" s="12">
        <v>0</v>
      </c>
      <c r="CB42" s="12">
        <v>0</v>
      </c>
      <c r="CC42" s="12">
        <f t="shared" ref="CC42:CD42" si="114">IF(BX42-BZ42&gt;0,BX42-BZ42,0)</f>
        <v>5</v>
      </c>
      <c r="CD42" s="12" t="e">
        <f t="shared" si="114"/>
        <v>#VALUE!</v>
      </c>
      <c r="CE42" s="12">
        <v>2</v>
      </c>
      <c r="CF42" s="12" t="e">
        <f t="shared" si="18"/>
        <v>#VALUE!</v>
      </c>
      <c r="CG42" s="12" t="e">
        <f t="shared" si="19"/>
        <v>#VALUE!</v>
      </c>
      <c r="CH42" s="12" t="e">
        <f t="shared" si="20"/>
        <v>#VALUE!</v>
      </c>
      <c r="CI42" s="12">
        <v>28</v>
      </c>
      <c r="CJ42" s="12" t="e">
        <f t="shared" si="21"/>
        <v>#VALUE!</v>
      </c>
      <c r="CK42" s="12" t="e">
        <f t="shared" si="22"/>
        <v>#VALUE!</v>
      </c>
    </row>
    <row r="43" spans="1:89" ht="15.75" hidden="1" customHeight="1">
      <c r="A43" s="13" t="s">
        <v>169</v>
      </c>
      <c r="B43" s="14" t="s">
        <v>89</v>
      </c>
      <c r="C43" s="14" t="s">
        <v>170</v>
      </c>
      <c r="D43" s="14" t="s">
        <v>87</v>
      </c>
      <c r="E43" s="14">
        <v>238</v>
      </c>
      <c r="F43" s="14">
        <v>1</v>
      </c>
      <c r="G43" s="14">
        <v>125</v>
      </c>
      <c r="H43" s="14">
        <v>5</v>
      </c>
      <c r="I43" s="14"/>
      <c r="J43" s="14"/>
      <c r="K43" s="14">
        <v>185</v>
      </c>
      <c r="L43" s="14">
        <v>7</v>
      </c>
      <c r="M43" s="14"/>
      <c r="N43" s="14"/>
      <c r="O43" s="14">
        <v>147</v>
      </c>
      <c r="P43" s="14">
        <v>6</v>
      </c>
      <c r="Q43" s="14"/>
      <c r="R43" s="14"/>
      <c r="S43" s="14">
        <v>183</v>
      </c>
      <c r="T43" s="14">
        <v>7</v>
      </c>
      <c r="U43" s="14"/>
      <c r="V43" s="14"/>
      <c r="W43" s="14">
        <v>133</v>
      </c>
      <c r="X43" s="14">
        <v>5</v>
      </c>
      <c r="Y43" s="14"/>
      <c r="Z43" s="14"/>
      <c r="AA43" s="14">
        <v>138</v>
      </c>
      <c r="AB43" s="14">
        <v>6</v>
      </c>
      <c r="AC43" s="14"/>
      <c r="AD43" s="14"/>
      <c r="AE43" s="14">
        <v>133</v>
      </c>
      <c r="AF43" s="14">
        <v>5</v>
      </c>
      <c r="AG43" s="14"/>
      <c r="AH43" s="14"/>
      <c r="AI43" s="14">
        <v>154</v>
      </c>
      <c r="AJ43" s="14">
        <v>6</v>
      </c>
      <c r="AK43" s="14"/>
      <c r="AL43" s="14"/>
      <c r="AM43" s="14">
        <v>113</v>
      </c>
      <c r="AN43" s="14">
        <v>5</v>
      </c>
      <c r="AO43" s="14"/>
      <c r="AP43" s="14"/>
      <c r="AQ43" s="14">
        <v>110</v>
      </c>
      <c r="AR43" s="14">
        <v>5</v>
      </c>
      <c r="AS43" s="14"/>
      <c r="AT43" s="14"/>
      <c r="AU43" s="14">
        <v>81</v>
      </c>
      <c r="AV43" s="14">
        <v>4</v>
      </c>
      <c r="AW43" s="14"/>
      <c r="AX43" s="14"/>
      <c r="AY43" s="14">
        <v>4567</v>
      </c>
      <c r="AZ43" s="12">
        <f t="shared" si="0"/>
        <v>42</v>
      </c>
      <c r="BA43" s="12">
        <f t="shared" si="1"/>
        <v>0</v>
      </c>
      <c r="BB43" s="14">
        <f t="shared" si="2"/>
        <v>42</v>
      </c>
      <c r="BC43" s="14">
        <f t="shared" si="87"/>
        <v>20</v>
      </c>
      <c r="BD43" s="12">
        <f t="shared" si="4"/>
        <v>1073</v>
      </c>
      <c r="BE43" s="12">
        <f t="shared" si="5"/>
        <v>0</v>
      </c>
      <c r="BF43" s="12">
        <f t="shared" si="6"/>
        <v>1073</v>
      </c>
      <c r="BG43" s="12"/>
      <c r="BH43" s="12">
        <f t="shared" si="107"/>
        <v>183</v>
      </c>
      <c r="BI43" s="12">
        <f t="shared" si="108"/>
        <v>0</v>
      </c>
      <c r="BJ43" s="12">
        <f t="shared" si="9"/>
        <v>133</v>
      </c>
      <c r="BK43" s="12">
        <f t="shared" si="88"/>
        <v>0</v>
      </c>
      <c r="BL43" s="12"/>
      <c r="BM43" s="12"/>
      <c r="BN43" s="12"/>
      <c r="BO43" s="12">
        <f t="shared" si="11"/>
        <v>138</v>
      </c>
      <c r="BP43" s="12">
        <f t="shared" si="12"/>
        <v>0</v>
      </c>
      <c r="BQ43" s="12">
        <f t="shared" si="13"/>
        <v>133</v>
      </c>
      <c r="BR43" s="12">
        <f t="shared" si="14"/>
        <v>0</v>
      </c>
      <c r="BS43" s="12"/>
      <c r="BT43" s="12">
        <v>3</v>
      </c>
      <c r="BU43" s="12">
        <v>0</v>
      </c>
      <c r="BV43" s="12">
        <v>3</v>
      </c>
      <c r="BW43" s="12">
        <f t="shared" si="15"/>
        <v>11</v>
      </c>
      <c r="BX43" s="12">
        <f t="shared" ref="BX43:BY43" si="115">ROUNDUP((((AZ43)*4))/18,0)</f>
        <v>10</v>
      </c>
      <c r="BY43" s="12">
        <f t="shared" si="115"/>
        <v>0</v>
      </c>
      <c r="BZ43" s="12">
        <v>4</v>
      </c>
      <c r="CA43" s="12">
        <v>0</v>
      </c>
      <c r="CB43" s="12">
        <v>0</v>
      </c>
      <c r="CC43" s="12">
        <f t="shared" ref="CC43:CD43" si="116">IF(BX43-BZ43&gt;0,BX43-BZ43,0)</f>
        <v>6</v>
      </c>
      <c r="CD43" s="12">
        <f t="shared" si="116"/>
        <v>0</v>
      </c>
      <c r="CE43" s="12">
        <v>3</v>
      </c>
      <c r="CF43" s="12">
        <f t="shared" si="18"/>
        <v>7</v>
      </c>
      <c r="CG43" s="12">
        <f t="shared" si="19"/>
        <v>4</v>
      </c>
      <c r="CH43" s="12">
        <f t="shared" si="20"/>
        <v>1</v>
      </c>
      <c r="CI43" s="12">
        <v>60</v>
      </c>
      <c r="CJ43" s="12">
        <f t="shared" si="21"/>
        <v>68</v>
      </c>
      <c r="CK43" s="12">
        <f t="shared" si="22"/>
        <v>8</v>
      </c>
    </row>
    <row r="44" spans="1:89" ht="15.75" hidden="1" customHeight="1">
      <c r="A44" s="11" t="s">
        <v>171</v>
      </c>
      <c r="B44" s="12" t="s">
        <v>89</v>
      </c>
      <c r="C44" s="12" t="s">
        <v>172</v>
      </c>
      <c r="D44" s="12" t="s">
        <v>87</v>
      </c>
      <c r="E44" s="12">
        <v>240</v>
      </c>
      <c r="F44" s="12">
        <v>1</v>
      </c>
      <c r="G44" s="12">
        <v>145</v>
      </c>
      <c r="H44" s="12">
        <v>6</v>
      </c>
      <c r="I44" s="12">
        <v>43</v>
      </c>
      <c r="J44" s="12">
        <v>1</v>
      </c>
      <c r="K44" s="12">
        <v>158</v>
      </c>
      <c r="L44" s="12">
        <v>5</v>
      </c>
      <c r="M44" s="12">
        <v>33</v>
      </c>
      <c r="N44" s="12">
        <v>1</v>
      </c>
      <c r="O44" s="12">
        <v>136</v>
      </c>
      <c r="P44" s="12">
        <v>5</v>
      </c>
      <c r="Q44" s="12">
        <v>43</v>
      </c>
      <c r="R44" s="12">
        <v>2</v>
      </c>
      <c r="S44" s="12">
        <v>198</v>
      </c>
      <c r="T44" s="12">
        <v>6</v>
      </c>
      <c r="U44" s="12">
        <v>34</v>
      </c>
      <c r="V44" s="12">
        <v>1</v>
      </c>
      <c r="W44" s="12">
        <v>169</v>
      </c>
      <c r="X44" s="12">
        <v>6</v>
      </c>
      <c r="Y44" s="12">
        <v>27</v>
      </c>
      <c r="Z44" s="12">
        <v>1</v>
      </c>
      <c r="AA44" s="12">
        <v>124</v>
      </c>
      <c r="AB44" s="12">
        <v>5</v>
      </c>
      <c r="AC44" s="12">
        <v>21</v>
      </c>
      <c r="AD44" s="12">
        <v>1</v>
      </c>
      <c r="AE44" s="12">
        <v>137</v>
      </c>
      <c r="AF44" s="12">
        <v>5</v>
      </c>
      <c r="AG44" s="12">
        <v>18</v>
      </c>
      <c r="AH44" s="12">
        <v>1</v>
      </c>
      <c r="AI44" s="12">
        <v>107</v>
      </c>
      <c r="AJ44" s="12">
        <v>5</v>
      </c>
      <c r="AK44" s="12">
        <v>14</v>
      </c>
      <c r="AL44" s="12">
        <v>1</v>
      </c>
      <c r="AM44" s="12">
        <v>74</v>
      </c>
      <c r="AN44" s="12">
        <v>3</v>
      </c>
      <c r="AO44" s="12">
        <v>15</v>
      </c>
      <c r="AP44" s="12">
        <v>1</v>
      </c>
      <c r="AQ44" s="12">
        <v>53</v>
      </c>
      <c r="AR44" s="12">
        <v>2</v>
      </c>
      <c r="AS44" s="12" t="s">
        <v>15</v>
      </c>
      <c r="AT44" s="12" t="s">
        <v>15</v>
      </c>
      <c r="AU44" s="12">
        <v>44</v>
      </c>
      <c r="AV44" s="12">
        <v>2</v>
      </c>
      <c r="AW44" s="12">
        <v>23</v>
      </c>
      <c r="AX44" s="12">
        <v>1</v>
      </c>
      <c r="AY44" s="12">
        <v>4567</v>
      </c>
      <c r="AZ44" s="12">
        <f t="shared" si="0"/>
        <v>37</v>
      </c>
      <c r="BA44" s="12">
        <f t="shared" si="1"/>
        <v>8</v>
      </c>
      <c r="BB44" s="12">
        <f t="shared" si="2"/>
        <v>45</v>
      </c>
      <c r="BC44" s="12" t="e">
        <f t="shared" si="87"/>
        <v>#VALUE!</v>
      </c>
      <c r="BD44" s="12">
        <f t="shared" si="4"/>
        <v>1029</v>
      </c>
      <c r="BE44" s="12">
        <f t="shared" si="5"/>
        <v>190</v>
      </c>
      <c r="BF44" s="12">
        <f t="shared" si="6"/>
        <v>1219</v>
      </c>
      <c r="BG44" s="12"/>
      <c r="BH44" s="12">
        <f t="shared" si="107"/>
        <v>198</v>
      </c>
      <c r="BI44" s="12">
        <f t="shared" si="108"/>
        <v>34</v>
      </c>
      <c r="BJ44" s="12">
        <f t="shared" si="9"/>
        <v>169</v>
      </c>
      <c r="BK44" s="12">
        <f t="shared" si="88"/>
        <v>27</v>
      </c>
      <c r="BL44" s="12"/>
      <c r="BM44" s="12"/>
      <c r="BN44" s="12"/>
      <c r="BO44" s="12">
        <f t="shared" si="11"/>
        <v>124</v>
      </c>
      <c r="BP44" s="12">
        <f t="shared" si="12"/>
        <v>21</v>
      </c>
      <c r="BQ44" s="12">
        <f t="shared" si="13"/>
        <v>137</v>
      </c>
      <c r="BR44" s="12">
        <f t="shared" si="14"/>
        <v>18</v>
      </c>
      <c r="BS44" s="12"/>
      <c r="BT44" s="12">
        <v>4</v>
      </c>
      <c r="BU44" s="12">
        <v>1</v>
      </c>
      <c r="BV44" s="12">
        <v>0</v>
      </c>
      <c r="BW44" s="12" t="e">
        <f t="shared" si="15"/>
        <v>#VALUE!</v>
      </c>
      <c r="BX44" s="12">
        <f t="shared" ref="BX44:BY44" si="117">ROUNDUP((((AZ44)*4))/18,0)</f>
        <v>9</v>
      </c>
      <c r="BY44" s="12">
        <f t="shared" si="117"/>
        <v>2</v>
      </c>
      <c r="BZ44" s="12">
        <v>4</v>
      </c>
      <c r="CA44" s="12">
        <v>1</v>
      </c>
      <c r="CB44" s="12">
        <v>0</v>
      </c>
      <c r="CC44" s="12">
        <f t="shared" ref="CC44:CD44" si="118">IF(BX44-BZ44&gt;0,BX44-BZ44,0)</f>
        <v>5</v>
      </c>
      <c r="CD44" s="12">
        <f t="shared" si="118"/>
        <v>1</v>
      </c>
      <c r="CE44" s="12">
        <v>4</v>
      </c>
      <c r="CF44" s="12" t="e">
        <f t="shared" si="18"/>
        <v>#VALUE!</v>
      </c>
      <c r="CG44" s="12">
        <f t="shared" si="19"/>
        <v>4</v>
      </c>
      <c r="CH44" s="12">
        <f t="shared" si="20"/>
        <v>0</v>
      </c>
      <c r="CI44" s="12">
        <v>73</v>
      </c>
      <c r="CJ44" s="12">
        <f t="shared" si="21"/>
        <v>68</v>
      </c>
      <c r="CK44" s="12">
        <f t="shared" si="22"/>
        <v>0</v>
      </c>
    </row>
    <row r="45" spans="1:89" ht="15.75" hidden="1" customHeight="1">
      <c r="A45" s="13" t="s">
        <v>173</v>
      </c>
      <c r="B45" s="14" t="s">
        <v>89</v>
      </c>
      <c r="C45" s="14" t="s">
        <v>174</v>
      </c>
      <c r="D45" s="14" t="s">
        <v>87</v>
      </c>
      <c r="E45" s="14">
        <v>245</v>
      </c>
      <c r="F45" s="14">
        <v>1</v>
      </c>
      <c r="G45" s="14">
        <v>174</v>
      </c>
      <c r="H45" s="14">
        <v>5</v>
      </c>
      <c r="I45" s="14">
        <v>123</v>
      </c>
      <c r="J45" s="14">
        <v>3</v>
      </c>
      <c r="K45" s="14">
        <v>170</v>
      </c>
      <c r="L45" s="14">
        <v>5</v>
      </c>
      <c r="M45" s="14">
        <v>120</v>
      </c>
      <c r="N45" s="14">
        <v>3</v>
      </c>
      <c r="O45" s="14">
        <v>223</v>
      </c>
      <c r="P45" s="14">
        <v>7</v>
      </c>
      <c r="Q45" s="14">
        <v>111</v>
      </c>
      <c r="R45" s="14">
        <v>3</v>
      </c>
      <c r="S45" s="14">
        <v>192</v>
      </c>
      <c r="T45" s="14">
        <v>6</v>
      </c>
      <c r="U45" s="14">
        <v>93</v>
      </c>
      <c r="V45" s="14">
        <v>3</v>
      </c>
      <c r="W45" s="14">
        <v>175</v>
      </c>
      <c r="X45" s="14">
        <v>5</v>
      </c>
      <c r="Y45" s="14">
        <v>100</v>
      </c>
      <c r="Z45" s="14">
        <v>3</v>
      </c>
      <c r="AA45" s="14">
        <v>150</v>
      </c>
      <c r="AB45" s="14">
        <v>5</v>
      </c>
      <c r="AC45" s="14">
        <v>93</v>
      </c>
      <c r="AD45" s="14">
        <v>3</v>
      </c>
      <c r="AE45" s="14">
        <v>157</v>
      </c>
      <c r="AF45" s="14">
        <v>6</v>
      </c>
      <c r="AG45" s="14">
        <v>68</v>
      </c>
      <c r="AH45" s="14">
        <v>2</v>
      </c>
      <c r="AI45" s="14">
        <v>159</v>
      </c>
      <c r="AJ45" s="14">
        <v>6</v>
      </c>
      <c r="AK45" s="14">
        <v>59</v>
      </c>
      <c r="AL45" s="14">
        <v>2</v>
      </c>
      <c r="AM45" s="14">
        <v>115</v>
      </c>
      <c r="AN45" s="14">
        <v>5</v>
      </c>
      <c r="AO45" s="14">
        <v>59</v>
      </c>
      <c r="AP45" s="14">
        <v>2</v>
      </c>
      <c r="AQ45" s="14">
        <v>63</v>
      </c>
      <c r="AR45" s="14">
        <v>3</v>
      </c>
      <c r="AS45" s="14">
        <v>29</v>
      </c>
      <c r="AT45" s="14">
        <v>1</v>
      </c>
      <c r="AU45" s="14">
        <v>77</v>
      </c>
      <c r="AV45" s="14">
        <v>3</v>
      </c>
      <c r="AW45" s="14">
        <v>29</v>
      </c>
      <c r="AX45" s="14">
        <v>1</v>
      </c>
      <c r="AY45" s="14">
        <v>4567</v>
      </c>
      <c r="AZ45" s="12">
        <f t="shared" si="0"/>
        <v>40</v>
      </c>
      <c r="BA45" s="12">
        <f t="shared" si="1"/>
        <v>19</v>
      </c>
      <c r="BB45" s="14">
        <f t="shared" si="2"/>
        <v>59</v>
      </c>
      <c r="BC45" s="14">
        <f t="shared" si="87"/>
        <v>23</v>
      </c>
      <c r="BD45" s="12">
        <f t="shared" si="4"/>
        <v>1226</v>
      </c>
      <c r="BE45" s="12">
        <f t="shared" si="5"/>
        <v>644</v>
      </c>
      <c r="BF45" s="12">
        <f t="shared" si="6"/>
        <v>1870</v>
      </c>
      <c r="BG45" s="12"/>
      <c r="BH45" s="12">
        <f t="shared" si="107"/>
        <v>192</v>
      </c>
      <c r="BI45" s="12">
        <f t="shared" si="108"/>
        <v>93</v>
      </c>
      <c r="BJ45" s="12">
        <f t="shared" si="9"/>
        <v>175</v>
      </c>
      <c r="BK45" s="12">
        <f t="shared" si="88"/>
        <v>100</v>
      </c>
      <c r="BL45" s="12"/>
      <c r="BM45" s="12"/>
      <c r="BN45" s="12"/>
      <c r="BO45" s="12">
        <f t="shared" si="11"/>
        <v>150</v>
      </c>
      <c r="BP45" s="12">
        <f t="shared" si="12"/>
        <v>93</v>
      </c>
      <c r="BQ45" s="12">
        <f t="shared" si="13"/>
        <v>157</v>
      </c>
      <c r="BR45" s="12">
        <f t="shared" si="14"/>
        <v>68</v>
      </c>
      <c r="BS45" s="12"/>
      <c r="BT45" s="12">
        <v>4</v>
      </c>
      <c r="BU45" s="12">
        <v>2</v>
      </c>
      <c r="BV45" s="12">
        <v>0</v>
      </c>
      <c r="BW45" s="12">
        <f t="shared" si="15"/>
        <v>15</v>
      </c>
      <c r="BX45" s="12">
        <f t="shared" ref="BX45:BY45" si="119">ROUNDUP((((AZ45)*4))/18,0)</f>
        <v>9</v>
      </c>
      <c r="BY45" s="12">
        <f t="shared" si="119"/>
        <v>5</v>
      </c>
      <c r="BZ45" s="12">
        <v>4</v>
      </c>
      <c r="CA45" s="12">
        <v>2</v>
      </c>
      <c r="CB45" s="12">
        <v>0</v>
      </c>
      <c r="CC45" s="12">
        <f t="shared" ref="CC45:CD45" si="120">IF(BX45-BZ45&gt;0,BX45-BZ45,0)</f>
        <v>5</v>
      </c>
      <c r="CD45" s="12">
        <f t="shared" si="120"/>
        <v>3</v>
      </c>
      <c r="CE45" s="12">
        <v>4</v>
      </c>
      <c r="CF45" s="12">
        <f t="shared" si="18"/>
        <v>9</v>
      </c>
      <c r="CG45" s="12">
        <f t="shared" si="19"/>
        <v>4</v>
      </c>
      <c r="CH45" s="12">
        <f t="shared" si="20"/>
        <v>0</v>
      </c>
      <c r="CI45" s="12">
        <v>80</v>
      </c>
      <c r="CJ45" s="12">
        <f t="shared" si="21"/>
        <v>68</v>
      </c>
      <c r="CK45" s="12">
        <f t="shared" si="22"/>
        <v>0</v>
      </c>
    </row>
    <row r="46" spans="1:89" ht="15.75" hidden="1" customHeight="1">
      <c r="A46" s="13" t="s">
        <v>175</v>
      </c>
      <c r="B46" s="14" t="s">
        <v>89</v>
      </c>
      <c r="C46" s="17" t="s">
        <v>176</v>
      </c>
      <c r="D46" s="14" t="s">
        <v>87</v>
      </c>
      <c r="E46" s="14">
        <v>247</v>
      </c>
      <c r="F46" s="14">
        <v>1</v>
      </c>
      <c r="G46" s="14">
        <v>55</v>
      </c>
      <c r="H46" s="14">
        <v>2</v>
      </c>
      <c r="I46" s="14">
        <v>36</v>
      </c>
      <c r="J46" s="14">
        <v>1</v>
      </c>
      <c r="K46" s="14">
        <v>82</v>
      </c>
      <c r="L46" s="14">
        <v>3</v>
      </c>
      <c r="M46" s="14">
        <v>57</v>
      </c>
      <c r="N46" s="14">
        <v>2</v>
      </c>
      <c r="O46" s="14">
        <v>60</v>
      </c>
      <c r="P46" s="14">
        <v>2</v>
      </c>
      <c r="Q46" s="14">
        <v>22</v>
      </c>
      <c r="R46" s="14">
        <v>1</v>
      </c>
      <c r="S46" s="14">
        <v>68</v>
      </c>
      <c r="T46" s="14">
        <v>2</v>
      </c>
      <c r="U46" s="14">
        <v>36</v>
      </c>
      <c r="V46" s="14">
        <v>1</v>
      </c>
      <c r="W46" s="14">
        <v>55</v>
      </c>
      <c r="X46" s="14">
        <v>2</v>
      </c>
      <c r="Y46" s="14">
        <v>29</v>
      </c>
      <c r="Z46" s="14">
        <v>1</v>
      </c>
      <c r="AA46" s="14">
        <v>51</v>
      </c>
      <c r="AB46" s="14">
        <v>2</v>
      </c>
      <c r="AC46" s="14">
        <v>14</v>
      </c>
      <c r="AD46" s="14">
        <v>1</v>
      </c>
      <c r="AE46" s="14">
        <v>49</v>
      </c>
      <c r="AF46" s="14">
        <v>2</v>
      </c>
      <c r="AG46" s="14">
        <v>14</v>
      </c>
      <c r="AH46" s="14">
        <v>1</v>
      </c>
      <c r="AI46" s="14">
        <v>35</v>
      </c>
      <c r="AJ46" s="14">
        <v>1</v>
      </c>
      <c r="AK46" s="14">
        <v>17</v>
      </c>
      <c r="AL46" s="14">
        <v>2</v>
      </c>
      <c r="AM46" s="14">
        <v>38</v>
      </c>
      <c r="AN46" s="14">
        <v>2</v>
      </c>
      <c r="AO46" s="14" t="s">
        <v>15</v>
      </c>
      <c r="AP46" s="14" t="s">
        <v>15</v>
      </c>
      <c r="AQ46" s="14">
        <v>22</v>
      </c>
      <c r="AR46" s="14">
        <v>1</v>
      </c>
      <c r="AS46" s="14" t="s">
        <v>15</v>
      </c>
      <c r="AT46" s="14" t="s">
        <v>15</v>
      </c>
      <c r="AU46" s="14">
        <v>19</v>
      </c>
      <c r="AV46" s="14">
        <v>1</v>
      </c>
      <c r="AW46" s="14">
        <v>13</v>
      </c>
      <c r="AX46" s="14">
        <v>1</v>
      </c>
      <c r="AY46" s="14">
        <v>4567</v>
      </c>
      <c r="AZ46" s="12">
        <f t="shared" si="0"/>
        <v>14</v>
      </c>
      <c r="BA46" s="12">
        <f t="shared" si="1"/>
        <v>9</v>
      </c>
      <c r="BB46" s="14">
        <f t="shared" si="2"/>
        <v>23</v>
      </c>
      <c r="BC46" s="14" t="e">
        <f t="shared" si="87"/>
        <v>#VALUE!</v>
      </c>
      <c r="BD46" s="12">
        <f t="shared" si="4"/>
        <v>400</v>
      </c>
      <c r="BE46" s="12">
        <f t="shared" si="5"/>
        <v>189</v>
      </c>
      <c r="BF46" s="12">
        <f t="shared" si="6"/>
        <v>589</v>
      </c>
      <c r="BG46" s="12"/>
      <c r="BH46" s="12">
        <f t="shared" si="107"/>
        <v>68</v>
      </c>
      <c r="BI46" s="12">
        <f t="shared" si="108"/>
        <v>36</v>
      </c>
      <c r="BJ46" s="12">
        <f t="shared" si="9"/>
        <v>55</v>
      </c>
      <c r="BK46" s="12">
        <f t="shared" si="88"/>
        <v>29</v>
      </c>
      <c r="BL46" s="12"/>
      <c r="BM46" s="12"/>
      <c r="BN46" s="12"/>
      <c r="BO46" s="12">
        <f t="shared" si="11"/>
        <v>51</v>
      </c>
      <c r="BP46" s="12">
        <f t="shared" si="12"/>
        <v>14</v>
      </c>
      <c r="BQ46" s="12">
        <f t="shared" si="13"/>
        <v>49</v>
      </c>
      <c r="BR46" s="12">
        <f t="shared" si="14"/>
        <v>14</v>
      </c>
      <c r="BS46" s="12"/>
      <c r="BT46" s="12">
        <v>3</v>
      </c>
      <c r="BU46" s="12">
        <v>1</v>
      </c>
      <c r="BV46" s="12">
        <v>0</v>
      </c>
      <c r="BW46" s="12" t="e">
        <f t="shared" si="15"/>
        <v>#VALUE!</v>
      </c>
      <c r="BX46" s="12">
        <f t="shared" ref="BX46:BY46" si="121">ROUNDUP((((AZ46)*4))/18,0)</f>
        <v>4</v>
      </c>
      <c r="BY46" s="12">
        <f t="shared" si="121"/>
        <v>2</v>
      </c>
      <c r="BZ46" s="12">
        <v>2</v>
      </c>
      <c r="CA46" s="12">
        <v>0</v>
      </c>
      <c r="CB46" s="12">
        <v>0</v>
      </c>
      <c r="CC46" s="12">
        <f t="shared" ref="CC46:CD46" si="122">IF(BX46-BZ46&gt;0,BX46-BZ46,0)</f>
        <v>2</v>
      </c>
      <c r="CD46" s="12">
        <f t="shared" si="122"/>
        <v>2</v>
      </c>
      <c r="CE46" s="12">
        <v>2</v>
      </c>
      <c r="CF46" s="12" t="e">
        <f t="shared" si="18"/>
        <v>#VALUE!</v>
      </c>
      <c r="CG46" s="12">
        <f t="shared" si="19"/>
        <v>2</v>
      </c>
      <c r="CH46" s="12">
        <f t="shared" si="20"/>
        <v>0</v>
      </c>
      <c r="CI46" s="12">
        <v>16</v>
      </c>
      <c r="CJ46" s="12">
        <f t="shared" si="21"/>
        <v>34</v>
      </c>
      <c r="CK46" s="12">
        <f t="shared" si="22"/>
        <v>18</v>
      </c>
    </row>
    <row r="47" spans="1:89" ht="15.75" hidden="1" customHeight="1">
      <c r="A47" s="13" t="s">
        <v>177</v>
      </c>
      <c r="B47" s="14" t="s">
        <v>89</v>
      </c>
      <c r="C47" s="14" t="s">
        <v>178</v>
      </c>
      <c r="D47" s="14" t="s">
        <v>87</v>
      </c>
      <c r="E47" s="14">
        <v>252</v>
      </c>
      <c r="F47" s="14">
        <v>1</v>
      </c>
      <c r="G47" s="14">
        <v>245</v>
      </c>
      <c r="H47" s="14">
        <v>9</v>
      </c>
      <c r="I47" s="14"/>
      <c r="J47" s="14"/>
      <c r="K47" s="14">
        <v>264</v>
      </c>
      <c r="L47" s="14">
        <v>9</v>
      </c>
      <c r="M47" s="14"/>
      <c r="N47" s="14"/>
      <c r="O47" s="14">
        <v>252</v>
      </c>
      <c r="P47" s="14">
        <v>12</v>
      </c>
      <c r="Q47" s="14"/>
      <c r="R47" s="14"/>
      <c r="S47" s="14">
        <v>282</v>
      </c>
      <c r="T47" s="14">
        <v>11</v>
      </c>
      <c r="U47" s="14"/>
      <c r="V47" s="14"/>
      <c r="W47" s="14">
        <v>232</v>
      </c>
      <c r="X47" s="14">
        <v>9</v>
      </c>
      <c r="Y47" s="14"/>
      <c r="Z47" s="14"/>
      <c r="AA47" s="14">
        <v>226</v>
      </c>
      <c r="AB47" s="14">
        <v>9</v>
      </c>
      <c r="AC47" s="14"/>
      <c r="AD47" s="14"/>
      <c r="AE47" s="14">
        <v>215</v>
      </c>
      <c r="AF47" s="14">
        <v>11</v>
      </c>
      <c r="AG47" s="14"/>
      <c r="AH47" s="14"/>
      <c r="AI47" s="14">
        <v>208</v>
      </c>
      <c r="AJ47" s="14">
        <v>8</v>
      </c>
      <c r="AK47" s="14"/>
      <c r="AL47" s="14"/>
      <c r="AM47" s="14">
        <v>162</v>
      </c>
      <c r="AN47" s="14">
        <v>6</v>
      </c>
      <c r="AO47" s="14"/>
      <c r="AP47" s="14"/>
      <c r="AQ47" s="14">
        <v>170</v>
      </c>
      <c r="AR47" s="14">
        <v>7</v>
      </c>
      <c r="AS47" s="14"/>
      <c r="AT47" s="14"/>
      <c r="AU47" s="14">
        <v>166</v>
      </c>
      <c r="AV47" s="14">
        <v>6</v>
      </c>
      <c r="AW47" s="14"/>
      <c r="AX47" s="14"/>
      <c r="AY47" s="14">
        <v>4567</v>
      </c>
      <c r="AZ47" s="12">
        <f t="shared" si="0"/>
        <v>69</v>
      </c>
      <c r="BA47" s="12">
        <f t="shared" si="1"/>
        <v>0</v>
      </c>
      <c r="BB47" s="14">
        <f t="shared" si="2"/>
        <v>69</v>
      </c>
      <c r="BC47" s="14">
        <f t="shared" si="87"/>
        <v>27</v>
      </c>
      <c r="BD47" s="12">
        <f t="shared" si="4"/>
        <v>1679</v>
      </c>
      <c r="BE47" s="12">
        <f t="shared" si="5"/>
        <v>0</v>
      </c>
      <c r="BF47" s="12">
        <f t="shared" si="6"/>
        <v>1679</v>
      </c>
      <c r="BG47" s="12"/>
      <c r="BH47" s="12">
        <f t="shared" si="107"/>
        <v>282</v>
      </c>
      <c r="BI47" s="12">
        <f t="shared" si="108"/>
        <v>0</v>
      </c>
      <c r="BJ47" s="12">
        <f t="shared" si="9"/>
        <v>232</v>
      </c>
      <c r="BK47" s="12">
        <f t="shared" si="88"/>
        <v>0</v>
      </c>
      <c r="BL47" s="12"/>
      <c r="BM47" s="12"/>
      <c r="BN47" s="12"/>
      <c r="BO47" s="12">
        <f t="shared" si="11"/>
        <v>226</v>
      </c>
      <c r="BP47" s="12">
        <f t="shared" si="12"/>
        <v>0</v>
      </c>
      <c r="BQ47" s="12">
        <f t="shared" si="13"/>
        <v>215</v>
      </c>
      <c r="BR47" s="12">
        <f t="shared" si="14"/>
        <v>0</v>
      </c>
      <c r="BS47" s="12"/>
      <c r="BT47" s="12">
        <v>3</v>
      </c>
      <c r="BU47" s="12">
        <v>0</v>
      </c>
      <c r="BV47" s="12">
        <v>0</v>
      </c>
      <c r="BW47" s="12">
        <f t="shared" si="15"/>
        <v>17</v>
      </c>
      <c r="BX47" s="12">
        <f t="shared" ref="BX47:BY47" si="123">ROUNDUP((((AZ47)*4))/18,0)</f>
        <v>16</v>
      </c>
      <c r="BY47" s="12">
        <f t="shared" si="123"/>
        <v>0</v>
      </c>
      <c r="BZ47" s="12">
        <v>4</v>
      </c>
      <c r="CA47" s="12">
        <v>0</v>
      </c>
      <c r="CB47" s="12">
        <v>0</v>
      </c>
      <c r="CC47" s="12">
        <f t="shared" ref="CC47:CD47" si="124">IF(BX47-BZ47&gt;0,BX47-BZ47,0)</f>
        <v>12</v>
      </c>
      <c r="CD47" s="12">
        <f t="shared" si="124"/>
        <v>0</v>
      </c>
      <c r="CE47" s="12">
        <v>5</v>
      </c>
      <c r="CF47" s="12">
        <f t="shared" si="18"/>
        <v>11</v>
      </c>
      <c r="CG47" s="12">
        <f t="shared" si="19"/>
        <v>6</v>
      </c>
      <c r="CH47" s="12">
        <f t="shared" si="20"/>
        <v>1</v>
      </c>
      <c r="CI47" s="12">
        <v>64</v>
      </c>
      <c r="CJ47" s="12">
        <f t="shared" si="21"/>
        <v>102</v>
      </c>
      <c r="CK47" s="12">
        <f t="shared" si="22"/>
        <v>38</v>
      </c>
    </row>
    <row r="48" spans="1:89" ht="15.75" hidden="1" customHeight="1">
      <c r="A48" s="13" t="s">
        <v>179</v>
      </c>
      <c r="B48" s="14" t="s">
        <v>89</v>
      </c>
      <c r="C48" s="14" t="s">
        <v>180</v>
      </c>
      <c r="D48" s="14" t="s">
        <v>87</v>
      </c>
      <c r="E48" s="14">
        <v>254</v>
      </c>
      <c r="F48" s="14">
        <v>1</v>
      </c>
      <c r="G48" s="14">
        <v>120</v>
      </c>
      <c r="H48" s="14">
        <v>4</v>
      </c>
      <c r="I48" s="14"/>
      <c r="J48" s="14"/>
      <c r="K48" s="14">
        <v>92</v>
      </c>
      <c r="L48" s="14">
        <v>3</v>
      </c>
      <c r="M48" s="14"/>
      <c r="N48" s="14"/>
      <c r="O48" s="14">
        <v>122</v>
      </c>
      <c r="P48" s="14">
        <v>4</v>
      </c>
      <c r="Q48" s="14"/>
      <c r="R48" s="14"/>
      <c r="S48" s="14">
        <v>110</v>
      </c>
      <c r="T48" s="14">
        <v>4</v>
      </c>
      <c r="U48" s="14"/>
      <c r="V48" s="14"/>
      <c r="W48" s="14">
        <v>110</v>
      </c>
      <c r="X48" s="14">
        <v>4</v>
      </c>
      <c r="Y48" s="14"/>
      <c r="Z48" s="14"/>
      <c r="AA48" s="14">
        <v>89</v>
      </c>
      <c r="AB48" s="14">
        <v>3</v>
      </c>
      <c r="AC48" s="14"/>
      <c r="AD48" s="14"/>
      <c r="AE48" s="14">
        <v>109</v>
      </c>
      <c r="AF48" s="14">
        <v>4</v>
      </c>
      <c r="AG48" s="14"/>
      <c r="AH48" s="14"/>
      <c r="AI48" s="14">
        <v>97</v>
      </c>
      <c r="AJ48" s="14">
        <v>3</v>
      </c>
      <c r="AK48" s="14"/>
      <c r="AL48" s="14"/>
      <c r="AM48" s="14">
        <v>57</v>
      </c>
      <c r="AN48" s="14">
        <v>2</v>
      </c>
      <c r="AO48" s="14"/>
      <c r="AP48" s="14"/>
      <c r="AQ48" s="14">
        <v>47</v>
      </c>
      <c r="AR48" s="14">
        <v>2</v>
      </c>
      <c r="AS48" s="14"/>
      <c r="AT48" s="14"/>
      <c r="AU48" s="14">
        <v>52</v>
      </c>
      <c r="AV48" s="14">
        <v>2</v>
      </c>
      <c r="AW48" s="14"/>
      <c r="AX48" s="14"/>
      <c r="AY48" s="14">
        <v>4567</v>
      </c>
      <c r="AZ48" s="12">
        <f t="shared" si="0"/>
        <v>25</v>
      </c>
      <c r="BA48" s="12">
        <f t="shared" si="1"/>
        <v>0</v>
      </c>
      <c r="BB48" s="14">
        <f t="shared" si="2"/>
        <v>25</v>
      </c>
      <c r="BC48" s="14">
        <f t="shared" si="87"/>
        <v>9</v>
      </c>
      <c r="BD48" s="12">
        <f t="shared" si="4"/>
        <v>729</v>
      </c>
      <c r="BE48" s="12">
        <f t="shared" si="5"/>
        <v>0</v>
      </c>
      <c r="BF48" s="12">
        <f t="shared" si="6"/>
        <v>729</v>
      </c>
      <c r="BG48" s="12"/>
      <c r="BH48" s="12">
        <f t="shared" si="107"/>
        <v>110</v>
      </c>
      <c r="BI48" s="12">
        <f t="shared" si="108"/>
        <v>0</v>
      </c>
      <c r="BJ48" s="12">
        <f t="shared" si="9"/>
        <v>110</v>
      </c>
      <c r="BK48" s="12">
        <f t="shared" si="88"/>
        <v>0</v>
      </c>
      <c r="BL48" s="12"/>
      <c r="BM48" s="12"/>
      <c r="BN48" s="12"/>
      <c r="BO48" s="12">
        <f t="shared" si="11"/>
        <v>89</v>
      </c>
      <c r="BP48" s="12">
        <f t="shared" si="12"/>
        <v>0</v>
      </c>
      <c r="BQ48" s="12">
        <f t="shared" si="13"/>
        <v>109</v>
      </c>
      <c r="BR48" s="12">
        <f t="shared" si="14"/>
        <v>0</v>
      </c>
      <c r="BS48" s="12"/>
      <c r="BT48" s="12">
        <v>3</v>
      </c>
      <c r="BU48" s="12">
        <v>0</v>
      </c>
      <c r="BV48" s="12">
        <v>0</v>
      </c>
      <c r="BW48" s="12">
        <f t="shared" si="15"/>
        <v>7</v>
      </c>
      <c r="BX48" s="12">
        <f t="shared" ref="BX48:BY48" si="125">ROUNDUP((((AZ48)*4))/18,0)</f>
        <v>6</v>
      </c>
      <c r="BY48" s="12">
        <f t="shared" si="125"/>
        <v>0</v>
      </c>
      <c r="BZ48" s="12">
        <v>3</v>
      </c>
      <c r="CA48" s="12">
        <v>0</v>
      </c>
      <c r="CB48" s="12">
        <v>0</v>
      </c>
      <c r="CC48" s="12">
        <f t="shared" ref="CC48:CD48" si="126">IF(BX48-BZ48&gt;0,BX48-BZ48,0)</f>
        <v>3</v>
      </c>
      <c r="CD48" s="12">
        <f t="shared" si="126"/>
        <v>0</v>
      </c>
      <c r="CE48" s="12">
        <v>2</v>
      </c>
      <c r="CF48" s="12">
        <f t="shared" si="18"/>
        <v>4</v>
      </c>
      <c r="CG48" s="12">
        <f t="shared" si="19"/>
        <v>2</v>
      </c>
      <c r="CH48" s="12">
        <f t="shared" si="20"/>
        <v>0</v>
      </c>
      <c r="CI48" s="12">
        <v>30</v>
      </c>
      <c r="CJ48" s="12">
        <f t="shared" si="21"/>
        <v>34</v>
      </c>
      <c r="CK48" s="12">
        <f t="shared" si="22"/>
        <v>4</v>
      </c>
    </row>
    <row r="49" spans="1:89" ht="15.75" hidden="1" customHeight="1">
      <c r="A49" s="13" t="s">
        <v>181</v>
      </c>
      <c r="B49" s="14" t="s">
        <v>89</v>
      </c>
      <c r="C49" s="14" t="s">
        <v>182</v>
      </c>
      <c r="D49" s="14" t="s">
        <v>87</v>
      </c>
      <c r="E49" s="14">
        <v>264</v>
      </c>
      <c r="F49" s="14">
        <v>1</v>
      </c>
      <c r="G49" s="14">
        <v>86</v>
      </c>
      <c r="H49" s="14">
        <v>3</v>
      </c>
      <c r="I49" s="14">
        <v>89</v>
      </c>
      <c r="J49" s="14">
        <v>2</v>
      </c>
      <c r="K49" s="14">
        <v>93</v>
      </c>
      <c r="L49" s="14">
        <v>3</v>
      </c>
      <c r="M49" s="14">
        <v>108</v>
      </c>
      <c r="N49" s="14">
        <v>3</v>
      </c>
      <c r="O49" s="14">
        <v>105</v>
      </c>
      <c r="P49" s="14">
        <v>4</v>
      </c>
      <c r="Q49" s="14">
        <v>123</v>
      </c>
      <c r="R49" s="14">
        <v>3</v>
      </c>
      <c r="S49" s="14">
        <v>103</v>
      </c>
      <c r="T49" s="14">
        <v>4</v>
      </c>
      <c r="U49" s="14">
        <v>94</v>
      </c>
      <c r="V49" s="14">
        <v>3</v>
      </c>
      <c r="W49" s="14">
        <v>100</v>
      </c>
      <c r="X49" s="14">
        <v>3</v>
      </c>
      <c r="Y49" s="14">
        <v>86</v>
      </c>
      <c r="Z49" s="14">
        <v>3</v>
      </c>
      <c r="AA49" s="14">
        <v>88</v>
      </c>
      <c r="AB49" s="14">
        <v>3</v>
      </c>
      <c r="AC49" s="14">
        <v>69</v>
      </c>
      <c r="AD49" s="14">
        <v>2</v>
      </c>
      <c r="AE49" s="14">
        <v>79</v>
      </c>
      <c r="AF49" s="14">
        <v>3</v>
      </c>
      <c r="AG49" s="14">
        <v>93</v>
      </c>
      <c r="AH49" s="14">
        <v>3</v>
      </c>
      <c r="AI49" s="14">
        <v>101</v>
      </c>
      <c r="AJ49" s="14">
        <v>4</v>
      </c>
      <c r="AK49" s="14">
        <v>60</v>
      </c>
      <c r="AL49" s="14">
        <v>2</v>
      </c>
      <c r="AM49" s="14">
        <v>84</v>
      </c>
      <c r="AN49" s="14">
        <v>3</v>
      </c>
      <c r="AO49" s="14">
        <v>49</v>
      </c>
      <c r="AP49" s="14">
        <v>2</v>
      </c>
      <c r="AQ49" s="14">
        <v>50</v>
      </c>
      <c r="AR49" s="14">
        <v>2</v>
      </c>
      <c r="AS49" s="14">
        <v>41</v>
      </c>
      <c r="AT49" s="14">
        <v>2</v>
      </c>
      <c r="AU49" s="14">
        <v>48</v>
      </c>
      <c r="AV49" s="14">
        <v>2</v>
      </c>
      <c r="AW49" s="14">
        <v>41</v>
      </c>
      <c r="AX49" s="14">
        <v>2</v>
      </c>
      <c r="AY49" s="14">
        <v>45678</v>
      </c>
      <c r="AZ49" s="12">
        <f t="shared" si="0"/>
        <v>24</v>
      </c>
      <c r="BA49" s="12">
        <f t="shared" si="1"/>
        <v>19</v>
      </c>
      <c r="BB49" s="14">
        <f t="shared" si="2"/>
        <v>43</v>
      </c>
      <c r="BC49" s="14">
        <f>SUM(AJ49+AN49+AP49+AR49+AT49+AV49+AX49)</f>
        <v>17</v>
      </c>
      <c r="BD49" s="12">
        <f t="shared" si="4"/>
        <v>669</v>
      </c>
      <c r="BE49" s="12">
        <f t="shared" si="5"/>
        <v>633</v>
      </c>
      <c r="BF49" s="12">
        <f t="shared" si="6"/>
        <v>1302</v>
      </c>
      <c r="BG49" s="12"/>
      <c r="BH49" s="12">
        <f t="shared" si="107"/>
        <v>103</v>
      </c>
      <c r="BI49" s="12">
        <f t="shared" si="108"/>
        <v>94</v>
      </c>
      <c r="BJ49" s="12">
        <f t="shared" si="9"/>
        <v>100</v>
      </c>
      <c r="BK49" s="12"/>
      <c r="BL49" s="12">
        <f>Y49</f>
        <v>86</v>
      </c>
      <c r="BM49" s="12"/>
      <c r="BN49" s="12"/>
      <c r="BO49" s="12">
        <f t="shared" si="11"/>
        <v>88</v>
      </c>
      <c r="BP49" s="12">
        <f t="shared" si="12"/>
        <v>69</v>
      </c>
      <c r="BQ49" s="12">
        <f t="shared" si="13"/>
        <v>79</v>
      </c>
      <c r="BR49" s="12">
        <f t="shared" si="14"/>
        <v>93</v>
      </c>
      <c r="BS49" s="12">
        <f>AK49</f>
        <v>60</v>
      </c>
      <c r="BT49" s="12">
        <v>1</v>
      </c>
      <c r="BU49" s="12">
        <v>0</v>
      </c>
      <c r="BV49" s="12">
        <v>2</v>
      </c>
      <c r="BW49" s="12">
        <f t="shared" si="15"/>
        <v>11</v>
      </c>
      <c r="BX49" s="12">
        <f t="shared" ref="BX49:BY49" si="127">ROUNDUP((((AZ49)*4))/18,0)</f>
        <v>6</v>
      </c>
      <c r="BY49" s="12">
        <f t="shared" si="127"/>
        <v>5</v>
      </c>
      <c r="BZ49" s="12">
        <v>1</v>
      </c>
      <c r="CA49" s="12">
        <v>0</v>
      </c>
      <c r="CB49" s="12">
        <v>2</v>
      </c>
      <c r="CC49" s="12">
        <f t="shared" ref="CC49:CD49" si="128">IF(BX49-BZ49&gt;0,BX49-BZ49,0)</f>
        <v>5</v>
      </c>
      <c r="CD49" s="12">
        <f t="shared" si="128"/>
        <v>5</v>
      </c>
      <c r="CE49" s="12">
        <v>3</v>
      </c>
      <c r="CF49" s="12">
        <f t="shared" si="18"/>
        <v>7</v>
      </c>
      <c r="CG49" s="12">
        <f t="shared" si="19"/>
        <v>4</v>
      </c>
      <c r="CH49" s="12">
        <f t="shared" si="20"/>
        <v>1</v>
      </c>
      <c r="CI49" s="12">
        <v>56</v>
      </c>
      <c r="CJ49" s="12">
        <f t="shared" si="21"/>
        <v>68</v>
      </c>
      <c r="CK49" s="12">
        <f t="shared" si="22"/>
        <v>12</v>
      </c>
    </row>
    <row r="50" spans="1:89" ht="15.75" hidden="1" customHeight="1">
      <c r="A50" s="13" t="s">
        <v>183</v>
      </c>
      <c r="B50" s="14" t="s">
        <v>89</v>
      </c>
      <c r="C50" s="14" t="s">
        <v>184</v>
      </c>
      <c r="D50" s="14" t="s">
        <v>87</v>
      </c>
      <c r="E50" s="14">
        <v>265</v>
      </c>
      <c r="F50" s="14">
        <v>1</v>
      </c>
      <c r="G50" s="14">
        <v>104</v>
      </c>
      <c r="H50" s="14">
        <v>4</v>
      </c>
      <c r="I50" s="14">
        <v>36</v>
      </c>
      <c r="J50" s="14">
        <v>1</v>
      </c>
      <c r="K50" s="14">
        <v>120</v>
      </c>
      <c r="L50" s="14">
        <v>4</v>
      </c>
      <c r="M50" s="14">
        <v>33</v>
      </c>
      <c r="N50" s="14">
        <v>1</v>
      </c>
      <c r="O50" s="14">
        <v>128</v>
      </c>
      <c r="P50" s="14">
        <v>4</v>
      </c>
      <c r="Q50" s="14">
        <v>25</v>
      </c>
      <c r="R50" s="14">
        <v>1</v>
      </c>
      <c r="S50" s="14">
        <v>104</v>
      </c>
      <c r="T50" s="14">
        <v>4</v>
      </c>
      <c r="U50" s="14">
        <v>22</v>
      </c>
      <c r="V50" s="14">
        <v>1</v>
      </c>
      <c r="W50" s="14">
        <v>107</v>
      </c>
      <c r="X50" s="14">
        <v>4</v>
      </c>
      <c r="Y50" s="14">
        <v>13</v>
      </c>
      <c r="Z50" s="14">
        <v>1</v>
      </c>
      <c r="AA50" s="14">
        <v>83</v>
      </c>
      <c r="AB50" s="14">
        <v>3</v>
      </c>
      <c r="AC50" s="14">
        <v>22</v>
      </c>
      <c r="AD50" s="14">
        <v>1</v>
      </c>
      <c r="AE50" s="14">
        <v>94</v>
      </c>
      <c r="AF50" s="14">
        <v>4</v>
      </c>
      <c r="AG50" s="14">
        <v>12</v>
      </c>
      <c r="AH50" s="14">
        <v>1</v>
      </c>
      <c r="AI50" s="14">
        <v>78</v>
      </c>
      <c r="AJ50" s="14">
        <v>3</v>
      </c>
      <c r="AK50" s="14">
        <v>16</v>
      </c>
      <c r="AL50" s="14">
        <v>1</v>
      </c>
      <c r="AM50" s="14">
        <v>72</v>
      </c>
      <c r="AN50" s="14">
        <v>3</v>
      </c>
      <c r="AO50" s="14">
        <v>17</v>
      </c>
      <c r="AP50" s="14">
        <v>1</v>
      </c>
      <c r="AQ50" s="14">
        <v>43</v>
      </c>
      <c r="AR50" s="14">
        <v>2</v>
      </c>
      <c r="AS50" s="14">
        <v>15</v>
      </c>
      <c r="AT50" s="14">
        <v>1</v>
      </c>
      <c r="AU50" s="14">
        <v>53</v>
      </c>
      <c r="AV50" s="14">
        <v>2</v>
      </c>
      <c r="AW50" s="14">
        <v>7</v>
      </c>
      <c r="AX50" s="14">
        <v>1</v>
      </c>
      <c r="AY50" s="14">
        <v>4567</v>
      </c>
      <c r="AZ50" s="12">
        <f t="shared" si="0"/>
        <v>26</v>
      </c>
      <c r="BA50" s="12">
        <f t="shared" si="1"/>
        <v>7</v>
      </c>
      <c r="BB50" s="14">
        <f t="shared" si="2"/>
        <v>33</v>
      </c>
      <c r="BC50" s="14">
        <f t="shared" ref="BC50:BC54" si="129">SUM(AJ50+AL50+AN50+AP50+AR50+AT50+AV50+AX50)</f>
        <v>14</v>
      </c>
      <c r="BD50" s="12">
        <f t="shared" si="4"/>
        <v>714</v>
      </c>
      <c r="BE50" s="12">
        <f t="shared" si="5"/>
        <v>143</v>
      </c>
      <c r="BF50" s="12">
        <f t="shared" si="6"/>
        <v>857</v>
      </c>
      <c r="BG50" s="12"/>
      <c r="BH50" s="12">
        <f t="shared" si="107"/>
        <v>104</v>
      </c>
      <c r="BI50" s="12">
        <f t="shared" si="108"/>
        <v>22</v>
      </c>
      <c r="BJ50" s="12">
        <f t="shared" si="9"/>
        <v>107</v>
      </c>
      <c r="BK50" s="12">
        <f t="shared" ref="BK50:BK54" si="130">Y50</f>
        <v>13</v>
      </c>
      <c r="BL50" s="12"/>
      <c r="BM50" s="12"/>
      <c r="BN50" s="12"/>
      <c r="BO50" s="12">
        <f t="shared" si="11"/>
        <v>83</v>
      </c>
      <c r="BP50" s="12">
        <f t="shared" si="12"/>
        <v>22</v>
      </c>
      <c r="BQ50" s="12">
        <f t="shared" si="13"/>
        <v>94</v>
      </c>
      <c r="BR50" s="12">
        <f t="shared" si="14"/>
        <v>12</v>
      </c>
      <c r="BS50" s="12"/>
      <c r="BT50" s="12">
        <v>2</v>
      </c>
      <c r="BU50" s="12">
        <v>0</v>
      </c>
      <c r="BV50" s="12">
        <v>2</v>
      </c>
      <c r="BW50" s="12">
        <f t="shared" si="15"/>
        <v>9</v>
      </c>
      <c r="BX50" s="12">
        <f t="shared" ref="BX50:BY50" si="131">ROUNDUP((((AZ50)*4))/18,0)</f>
        <v>6</v>
      </c>
      <c r="BY50" s="12">
        <f t="shared" si="131"/>
        <v>2</v>
      </c>
      <c r="BZ50" s="12">
        <v>0</v>
      </c>
      <c r="CA50" s="12">
        <v>0</v>
      </c>
      <c r="CB50" s="12">
        <v>2</v>
      </c>
      <c r="CC50" s="12">
        <f t="shared" ref="CC50:CD50" si="132">IF(BX50-BZ50&gt;0,BX50-BZ50,0)</f>
        <v>6</v>
      </c>
      <c r="CD50" s="12">
        <f t="shared" si="132"/>
        <v>2</v>
      </c>
      <c r="CE50" s="12">
        <v>3</v>
      </c>
      <c r="CF50" s="12">
        <f t="shared" si="18"/>
        <v>5</v>
      </c>
      <c r="CG50" s="12">
        <f t="shared" si="19"/>
        <v>4</v>
      </c>
      <c r="CH50" s="12">
        <f t="shared" si="20"/>
        <v>1</v>
      </c>
      <c r="CI50" s="12">
        <v>48</v>
      </c>
      <c r="CJ50" s="12">
        <f t="shared" si="21"/>
        <v>68</v>
      </c>
      <c r="CK50" s="12">
        <f t="shared" si="22"/>
        <v>20</v>
      </c>
    </row>
    <row r="51" spans="1:89" ht="15.75" hidden="1" customHeight="1">
      <c r="A51" s="13" t="s">
        <v>185</v>
      </c>
      <c r="B51" s="14" t="s">
        <v>89</v>
      </c>
      <c r="C51" s="14" t="s">
        <v>186</v>
      </c>
      <c r="D51" s="14" t="s">
        <v>87</v>
      </c>
      <c r="E51" s="14">
        <v>276</v>
      </c>
      <c r="F51" s="14">
        <v>1</v>
      </c>
      <c r="G51" s="14">
        <v>108</v>
      </c>
      <c r="H51" s="14">
        <v>4</v>
      </c>
      <c r="I51" s="14">
        <v>68</v>
      </c>
      <c r="J51" s="14">
        <v>2</v>
      </c>
      <c r="K51" s="14">
        <v>116</v>
      </c>
      <c r="L51" s="14">
        <v>4</v>
      </c>
      <c r="M51" s="14">
        <v>110</v>
      </c>
      <c r="N51" s="14">
        <v>3</v>
      </c>
      <c r="O51" s="14">
        <v>119</v>
      </c>
      <c r="P51" s="14">
        <v>4</v>
      </c>
      <c r="Q51" s="14">
        <v>81</v>
      </c>
      <c r="R51" s="14">
        <v>3</v>
      </c>
      <c r="S51" s="14">
        <v>102</v>
      </c>
      <c r="T51" s="14">
        <v>4</v>
      </c>
      <c r="U51" s="14">
        <v>59</v>
      </c>
      <c r="V51" s="14">
        <v>2</v>
      </c>
      <c r="W51" s="14">
        <v>98</v>
      </c>
      <c r="X51" s="14">
        <v>3</v>
      </c>
      <c r="Y51" s="14">
        <v>64</v>
      </c>
      <c r="Z51" s="14">
        <v>2</v>
      </c>
      <c r="AA51" s="14">
        <v>98</v>
      </c>
      <c r="AB51" s="14">
        <v>3</v>
      </c>
      <c r="AC51" s="14">
        <v>39</v>
      </c>
      <c r="AD51" s="14">
        <v>2</v>
      </c>
      <c r="AE51" s="14">
        <v>88</v>
      </c>
      <c r="AF51" s="14">
        <v>3</v>
      </c>
      <c r="AG51" s="14">
        <v>43</v>
      </c>
      <c r="AH51" s="14">
        <v>2</v>
      </c>
      <c r="AI51" s="14">
        <v>87</v>
      </c>
      <c r="AJ51" s="14">
        <v>4</v>
      </c>
      <c r="AK51" s="14">
        <v>34</v>
      </c>
      <c r="AL51" s="14">
        <v>1</v>
      </c>
      <c r="AM51" s="14">
        <v>74</v>
      </c>
      <c r="AN51" s="14">
        <v>3</v>
      </c>
      <c r="AO51" s="14">
        <v>27</v>
      </c>
      <c r="AP51" s="14">
        <v>1</v>
      </c>
      <c r="AQ51" s="14">
        <v>79</v>
      </c>
      <c r="AR51" s="14">
        <v>3</v>
      </c>
      <c r="AS51" s="14">
        <v>17</v>
      </c>
      <c r="AT51" s="14">
        <v>1</v>
      </c>
      <c r="AU51" s="14">
        <v>51</v>
      </c>
      <c r="AV51" s="14">
        <v>2</v>
      </c>
      <c r="AW51" s="14">
        <v>20</v>
      </c>
      <c r="AX51" s="14">
        <v>1</v>
      </c>
      <c r="AY51" s="14">
        <v>4567</v>
      </c>
      <c r="AZ51" s="12">
        <f t="shared" si="0"/>
        <v>25</v>
      </c>
      <c r="BA51" s="12">
        <f t="shared" si="1"/>
        <v>15</v>
      </c>
      <c r="BB51" s="14">
        <f t="shared" si="2"/>
        <v>40</v>
      </c>
      <c r="BC51" s="14">
        <f t="shared" si="129"/>
        <v>16</v>
      </c>
      <c r="BD51" s="12">
        <f t="shared" si="4"/>
        <v>708</v>
      </c>
      <c r="BE51" s="12">
        <f t="shared" si="5"/>
        <v>430</v>
      </c>
      <c r="BF51" s="12">
        <f t="shared" si="6"/>
        <v>1138</v>
      </c>
      <c r="BG51" s="12"/>
      <c r="BH51" s="12">
        <f t="shared" si="107"/>
        <v>102</v>
      </c>
      <c r="BI51" s="12">
        <f t="shared" si="108"/>
        <v>59</v>
      </c>
      <c r="BJ51" s="12">
        <f t="shared" si="9"/>
        <v>98</v>
      </c>
      <c r="BK51" s="12">
        <f t="shared" si="130"/>
        <v>64</v>
      </c>
      <c r="BL51" s="12"/>
      <c r="BM51" s="12"/>
      <c r="BN51" s="12"/>
      <c r="BO51" s="12">
        <f t="shared" si="11"/>
        <v>98</v>
      </c>
      <c r="BP51" s="12">
        <f t="shared" si="12"/>
        <v>39</v>
      </c>
      <c r="BQ51" s="12">
        <f t="shared" si="13"/>
        <v>88</v>
      </c>
      <c r="BR51" s="12">
        <f t="shared" si="14"/>
        <v>43</v>
      </c>
      <c r="BS51" s="12"/>
      <c r="BT51" s="12">
        <v>2</v>
      </c>
      <c r="BU51" s="12">
        <v>2</v>
      </c>
      <c r="BV51" s="12">
        <v>0</v>
      </c>
      <c r="BW51" s="12">
        <f t="shared" si="15"/>
        <v>10</v>
      </c>
      <c r="BX51" s="12">
        <f t="shared" ref="BX51:BY51" si="133">ROUNDUP((((AZ51)*4))/18,0)</f>
        <v>6</v>
      </c>
      <c r="BY51" s="12">
        <f t="shared" si="133"/>
        <v>4</v>
      </c>
      <c r="BZ51" s="12">
        <v>2</v>
      </c>
      <c r="CA51" s="12">
        <v>2</v>
      </c>
      <c r="CB51" s="12">
        <v>0</v>
      </c>
      <c r="CC51" s="12">
        <f t="shared" ref="CC51:CD51" si="134">IF(BX51-BZ51&gt;0,BX51-BZ51,0)</f>
        <v>4</v>
      </c>
      <c r="CD51" s="12">
        <f t="shared" si="134"/>
        <v>2</v>
      </c>
      <c r="CE51" s="12">
        <v>3</v>
      </c>
      <c r="CF51" s="12">
        <f t="shared" si="18"/>
        <v>6</v>
      </c>
      <c r="CG51" s="12">
        <f t="shared" si="19"/>
        <v>4</v>
      </c>
      <c r="CH51" s="12">
        <f t="shared" si="20"/>
        <v>1</v>
      </c>
      <c r="CI51" s="12">
        <v>51</v>
      </c>
      <c r="CJ51" s="12">
        <f t="shared" si="21"/>
        <v>68</v>
      </c>
      <c r="CK51" s="12">
        <f t="shared" si="22"/>
        <v>17</v>
      </c>
    </row>
    <row r="52" spans="1:89" ht="15.75" hidden="1" customHeight="1">
      <c r="A52" s="13" t="s">
        <v>187</v>
      </c>
      <c r="B52" s="14" t="s">
        <v>89</v>
      </c>
      <c r="C52" s="14" t="s">
        <v>188</v>
      </c>
      <c r="D52" s="14" t="s">
        <v>87</v>
      </c>
      <c r="E52" s="14">
        <v>281</v>
      </c>
      <c r="F52" s="14">
        <v>1</v>
      </c>
      <c r="G52" s="14">
        <v>290</v>
      </c>
      <c r="H52" s="14">
        <v>9</v>
      </c>
      <c r="I52" s="14"/>
      <c r="J52" s="14"/>
      <c r="K52" s="14">
        <v>322</v>
      </c>
      <c r="L52" s="14">
        <v>12</v>
      </c>
      <c r="M52" s="14"/>
      <c r="N52" s="14"/>
      <c r="O52" s="14">
        <v>260</v>
      </c>
      <c r="P52" s="14">
        <v>9</v>
      </c>
      <c r="Q52" s="14"/>
      <c r="R52" s="14"/>
      <c r="S52" s="14">
        <v>297</v>
      </c>
      <c r="T52" s="14">
        <v>11</v>
      </c>
      <c r="U52" s="14"/>
      <c r="V52" s="14"/>
      <c r="W52" s="14">
        <v>260</v>
      </c>
      <c r="X52" s="14">
        <v>9</v>
      </c>
      <c r="Y52" s="14"/>
      <c r="Z52" s="14"/>
      <c r="AA52" s="14">
        <v>230</v>
      </c>
      <c r="AB52" s="14">
        <v>8</v>
      </c>
      <c r="AC52" s="14"/>
      <c r="AD52" s="14"/>
      <c r="AE52" s="14">
        <v>228</v>
      </c>
      <c r="AF52" s="14">
        <v>9</v>
      </c>
      <c r="AG52" s="14"/>
      <c r="AH52" s="14"/>
      <c r="AI52" s="14">
        <v>198</v>
      </c>
      <c r="AJ52" s="14">
        <v>8</v>
      </c>
      <c r="AK52" s="14"/>
      <c r="AL52" s="14"/>
      <c r="AM52" s="14">
        <v>171</v>
      </c>
      <c r="AN52" s="14">
        <v>7</v>
      </c>
      <c r="AO52" s="14"/>
      <c r="AP52" s="14"/>
      <c r="AQ52" s="14">
        <v>95</v>
      </c>
      <c r="AR52" s="14">
        <v>4</v>
      </c>
      <c r="AS52" s="14"/>
      <c r="AT52" s="14"/>
      <c r="AU52" s="14">
        <v>103</v>
      </c>
      <c r="AV52" s="14">
        <v>5</v>
      </c>
      <c r="AW52" s="14"/>
      <c r="AX52" s="14"/>
      <c r="AY52" s="14">
        <v>4567</v>
      </c>
      <c r="AZ52" s="12">
        <f t="shared" si="0"/>
        <v>66</v>
      </c>
      <c r="BA52" s="12">
        <f t="shared" si="1"/>
        <v>0</v>
      </c>
      <c r="BB52" s="14">
        <f t="shared" si="2"/>
        <v>66</v>
      </c>
      <c r="BC52" s="14">
        <f t="shared" si="129"/>
        <v>24</v>
      </c>
      <c r="BD52" s="12">
        <f t="shared" si="4"/>
        <v>1795</v>
      </c>
      <c r="BE52" s="12">
        <f t="shared" si="5"/>
        <v>0</v>
      </c>
      <c r="BF52" s="12">
        <f t="shared" si="6"/>
        <v>1795</v>
      </c>
      <c r="BG52" s="12"/>
      <c r="BH52" s="12">
        <f t="shared" si="107"/>
        <v>297</v>
      </c>
      <c r="BI52" s="12">
        <f t="shared" si="108"/>
        <v>0</v>
      </c>
      <c r="BJ52" s="12">
        <f t="shared" si="9"/>
        <v>260</v>
      </c>
      <c r="BK52" s="12">
        <f t="shared" si="130"/>
        <v>0</v>
      </c>
      <c r="BL52" s="12"/>
      <c r="BM52" s="12"/>
      <c r="BN52" s="12"/>
      <c r="BO52" s="12">
        <f t="shared" si="11"/>
        <v>230</v>
      </c>
      <c r="BP52" s="12">
        <f t="shared" si="12"/>
        <v>0</v>
      </c>
      <c r="BQ52" s="12">
        <f t="shared" si="13"/>
        <v>228</v>
      </c>
      <c r="BR52" s="12">
        <f t="shared" si="14"/>
        <v>0</v>
      </c>
      <c r="BS52" s="12"/>
      <c r="BT52" s="12">
        <v>3</v>
      </c>
      <c r="BU52" s="12">
        <v>0</v>
      </c>
      <c r="BV52" s="12">
        <v>0</v>
      </c>
      <c r="BW52" s="12">
        <f t="shared" si="15"/>
        <v>16</v>
      </c>
      <c r="BX52" s="12">
        <f t="shared" ref="BX52:BY52" si="135">ROUNDUP((((AZ52)*4))/18,0)</f>
        <v>15</v>
      </c>
      <c r="BY52" s="12">
        <f t="shared" si="135"/>
        <v>0</v>
      </c>
      <c r="BZ52" s="12">
        <v>3</v>
      </c>
      <c r="CA52" s="12">
        <v>0</v>
      </c>
      <c r="CB52" s="12">
        <v>0</v>
      </c>
      <c r="CC52" s="12">
        <f t="shared" ref="CC52:CD52" si="136">IF(BX52-BZ52&gt;0,BX52-BZ52,0)</f>
        <v>12</v>
      </c>
      <c r="CD52" s="12">
        <f t="shared" si="136"/>
        <v>0</v>
      </c>
      <c r="CE52" s="12">
        <v>4</v>
      </c>
      <c r="CF52" s="12">
        <f t="shared" si="18"/>
        <v>10</v>
      </c>
      <c r="CG52" s="12">
        <f t="shared" si="19"/>
        <v>6</v>
      </c>
      <c r="CH52" s="12">
        <f t="shared" si="20"/>
        <v>2</v>
      </c>
      <c r="CI52" s="12">
        <v>93</v>
      </c>
      <c r="CJ52" s="12">
        <f t="shared" si="21"/>
        <v>102</v>
      </c>
      <c r="CK52" s="12">
        <f t="shared" si="22"/>
        <v>9</v>
      </c>
    </row>
    <row r="53" spans="1:89" ht="15.75" customHeight="1">
      <c r="A53" s="11" t="s">
        <v>189</v>
      </c>
      <c r="B53" s="12" t="s">
        <v>89</v>
      </c>
      <c r="C53" s="16" t="s">
        <v>190</v>
      </c>
      <c r="D53" s="12" t="s">
        <v>87</v>
      </c>
      <c r="E53" s="12">
        <v>291</v>
      </c>
      <c r="F53" s="12">
        <v>1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2" t="s">
        <v>15</v>
      </c>
      <c r="Q53" s="12" t="s">
        <v>15</v>
      </c>
      <c r="R53" s="12" t="s">
        <v>15</v>
      </c>
      <c r="S53" s="12">
        <v>33</v>
      </c>
      <c r="T53" s="12">
        <v>1</v>
      </c>
      <c r="U53" s="12" t="s">
        <v>15</v>
      </c>
      <c r="V53" s="12" t="s">
        <v>15</v>
      </c>
      <c r="W53" s="12">
        <v>80</v>
      </c>
      <c r="X53" s="12">
        <v>3</v>
      </c>
      <c r="Y53" s="12" t="s">
        <v>15</v>
      </c>
      <c r="Z53" s="12" t="s">
        <v>15</v>
      </c>
      <c r="AA53" s="12">
        <v>66</v>
      </c>
      <c r="AB53" s="12">
        <v>3</v>
      </c>
      <c r="AC53" s="12">
        <v>39</v>
      </c>
      <c r="AD53" s="12">
        <v>2</v>
      </c>
      <c r="AE53" s="12">
        <v>76</v>
      </c>
      <c r="AF53" s="12">
        <v>3</v>
      </c>
      <c r="AG53" s="12">
        <v>38</v>
      </c>
      <c r="AH53" s="12">
        <v>2</v>
      </c>
      <c r="AI53" s="12">
        <v>40</v>
      </c>
      <c r="AJ53" s="12">
        <v>2</v>
      </c>
      <c r="AK53" s="12">
        <v>24</v>
      </c>
      <c r="AL53" s="12">
        <v>1</v>
      </c>
      <c r="AM53" s="12">
        <v>53</v>
      </c>
      <c r="AN53" s="12">
        <v>3</v>
      </c>
      <c r="AO53" s="12">
        <v>16</v>
      </c>
      <c r="AP53" s="12">
        <v>1</v>
      </c>
      <c r="AQ53" s="12">
        <v>14</v>
      </c>
      <c r="AR53" s="12">
        <v>1</v>
      </c>
      <c r="AS53" s="12">
        <v>15</v>
      </c>
      <c r="AT53" s="12">
        <v>1</v>
      </c>
      <c r="AU53" s="12">
        <v>41</v>
      </c>
      <c r="AV53" s="12">
        <v>2</v>
      </c>
      <c r="AW53" s="12">
        <v>18</v>
      </c>
      <c r="AX53" s="12">
        <v>1</v>
      </c>
      <c r="AY53" s="12">
        <v>567</v>
      </c>
      <c r="AZ53" s="12" t="e">
        <f t="shared" si="0"/>
        <v>#VALUE!</v>
      </c>
      <c r="BA53" s="12" t="e">
        <f t="shared" si="1"/>
        <v>#VALUE!</v>
      </c>
      <c r="BB53" s="12" t="e">
        <f t="shared" si="2"/>
        <v>#VALUE!</v>
      </c>
      <c r="BC53" s="12">
        <f t="shared" si="129"/>
        <v>12</v>
      </c>
      <c r="BD53" s="12" t="e">
        <f t="shared" si="4"/>
        <v>#VALUE!</v>
      </c>
      <c r="BE53" s="12" t="e">
        <f t="shared" si="5"/>
        <v>#VALUE!</v>
      </c>
      <c r="BF53" s="12" t="e">
        <f t="shared" si="6"/>
        <v>#VALUE!</v>
      </c>
      <c r="BG53" s="12"/>
      <c r="BH53" s="12"/>
      <c r="BI53" s="12"/>
      <c r="BJ53" s="12">
        <f t="shared" si="9"/>
        <v>80</v>
      </c>
      <c r="BK53" s="12" t="str">
        <f t="shared" si="130"/>
        <v/>
      </c>
      <c r="BL53" s="12"/>
      <c r="BM53" s="12"/>
      <c r="BN53" s="12"/>
      <c r="BO53" s="12">
        <f t="shared" si="11"/>
        <v>66</v>
      </c>
      <c r="BP53" s="12">
        <f t="shared" si="12"/>
        <v>39</v>
      </c>
      <c r="BQ53" s="12">
        <f t="shared" si="13"/>
        <v>76</v>
      </c>
      <c r="BR53" s="12">
        <f t="shared" si="14"/>
        <v>38</v>
      </c>
      <c r="BS53" s="12"/>
      <c r="BT53" s="12">
        <v>1</v>
      </c>
      <c r="BU53" s="12">
        <v>0</v>
      </c>
      <c r="BV53" s="12">
        <v>0</v>
      </c>
      <c r="BW53" s="12" t="e">
        <f t="shared" si="15"/>
        <v>#VALUE!</v>
      </c>
      <c r="BX53" s="12" t="e">
        <f t="shared" ref="BX53:BY53" si="137">ROUNDUP((((AZ53)*4))/18,0)</f>
        <v>#VALUE!</v>
      </c>
      <c r="BY53" s="12" t="e">
        <f t="shared" si="137"/>
        <v>#VALUE!</v>
      </c>
      <c r="BZ53" s="12">
        <v>2</v>
      </c>
      <c r="CA53" s="12">
        <v>0</v>
      </c>
      <c r="CB53" s="12">
        <v>0</v>
      </c>
      <c r="CC53" s="12" t="e">
        <f t="shared" ref="CC53:CD53" si="138">IF(BX53-BZ53&gt;0,BX53-BZ53,0)</f>
        <v>#VALUE!</v>
      </c>
      <c r="CD53" s="12" t="e">
        <f t="shared" si="138"/>
        <v>#VALUE!</v>
      </c>
      <c r="CE53" s="12">
        <v>1</v>
      </c>
      <c r="CF53" s="12" t="e">
        <f t="shared" si="18"/>
        <v>#VALUE!</v>
      </c>
      <c r="CG53" s="12" t="e">
        <f t="shared" si="19"/>
        <v>#VALUE!</v>
      </c>
      <c r="CH53" s="12" t="e">
        <f t="shared" si="20"/>
        <v>#VALUE!</v>
      </c>
      <c r="CI53" s="12">
        <v>67</v>
      </c>
      <c r="CJ53" s="12" t="e">
        <f t="shared" si="21"/>
        <v>#VALUE!</v>
      </c>
      <c r="CK53" s="12" t="e">
        <f t="shared" si="22"/>
        <v>#VALUE!</v>
      </c>
    </row>
    <row r="54" spans="1:89" ht="15.75" hidden="1" customHeight="1">
      <c r="A54" s="13" t="s">
        <v>191</v>
      </c>
      <c r="B54" s="14" t="s">
        <v>89</v>
      </c>
      <c r="C54" s="14" t="s">
        <v>192</v>
      </c>
      <c r="D54" s="14" t="s">
        <v>87</v>
      </c>
      <c r="E54" s="14">
        <v>314</v>
      </c>
      <c r="F54" s="14">
        <v>1</v>
      </c>
      <c r="G54" s="14">
        <v>188</v>
      </c>
      <c r="H54" s="14">
        <v>7</v>
      </c>
      <c r="I54" s="14"/>
      <c r="J54" s="14"/>
      <c r="K54" s="14">
        <v>195</v>
      </c>
      <c r="L54" s="14">
        <v>8</v>
      </c>
      <c r="M54" s="14"/>
      <c r="N54" s="14"/>
      <c r="O54" s="14">
        <v>201</v>
      </c>
      <c r="P54" s="14">
        <v>8</v>
      </c>
      <c r="Q54" s="14"/>
      <c r="R54" s="14"/>
      <c r="S54" s="14">
        <v>210</v>
      </c>
      <c r="T54" s="14">
        <v>8</v>
      </c>
      <c r="U54" s="14"/>
      <c r="V54" s="14"/>
      <c r="W54" s="14">
        <v>194</v>
      </c>
      <c r="X54" s="14">
        <v>8</v>
      </c>
      <c r="Y54" s="14"/>
      <c r="Z54" s="14"/>
      <c r="AA54" s="14">
        <v>211</v>
      </c>
      <c r="AB54" s="14">
        <v>8</v>
      </c>
      <c r="AC54" s="14"/>
      <c r="AD54" s="14"/>
      <c r="AE54" s="14">
        <v>162</v>
      </c>
      <c r="AF54" s="14">
        <v>7</v>
      </c>
      <c r="AG54" s="14"/>
      <c r="AH54" s="14"/>
      <c r="AI54" s="14">
        <v>145</v>
      </c>
      <c r="AJ54" s="14">
        <v>6</v>
      </c>
      <c r="AK54" s="14"/>
      <c r="AL54" s="14"/>
      <c r="AM54" s="14">
        <v>144</v>
      </c>
      <c r="AN54" s="14">
        <v>7</v>
      </c>
      <c r="AO54" s="14"/>
      <c r="AP54" s="14"/>
      <c r="AQ54" s="14">
        <v>76</v>
      </c>
      <c r="AR54" s="14">
        <v>3</v>
      </c>
      <c r="AS54" s="14"/>
      <c r="AT54" s="14"/>
      <c r="AU54" s="14">
        <v>82</v>
      </c>
      <c r="AV54" s="14">
        <v>4</v>
      </c>
      <c r="AW54" s="14"/>
      <c r="AX54" s="14"/>
      <c r="AY54" s="14">
        <v>4567</v>
      </c>
      <c r="AZ54" s="12">
        <f t="shared" si="0"/>
        <v>53</v>
      </c>
      <c r="BA54" s="12">
        <f t="shared" si="1"/>
        <v>0</v>
      </c>
      <c r="BB54" s="14">
        <f t="shared" si="2"/>
        <v>53</v>
      </c>
      <c r="BC54" s="14">
        <f t="shared" si="129"/>
        <v>20</v>
      </c>
      <c r="BD54" s="12">
        <f t="shared" si="4"/>
        <v>1318</v>
      </c>
      <c r="BE54" s="12">
        <f t="shared" si="5"/>
        <v>0</v>
      </c>
      <c r="BF54" s="12">
        <f t="shared" si="6"/>
        <v>1318</v>
      </c>
      <c r="BG54" s="12"/>
      <c r="BH54" s="12">
        <f t="shared" ref="BH54:BH59" si="139">S54</f>
        <v>210</v>
      </c>
      <c r="BI54" s="12">
        <f t="shared" ref="BI54:BI59" si="140">U54</f>
        <v>0</v>
      </c>
      <c r="BJ54" s="12">
        <f t="shared" si="9"/>
        <v>194</v>
      </c>
      <c r="BK54" s="12">
        <f t="shared" si="130"/>
        <v>0</v>
      </c>
      <c r="BL54" s="12"/>
      <c r="BM54" s="12"/>
      <c r="BN54" s="12"/>
      <c r="BO54" s="12">
        <f t="shared" si="11"/>
        <v>211</v>
      </c>
      <c r="BP54" s="12">
        <f t="shared" si="12"/>
        <v>0</v>
      </c>
      <c r="BQ54" s="12">
        <f t="shared" si="13"/>
        <v>162</v>
      </c>
      <c r="BR54" s="12">
        <f t="shared" si="14"/>
        <v>0</v>
      </c>
      <c r="BS54" s="12"/>
      <c r="BT54" s="12">
        <v>4</v>
      </c>
      <c r="BU54" s="12">
        <v>0</v>
      </c>
      <c r="BV54" s="12">
        <v>0</v>
      </c>
      <c r="BW54" s="12">
        <f t="shared" si="15"/>
        <v>13</v>
      </c>
      <c r="BX54" s="12">
        <f t="shared" ref="BX54:BY54" si="141">ROUNDUP((((AZ54)*4))/18,0)</f>
        <v>12</v>
      </c>
      <c r="BY54" s="12">
        <f t="shared" si="141"/>
        <v>0</v>
      </c>
      <c r="BZ54" s="12">
        <v>4</v>
      </c>
      <c r="CA54" s="12">
        <v>0</v>
      </c>
      <c r="CB54" s="12">
        <v>0</v>
      </c>
      <c r="CC54" s="12">
        <f t="shared" ref="CC54:CD54" si="142">IF(BX54-BZ54&gt;0,BX54-BZ54,0)</f>
        <v>8</v>
      </c>
      <c r="CD54" s="12">
        <f t="shared" si="142"/>
        <v>0</v>
      </c>
      <c r="CE54" s="12">
        <v>4</v>
      </c>
      <c r="CF54" s="12">
        <f t="shared" si="18"/>
        <v>8</v>
      </c>
      <c r="CG54" s="12">
        <f t="shared" si="19"/>
        <v>4</v>
      </c>
      <c r="CH54" s="12">
        <f t="shared" si="20"/>
        <v>0</v>
      </c>
      <c r="CI54" s="12">
        <v>63</v>
      </c>
      <c r="CJ54" s="12">
        <f t="shared" si="21"/>
        <v>68</v>
      </c>
      <c r="CK54" s="12">
        <f t="shared" si="22"/>
        <v>5</v>
      </c>
    </row>
    <row r="55" spans="1:89" ht="15.75" hidden="1" customHeight="1">
      <c r="A55" s="13" t="s">
        <v>193</v>
      </c>
      <c r="B55" s="14" t="s">
        <v>85</v>
      </c>
      <c r="C55" s="14" t="s">
        <v>194</v>
      </c>
      <c r="D55" s="14" t="s">
        <v>87</v>
      </c>
      <c r="E55" s="14" t="s">
        <v>195</v>
      </c>
      <c r="F55" s="14">
        <v>1</v>
      </c>
      <c r="G55" s="14">
        <v>94</v>
      </c>
      <c r="H55" s="14">
        <v>4</v>
      </c>
      <c r="I55" s="14">
        <v>173</v>
      </c>
      <c r="J55" s="14">
        <v>5</v>
      </c>
      <c r="K55" s="14">
        <v>97</v>
      </c>
      <c r="L55" s="14">
        <v>3</v>
      </c>
      <c r="M55" s="14">
        <v>190</v>
      </c>
      <c r="N55" s="14">
        <v>6</v>
      </c>
      <c r="O55" s="14">
        <v>117</v>
      </c>
      <c r="P55" s="14">
        <v>4</v>
      </c>
      <c r="Q55" s="14">
        <v>153</v>
      </c>
      <c r="R55" s="14">
        <v>4</v>
      </c>
      <c r="S55" s="14">
        <v>120</v>
      </c>
      <c r="T55" s="14">
        <v>3</v>
      </c>
      <c r="U55" s="14">
        <v>213</v>
      </c>
      <c r="V55" s="14">
        <v>7</v>
      </c>
      <c r="W55" s="14">
        <v>144</v>
      </c>
      <c r="X55" s="14">
        <v>5</v>
      </c>
      <c r="Y55" s="14">
        <v>151</v>
      </c>
      <c r="Z55" s="14">
        <v>5</v>
      </c>
      <c r="AA55" s="14">
        <v>108</v>
      </c>
      <c r="AB55" s="14">
        <v>4</v>
      </c>
      <c r="AC55" s="14">
        <v>148</v>
      </c>
      <c r="AD55" s="14">
        <v>6</v>
      </c>
      <c r="AE55" s="14">
        <v>96</v>
      </c>
      <c r="AF55" s="14">
        <v>3</v>
      </c>
      <c r="AG55" s="14">
        <v>117</v>
      </c>
      <c r="AH55" s="14">
        <v>4</v>
      </c>
      <c r="AI55" s="14">
        <v>107</v>
      </c>
      <c r="AJ55" s="14">
        <v>4</v>
      </c>
      <c r="AK55" s="14">
        <v>146</v>
      </c>
      <c r="AL55" s="14">
        <v>5</v>
      </c>
      <c r="AM55" s="14">
        <v>95</v>
      </c>
      <c r="AN55" s="14">
        <v>4</v>
      </c>
      <c r="AO55" s="14">
        <v>107</v>
      </c>
      <c r="AP55" s="14">
        <v>4</v>
      </c>
      <c r="AQ55" s="14">
        <v>31</v>
      </c>
      <c r="AR55" s="14">
        <v>1</v>
      </c>
      <c r="AS55" s="14">
        <v>43</v>
      </c>
      <c r="AT55" s="14">
        <v>2</v>
      </c>
      <c r="AU55" s="14">
        <v>29</v>
      </c>
      <c r="AV55" s="14">
        <v>1</v>
      </c>
      <c r="AW55" s="14">
        <v>43</v>
      </c>
      <c r="AX55" s="14">
        <v>2</v>
      </c>
      <c r="AY55" s="14">
        <v>45678</v>
      </c>
      <c r="AZ55" s="12">
        <f t="shared" si="0"/>
        <v>26</v>
      </c>
      <c r="BA55" s="12">
        <f t="shared" si="1"/>
        <v>37</v>
      </c>
      <c r="BB55" s="14">
        <f t="shared" si="2"/>
        <v>63</v>
      </c>
      <c r="BC55" s="14">
        <f>SUM(AJ55+AN55+AP55+AR55+AT55+AV55+AX55)</f>
        <v>18</v>
      </c>
      <c r="BD55" s="12">
        <f t="shared" si="4"/>
        <v>789</v>
      </c>
      <c r="BE55" s="12">
        <f t="shared" si="5"/>
        <v>1118</v>
      </c>
      <c r="BF55" s="12">
        <f t="shared" si="6"/>
        <v>1907</v>
      </c>
      <c r="BG55" s="12"/>
      <c r="BH55" s="12">
        <f t="shared" si="139"/>
        <v>120</v>
      </c>
      <c r="BI55" s="12">
        <f t="shared" si="140"/>
        <v>213</v>
      </c>
      <c r="BJ55" s="12">
        <f t="shared" si="9"/>
        <v>144</v>
      </c>
      <c r="BK55" s="12"/>
      <c r="BL55" s="12">
        <f>Y55</f>
        <v>151</v>
      </c>
      <c r="BM55" s="12"/>
      <c r="BN55" s="12"/>
      <c r="BO55" s="12">
        <f t="shared" si="11"/>
        <v>108</v>
      </c>
      <c r="BP55" s="12">
        <f t="shared" si="12"/>
        <v>148</v>
      </c>
      <c r="BQ55" s="12">
        <f t="shared" si="13"/>
        <v>96</v>
      </c>
      <c r="BR55" s="12">
        <f t="shared" si="14"/>
        <v>117</v>
      </c>
      <c r="BS55" s="12">
        <f>AK55</f>
        <v>146</v>
      </c>
      <c r="BT55" s="12">
        <v>2</v>
      </c>
      <c r="BU55" s="12">
        <v>2</v>
      </c>
      <c r="BV55" s="12">
        <v>0</v>
      </c>
      <c r="BW55" s="12">
        <f t="shared" si="15"/>
        <v>15</v>
      </c>
      <c r="BX55" s="12">
        <f t="shared" ref="BX55:BY55" si="143">ROUNDUP((((AZ55)*4))/18,0)</f>
        <v>6</v>
      </c>
      <c r="BY55" s="12">
        <f t="shared" si="143"/>
        <v>9</v>
      </c>
      <c r="BZ55" s="12">
        <v>2</v>
      </c>
      <c r="CA55" s="12">
        <v>2</v>
      </c>
      <c r="CB55" s="12">
        <v>0</v>
      </c>
      <c r="CC55" s="12">
        <f t="shared" ref="CC55:CD55" si="144">IF(BX55-BZ55&gt;0,BX55-BZ55,0)</f>
        <v>4</v>
      </c>
      <c r="CD55" s="12">
        <f t="shared" si="144"/>
        <v>7</v>
      </c>
      <c r="CE55" s="12">
        <v>4</v>
      </c>
      <c r="CF55" s="12">
        <f t="shared" si="18"/>
        <v>9</v>
      </c>
      <c r="CG55" s="12">
        <f t="shared" si="19"/>
        <v>6</v>
      </c>
      <c r="CH55" s="12">
        <f t="shared" si="20"/>
        <v>2</v>
      </c>
      <c r="CI55" s="12">
        <v>90</v>
      </c>
      <c r="CJ55" s="12">
        <f t="shared" si="21"/>
        <v>102</v>
      </c>
      <c r="CK55" s="12">
        <f t="shared" si="22"/>
        <v>12</v>
      </c>
    </row>
    <row r="56" spans="1:89" ht="15.75" hidden="1" customHeight="1">
      <c r="A56" s="11" t="s">
        <v>196</v>
      </c>
      <c r="B56" s="12" t="s">
        <v>89</v>
      </c>
      <c r="C56" s="12" t="s">
        <v>197</v>
      </c>
      <c r="D56" s="12" t="s">
        <v>87</v>
      </c>
      <c r="E56" s="12" t="s">
        <v>198</v>
      </c>
      <c r="F56" s="12">
        <v>1</v>
      </c>
      <c r="G56" s="12">
        <v>52</v>
      </c>
      <c r="H56" s="12">
        <v>2</v>
      </c>
      <c r="I56" s="12"/>
      <c r="J56" s="12">
        <v>3</v>
      </c>
      <c r="K56" s="12">
        <v>64</v>
      </c>
      <c r="L56" s="12">
        <v>3</v>
      </c>
      <c r="M56" s="12"/>
      <c r="N56" s="12">
        <v>3</v>
      </c>
      <c r="O56" s="12">
        <v>44</v>
      </c>
      <c r="P56" s="12">
        <v>2</v>
      </c>
      <c r="Q56" s="12"/>
      <c r="R56" s="12">
        <v>4</v>
      </c>
      <c r="S56" s="12">
        <v>55</v>
      </c>
      <c r="T56" s="12">
        <v>2</v>
      </c>
      <c r="U56" s="12"/>
      <c r="V56" s="12">
        <v>3</v>
      </c>
      <c r="W56" s="12">
        <v>83</v>
      </c>
      <c r="X56" s="12">
        <v>4</v>
      </c>
      <c r="Y56" s="12"/>
      <c r="Z56" s="12">
        <v>3</v>
      </c>
      <c r="AA56" s="12">
        <v>56</v>
      </c>
      <c r="AB56" s="12">
        <v>3</v>
      </c>
      <c r="AC56" s="12"/>
      <c r="AD56" s="12">
        <v>2</v>
      </c>
      <c r="AE56" s="12">
        <v>66</v>
      </c>
      <c r="AF56" s="12">
        <v>3</v>
      </c>
      <c r="AG56" s="12"/>
      <c r="AH56" s="12">
        <v>2</v>
      </c>
      <c r="AI56" s="12">
        <v>61</v>
      </c>
      <c r="AJ56" s="12">
        <v>3</v>
      </c>
      <c r="AK56" s="12"/>
      <c r="AL56" s="12">
        <v>1</v>
      </c>
      <c r="AM56" s="12">
        <v>71</v>
      </c>
      <c r="AN56" s="12">
        <v>3</v>
      </c>
      <c r="AO56" s="12"/>
      <c r="AP56" s="12">
        <v>2</v>
      </c>
      <c r="AQ56" s="12">
        <v>20</v>
      </c>
      <c r="AR56" s="12">
        <v>1</v>
      </c>
      <c r="AS56" s="12"/>
      <c r="AT56" s="12">
        <v>1</v>
      </c>
      <c r="AU56" s="12">
        <v>31</v>
      </c>
      <c r="AV56" s="12">
        <v>2</v>
      </c>
      <c r="AW56" s="12"/>
      <c r="AX56" s="12"/>
      <c r="AY56" s="12">
        <v>4567</v>
      </c>
      <c r="AZ56" s="12">
        <f t="shared" si="0"/>
        <v>20</v>
      </c>
      <c r="BA56" s="12">
        <f t="shared" si="1"/>
        <v>18</v>
      </c>
      <c r="BB56" s="12">
        <f t="shared" si="2"/>
        <v>38</v>
      </c>
      <c r="BC56" s="12">
        <f t="shared" ref="BC56:BC66" si="145">SUM(AJ56+AL56+AN56+AP56+AR56+AT56+AV56+AX56)</f>
        <v>13</v>
      </c>
      <c r="BD56" s="12">
        <f t="shared" si="4"/>
        <v>429</v>
      </c>
      <c r="BE56" s="12">
        <f t="shared" si="5"/>
        <v>0</v>
      </c>
      <c r="BF56" s="12">
        <f t="shared" si="6"/>
        <v>429</v>
      </c>
      <c r="BG56" s="12"/>
      <c r="BH56" s="12">
        <f t="shared" si="139"/>
        <v>55</v>
      </c>
      <c r="BI56" s="12">
        <f t="shared" si="140"/>
        <v>0</v>
      </c>
      <c r="BJ56" s="12">
        <f t="shared" si="9"/>
        <v>83</v>
      </c>
      <c r="BK56" s="12">
        <f t="shared" ref="BK56:BK66" si="146">Y56</f>
        <v>0</v>
      </c>
      <c r="BL56" s="12"/>
      <c r="BM56" s="12"/>
      <c r="BN56" s="12"/>
      <c r="BO56" s="12">
        <f t="shared" si="11"/>
        <v>56</v>
      </c>
      <c r="BP56" s="12">
        <f t="shared" si="12"/>
        <v>0</v>
      </c>
      <c r="BQ56" s="12">
        <f t="shared" si="13"/>
        <v>66</v>
      </c>
      <c r="BR56" s="12">
        <f t="shared" si="14"/>
        <v>0</v>
      </c>
      <c r="BS56" s="12"/>
      <c r="BT56" s="12">
        <v>2</v>
      </c>
      <c r="BU56" s="12">
        <v>1</v>
      </c>
      <c r="BV56" s="12">
        <v>1</v>
      </c>
      <c r="BW56" s="12">
        <f t="shared" si="15"/>
        <v>10</v>
      </c>
      <c r="BX56" s="12">
        <f t="shared" ref="BX56:BY56" si="147">ROUNDUP((((AZ56)*4))/18,0)</f>
        <v>5</v>
      </c>
      <c r="BY56" s="12">
        <f t="shared" si="147"/>
        <v>4</v>
      </c>
      <c r="BZ56" s="12">
        <v>2</v>
      </c>
      <c r="CA56" s="12">
        <v>1</v>
      </c>
      <c r="CB56" s="12">
        <v>1</v>
      </c>
      <c r="CC56" s="12">
        <f t="shared" ref="CC56:CD56" si="148">IF(BX56-BZ56&gt;0,BX56-BZ56,0)</f>
        <v>3</v>
      </c>
      <c r="CD56" s="12">
        <f t="shared" si="148"/>
        <v>3</v>
      </c>
      <c r="CE56" s="12">
        <v>4</v>
      </c>
      <c r="CF56" s="12">
        <f t="shared" si="18"/>
        <v>6</v>
      </c>
      <c r="CG56" s="12">
        <f t="shared" si="19"/>
        <v>4</v>
      </c>
      <c r="CH56" s="12">
        <f t="shared" si="20"/>
        <v>0</v>
      </c>
      <c r="CI56" s="12">
        <v>76</v>
      </c>
      <c r="CJ56" s="12">
        <f t="shared" si="21"/>
        <v>68</v>
      </c>
      <c r="CK56" s="12">
        <f t="shared" si="22"/>
        <v>0</v>
      </c>
    </row>
    <row r="57" spans="1:89" ht="15.75" hidden="1" customHeight="1">
      <c r="A57" s="11" t="s">
        <v>199</v>
      </c>
      <c r="B57" s="12" t="s">
        <v>85</v>
      </c>
      <c r="C57" s="12" t="s">
        <v>200</v>
      </c>
      <c r="D57" s="12" t="s">
        <v>87</v>
      </c>
      <c r="E57" s="12" t="s">
        <v>201</v>
      </c>
      <c r="F57" s="12">
        <v>1</v>
      </c>
      <c r="G57" s="12" t="s">
        <v>15</v>
      </c>
      <c r="H57" s="12" t="s">
        <v>15</v>
      </c>
      <c r="I57" s="12"/>
      <c r="J57" s="12"/>
      <c r="K57" s="12" t="s">
        <v>15</v>
      </c>
      <c r="L57" s="12" t="s">
        <v>15</v>
      </c>
      <c r="M57" s="12"/>
      <c r="N57" s="12"/>
      <c r="O57" s="12" t="s">
        <v>15</v>
      </c>
      <c r="P57" s="12" t="s">
        <v>15</v>
      </c>
      <c r="Q57" s="12"/>
      <c r="R57" s="12"/>
      <c r="S57" s="12" t="s">
        <v>15</v>
      </c>
      <c r="T57" s="12" t="s">
        <v>15</v>
      </c>
      <c r="U57" s="12"/>
      <c r="V57" s="12"/>
      <c r="W57" s="12">
        <v>95</v>
      </c>
      <c r="X57" s="12">
        <v>4</v>
      </c>
      <c r="Y57" s="12"/>
      <c r="Z57" s="12"/>
      <c r="AA57" s="12">
        <v>89</v>
      </c>
      <c r="AB57" s="12">
        <v>4</v>
      </c>
      <c r="AC57" s="12"/>
      <c r="AD57" s="12"/>
      <c r="AE57" s="12">
        <v>109</v>
      </c>
      <c r="AF57" s="12">
        <v>5</v>
      </c>
      <c r="AG57" s="12"/>
      <c r="AH57" s="12"/>
      <c r="AI57" s="12">
        <v>87</v>
      </c>
      <c r="AJ57" s="12">
        <v>4</v>
      </c>
      <c r="AK57" s="12"/>
      <c r="AL57" s="12"/>
      <c r="AM57" s="12">
        <v>96</v>
      </c>
      <c r="AN57" s="12">
        <v>5</v>
      </c>
      <c r="AO57" s="12"/>
      <c r="AP57" s="12"/>
      <c r="AQ57" s="12">
        <v>49</v>
      </c>
      <c r="AR57" s="12">
        <v>2</v>
      </c>
      <c r="AS57" s="12"/>
      <c r="AT57" s="12"/>
      <c r="AU57" s="12">
        <v>60</v>
      </c>
      <c r="AV57" s="12">
        <v>3</v>
      </c>
      <c r="AW57" s="12"/>
      <c r="AX57" s="12"/>
      <c r="AY57" s="12">
        <v>4567</v>
      </c>
      <c r="AZ57" s="12" t="e">
        <f t="shared" si="0"/>
        <v>#VALUE!</v>
      </c>
      <c r="BA57" s="12">
        <f t="shared" si="1"/>
        <v>0</v>
      </c>
      <c r="BB57" s="12" t="e">
        <f t="shared" si="2"/>
        <v>#VALUE!</v>
      </c>
      <c r="BC57" s="12">
        <f t="shared" si="145"/>
        <v>14</v>
      </c>
      <c r="BD57" s="12" t="e">
        <f t="shared" si="4"/>
        <v>#VALUE!</v>
      </c>
      <c r="BE57" s="12">
        <f t="shared" si="5"/>
        <v>0</v>
      </c>
      <c r="BF57" s="12" t="e">
        <f t="shared" si="6"/>
        <v>#VALUE!</v>
      </c>
      <c r="BG57" s="12"/>
      <c r="BH57" s="12" t="str">
        <f t="shared" si="139"/>
        <v/>
      </c>
      <c r="BI57" s="12">
        <f t="shared" si="140"/>
        <v>0</v>
      </c>
      <c r="BJ57" s="12">
        <f t="shared" si="9"/>
        <v>95</v>
      </c>
      <c r="BK57" s="12">
        <f t="shared" si="146"/>
        <v>0</v>
      </c>
      <c r="BL57" s="12"/>
      <c r="BM57" s="12"/>
      <c r="BN57" s="12"/>
      <c r="BO57" s="12">
        <f t="shared" si="11"/>
        <v>89</v>
      </c>
      <c r="BP57" s="12">
        <f t="shared" si="12"/>
        <v>0</v>
      </c>
      <c r="BQ57" s="12">
        <f t="shared" si="13"/>
        <v>109</v>
      </c>
      <c r="BR57" s="12">
        <f t="shared" si="14"/>
        <v>0</v>
      </c>
      <c r="BS57" s="12"/>
      <c r="BT57" s="12">
        <v>2</v>
      </c>
      <c r="BU57" s="12">
        <v>0</v>
      </c>
      <c r="BV57" s="12">
        <v>0</v>
      </c>
      <c r="BW57" s="12" t="e">
        <f t="shared" si="15"/>
        <v>#VALUE!</v>
      </c>
      <c r="BX57" s="12" t="e">
        <f t="shared" ref="BX57:BY57" si="149">ROUNDUP((((AZ57)*4))/18,0)</f>
        <v>#VALUE!</v>
      </c>
      <c r="BY57" s="12">
        <f t="shared" si="149"/>
        <v>0</v>
      </c>
      <c r="BZ57" s="12">
        <v>2</v>
      </c>
      <c r="CA57" s="12">
        <v>0</v>
      </c>
      <c r="CB57" s="12">
        <v>0</v>
      </c>
      <c r="CC57" s="12" t="e">
        <f t="shared" ref="CC57:CD57" si="150">IF(BX57-BZ57&gt;0,BX57-BZ57,0)</f>
        <v>#VALUE!</v>
      </c>
      <c r="CD57" s="12">
        <f t="shared" si="150"/>
        <v>0</v>
      </c>
      <c r="CE57" s="12">
        <v>2</v>
      </c>
      <c r="CF57" s="12" t="e">
        <f t="shared" si="18"/>
        <v>#VALUE!</v>
      </c>
      <c r="CG57" s="12" t="e">
        <f t="shared" si="19"/>
        <v>#VALUE!</v>
      </c>
      <c r="CH57" s="12" t="e">
        <f t="shared" si="20"/>
        <v>#VALUE!</v>
      </c>
      <c r="CI57" s="12">
        <v>70</v>
      </c>
      <c r="CJ57" s="12" t="e">
        <f t="shared" si="21"/>
        <v>#VALUE!</v>
      </c>
      <c r="CK57" s="12" t="e">
        <f t="shared" si="22"/>
        <v>#VALUE!</v>
      </c>
    </row>
    <row r="58" spans="1:89" ht="15.75" hidden="1" customHeight="1">
      <c r="A58" s="13" t="s">
        <v>202</v>
      </c>
      <c r="B58" s="14" t="s">
        <v>85</v>
      </c>
      <c r="C58" s="14" t="s">
        <v>203</v>
      </c>
      <c r="D58" s="14" t="s">
        <v>87</v>
      </c>
      <c r="E58" s="14" t="s">
        <v>204</v>
      </c>
      <c r="F58" s="14">
        <v>1</v>
      </c>
      <c r="G58" s="14">
        <v>83</v>
      </c>
      <c r="H58" s="14">
        <v>3</v>
      </c>
      <c r="I58" s="14">
        <v>95</v>
      </c>
      <c r="J58" s="14">
        <v>3</v>
      </c>
      <c r="K58" s="14">
        <v>87</v>
      </c>
      <c r="L58" s="14">
        <v>3</v>
      </c>
      <c r="M58" s="14">
        <v>96</v>
      </c>
      <c r="N58" s="14">
        <v>3</v>
      </c>
      <c r="O58" s="14">
        <v>85</v>
      </c>
      <c r="P58" s="14">
        <v>3</v>
      </c>
      <c r="Q58" s="14">
        <v>88</v>
      </c>
      <c r="R58" s="14">
        <v>3</v>
      </c>
      <c r="S58" s="14">
        <v>63</v>
      </c>
      <c r="T58" s="14">
        <v>2</v>
      </c>
      <c r="U58" s="14">
        <v>65</v>
      </c>
      <c r="V58" s="14">
        <v>2</v>
      </c>
      <c r="W58" s="14">
        <v>64</v>
      </c>
      <c r="X58" s="14">
        <v>2</v>
      </c>
      <c r="Y58" s="14">
        <v>61</v>
      </c>
      <c r="Z58" s="14">
        <v>2</v>
      </c>
      <c r="AA58" s="14">
        <v>64</v>
      </c>
      <c r="AB58" s="14">
        <v>2</v>
      </c>
      <c r="AC58" s="14">
        <v>61</v>
      </c>
      <c r="AD58" s="14">
        <v>2</v>
      </c>
      <c r="AE58" s="14">
        <v>55</v>
      </c>
      <c r="AF58" s="14">
        <v>2</v>
      </c>
      <c r="AG58" s="14">
        <v>60</v>
      </c>
      <c r="AH58" s="14">
        <v>2</v>
      </c>
      <c r="AI58" s="14">
        <v>51</v>
      </c>
      <c r="AJ58" s="14">
        <v>2</v>
      </c>
      <c r="AK58" s="14">
        <v>44</v>
      </c>
      <c r="AL58" s="14">
        <v>2</v>
      </c>
      <c r="AM58" s="14">
        <v>33</v>
      </c>
      <c r="AN58" s="14">
        <v>2</v>
      </c>
      <c r="AO58" s="14">
        <v>45</v>
      </c>
      <c r="AP58" s="14">
        <v>2</v>
      </c>
      <c r="AQ58" s="14">
        <v>49</v>
      </c>
      <c r="AR58" s="14">
        <v>2</v>
      </c>
      <c r="AS58" s="14">
        <v>36</v>
      </c>
      <c r="AT58" s="14">
        <v>2</v>
      </c>
      <c r="AU58" s="14">
        <v>49</v>
      </c>
      <c r="AV58" s="14">
        <v>2</v>
      </c>
      <c r="AW58" s="14">
        <v>39</v>
      </c>
      <c r="AX58" s="14">
        <v>2</v>
      </c>
      <c r="AY58" s="14">
        <v>4567</v>
      </c>
      <c r="AZ58" s="12">
        <f t="shared" si="0"/>
        <v>16</v>
      </c>
      <c r="BA58" s="12">
        <f t="shared" si="1"/>
        <v>16</v>
      </c>
      <c r="BB58" s="14">
        <f t="shared" si="2"/>
        <v>32</v>
      </c>
      <c r="BC58" s="14">
        <f t="shared" si="145"/>
        <v>16</v>
      </c>
      <c r="BD58" s="12">
        <f t="shared" si="4"/>
        <v>469</v>
      </c>
      <c r="BE58" s="12">
        <f t="shared" si="5"/>
        <v>475</v>
      </c>
      <c r="BF58" s="12">
        <f t="shared" si="6"/>
        <v>944</v>
      </c>
      <c r="BG58" s="12"/>
      <c r="BH58" s="12">
        <f t="shared" si="139"/>
        <v>63</v>
      </c>
      <c r="BI58" s="12">
        <f t="shared" si="140"/>
        <v>65</v>
      </c>
      <c r="BJ58" s="12">
        <f t="shared" si="9"/>
        <v>64</v>
      </c>
      <c r="BK58" s="12">
        <f t="shared" si="146"/>
        <v>61</v>
      </c>
      <c r="BL58" s="12"/>
      <c r="BM58" s="12"/>
      <c r="BN58" s="12"/>
      <c r="BO58" s="12">
        <f t="shared" si="11"/>
        <v>64</v>
      </c>
      <c r="BP58" s="12">
        <f t="shared" si="12"/>
        <v>61</v>
      </c>
      <c r="BQ58" s="12">
        <f t="shared" si="13"/>
        <v>55</v>
      </c>
      <c r="BR58" s="12">
        <f t="shared" si="14"/>
        <v>60</v>
      </c>
      <c r="BS58" s="12"/>
      <c r="BT58" s="12">
        <v>2</v>
      </c>
      <c r="BU58" s="12">
        <v>2</v>
      </c>
      <c r="BV58" s="12">
        <v>0</v>
      </c>
      <c r="BW58" s="12">
        <f t="shared" si="15"/>
        <v>8</v>
      </c>
      <c r="BX58" s="12">
        <f t="shared" ref="BX58:BY58" si="151">ROUNDUP((((AZ58)*4))/18,0)</f>
        <v>4</v>
      </c>
      <c r="BY58" s="12">
        <f t="shared" si="151"/>
        <v>4</v>
      </c>
      <c r="BZ58" s="12">
        <v>1</v>
      </c>
      <c r="CA58" s="12">
        <v>1</v>
      </c>
      <c r="CB58" s="12">
        <v>0</v>
      </c>
      <c r="CC58" s="12">
        <f t="shared" ref="CC58:CD58" si="152">IF(BX58-BZ58&gt;0,BX58-BZ58,0)</f>
        <v>3</v>
      </c>
      <c r="CD58" s="12">
        <f t="shared" si="152"/>
        <v>3</v>
      </c>
      <c r="CE58" s="12">
        <v>2</v>
      </c>
      <c r="CF58" s="12">
        <f t="shared" si="18"/>
        <v>5</v>
      </c>
      <c r="CG58" s="12">
        <f t="shared" si="19"/>
        <v>4</v>
      </c>
      <c r="CH58" s="12">
        <f t="shared" si="20"/>
        <v>2</v>
      </c>
      <c r="CI58" s="12">
        <v>36</v>
      </c>
      <c r="CJ58" s="12">
        <f t="shared" si="21"/>
        <v>68</v>
      </c>
      <c r="CK58" s="12">
        <f t="shared" si="22"/>
        <v>32</v>
      </c>
    </row>
    <row r="59" spans="1:89" ht="15.75" hidden="1" customHeight="1">
      <c r="A59" s="11" t="s">
        <v>205</v>
      </c>
      <c r="B59" s="12" t="s">
        <v>85</v>
      </c>
      <c r="C59" s="12" t="s">
        <v>206</v>
      </c>
      <c r="D59" s="12" t="s">
        <v>87</v>
      </c>
      <c r="E59" s="12" t="s">
        <v>207</v>
      </c>
      <c r="F59" s="12">
        <v>1</v>
      </c>
      <c r="G59" s="12">
        <v>68</v>
      </c>
      <c r="H59" s="12">
        <v>2</v>
      </c>
      <c r="I59" s="12">
        <v>102</v>
      </c>
      <c r="J59" s="12">
        <v>3</v>
      </c>
      <c r="K59" s="12">
        <v>77</v>
      </c>
      <c r="L59" s="12">
        <v>2</v>
      </c>
      <c r="M59" s="12">
        <v>69</v>
      </c>
      <c r="N59" s="12">
        <v>2</v>
      </c>
      <c r="O59" s="12">
        <v>75</v>
      </c>
      <c r="P59" s="12">
        <v>3</v>
      </c>
      <c r="Q59" s="12">
        <v>64</v>
      </c>
      <c r="R59" s="12">
        <v>2</v>
      </c>
      <c r="S59" s="12">
        <v>55</v>
      </c>
      <c r="T59" s="12">
        <v>2</v>
      </c>
      <c r="U59" s="12">
        <v>68</v>
      </c>
      <c r="V59" s="12">
        <v>2</v>
      </c>
      <c r="W59" s="12">
        <v>85</v>
      </c>
      <c r="X59" s="12">
        <v>4</v>
      </c>
      <c r="Y59" s="12">
        <v>82</v>
      </c>
      <c r="Z59" s="12">
        <v>4</v>
      </c>
      <c r="AA59" s="12">
        <v>103</v>
      </c>
      <c r="AB59" s="12">
        <v>4</v>
      </c>
      <c r="AC59" s="12">
        <v>71</v>
      </c>
      <c r="AD59" s="12">
        <v>3</v>
      </c>
      <c r="AE59" s="12">
        <v>78</v>
      </c>
      <c r="AF59" s="12">
        <v>3</v>
      </c>
      <c r="AG59" s="12">
        <v>74</v>
      </c>
      <c r="AH59" s="12">
        <v>3</v>
      </c>
      <c r="AI59" s="12">
        <v>82</v>
      </c>
      <c r="AJ59" s="12">
        <v>3</v>
      </c>
      <c r="AK59" s="12">
        <v>51</v>
      </c>
      <c r="AL59" s="12">
        <v>2</v>
      </c>
      <c r="AM59" s="12">
        <v>60</v>
      </c>
      <c r="AN59" s="12">
        <v>3</v>
      </c>
      <c r="AO59" s="12">
        <v>36</v>
      </c>
      <c r="AP59" s="12">
        <v>2</v>
      </c>
      <c r="AQ59" s="12">
        <v>32</v>
      </c>
      <c r="AR59" s="12">
        <v>2</v>
      </c>
      <c r="AS59" s="12">
        <v>12</v>
      </c>
      <c r="AT59" s="12">
        <v>1</v>
      </c>
      <c r="AU59" s="12">
        <v>20</v>
      </c>
      <c r="AV59" s="12">
        <v>1</v>
      </c>
      <c r="AW59" s="12">
        <v>15</v>
      </c>
      <c r="AX59" s="12">
        <v>1</v>
      </c>
      <c r="AY59" s="12">
        <v>4567</v>
      </c>
      <c r="AZ59" s="12">
        <f t="shared" si="0"/>
        <v>21</v>
      </c>
      <c r="BA59" s="12">
        <f t="shared" si="1"/>
        <v>18</v>
      </c>
      <c r="BB59" s="12">
        <f t="shared" si="2"/>
        <v>39</v>
      </c>
      <c r="BC59" s="12">
        <f t="shared" si="145"/>
        <v>15</v>
      </c>
      <c r="BD59" s="12">
        <f t="shared" si="4"/>
        <v>555</v>
      </c>
      <c r="BE59" s="12">
        <f t="shared" si="5"/>
        <v>479</v>
      </c>
      <c r="BF59" s="12">
        <f t="shared" si="6"/>
        <v>1034</v>
      </c>
      <c r="BG59" s="12"/>
      <c r="BH59" s="12">
        <f t="shared" si="139"/>
        <v>55</v>
      </c>
      <c r="BI59" s="12">
        <f t="shared" si="140"/>
        <v>68</v>
      </c>
      <c r="BJ59" s="12">
        <f t="shared" si="9"/>
        <v>85</v>
      </c>
      <c r="BK59" s="12">
        <f t="shared" si="146"/>
        <v>82</v>
      </c>
      <c r="BL59" s="12"/>
      <c r="BM59" s="12"/>
      <c r="BN59" s="12"/>
      <c r="BO59" s="12">
        <f t="shared" si="11"/>
        <v>103</v>
      </c>
      <c r="BP59" s="12">
        <f t="shared" si="12"/>
        <v>71</v>
      </c>
      <c r="BQ59" s="12">
        <f t="shared" si="13"/>
        <v>78</v>
      </c>
      <c r="BR59" s="12">
        <f t="shared" si="14"/>
        <v>74</v>
      </c>
      <c r="BS59" s="12"/>
      <c r="BT59" s="12">
        <v>3</v>
      </c>
      <c r="BU59" s="12">
        <v>4</v>
      </c>
      <c r="BV59" s="12">
        <v>0</v>
      </c>
      <c r="BW59" s="12">
        <f t="shared" si="15"/>
        <v>10</v>
      </c>
      <c r="BX59" s="12">
        <f t="shared" ref="BX59:BY59" si="153">ROUNDUP((((AZ59)*4))/18,0)</f>
        <v>5</v>
      </c>
      <c r="BY59" s="12">
        <f t="shared" si="153"/>
        <v>4</v>
      </c>
      <c r="BZ59" s="12">
        <v>3</v>
      </c>
      <c r="CA59" s="12">
        <v>4</v>
      </c>
      <c r="CB59" s="12">
        <v>0</v>
      </c>
      <c r="CC59" s="12">
        <f t="shared" ref="CC59:CD59" si="154">IF(BX59-BZ59&gt;0,BX59-BZ59,0)</f>
        <v>2</v>
      </c>
      <c r="CD59" s="12">
        <f t="shared" si="154"/>
        <v>0</v>
      </c>
      <c r="CE59" s="12">
        <v>2</v>
      </c>
      <c r="CF59" s="12">
        <f t="shared" si="18"/>
        <v>6</v>
      </c>
      <c r="CG59" s="12">
        <f t="shared" si="19"/>
        <v>4</v>
      </c>
      <c r="CH59" s="12">
        <f t="shared" si="20"/>
        <v>2</v>
      </c>
      <c r="CI59" s="12">
        <v>75</v>
      </c>
      <c r="CJ59" s="12">
        <f t="shared" si="21"/>
        <v>68</v>
      </c>
      <c r="CK59" s="12">
        <f t="shared" si="22"/>
        <v>0</v>
      </c>
    </row>
    <row r="60" spans="1:89" ht="15.75" customHeight="1">
      <c r="A60" s="11" t="s">
        <v>208</v>
      </c>
      <c r="B60" s="12" t="s">
        <v>85</v>
      </c>
      <c r="C60" s="12" t="s">
        <v>209</v>
      </c>
      <c r="D60" s="12" t="s">
        <v>87</v>
      </c>
      <c r="E60" s="12" t="s">
        <v>210</v>
      </c>
      <c r="F60" s="12">
        <v>1</v>
      </c>
      <c r="G60" s="12">
        <v>70</v>
      </c>
      <c r="H60" s="12">
        <v>2</v>
      </c>
      <c r="I60" s="12">
        <v>160</v>
      </c>
      <c r="J60" s="12">
        <v>4</v>
      </c>
      <c r="K60" s="12">
        <v>93</v>
      </c>
      <c r="L60" s="12">
        <v>3</v>
      </c>
      <c r="M60" s="12">
        <v>158</v>
      </c>
      <c r="N60" s="12">
        <v>4</v>
      </c>
      <c r="O60" s="12">
        <v>76</v>
      </c>
      <c r="P60" s="12">
        <v>2</v>
      </c>
      <c r="Q60" s="12">
        <v>130</v>
      </c>
      <c r="R60" s="12">
        <v>4</v>
      </c>
      <c r="S60" s="12">
        <v>79</v>
      </c>
      <c r="T60" s="12">
        <v>3</v>
      </c>
      <c r="U60" s="12">
        <v>98</v>
      </c>
      <c r="V60" s="12">
        <v>3</v>
      </c>
      <c r="W60" s="12">
        <v>96</v>
      </c>
      <c r="X60" s="12">
        <v>4</v>
      </c>
      <c r="Y60" s="12">
        <v>74</v>
      </c>
      <c r="Z60" s="12">
        <v>2</v>
      </c>
      <c r="AA60" s="12">
        <v>89</v>
      </c>
      <c r="AB60" s="12">
        <v>3</v>
      </c>
      <c r="AC60" s="12">
        <v>75</v>
      </c>
      <c r="AD60" s="12">
        <v>2</v>
      </c>
      <c r="AE60" s="12">
        <v>77</v>
      </c>
      <c r="AF60" s="12">
        <v>3</v>
      </c>
      <c r="AG60" s="12">
        <v>53</v>
      </c>
      <c r="AH60" s="12">
        <v>2</v>
      </c>
      <c r="AI60" s="12">
        <v>68</v>
      </c>
      <c r="AJ60" s="12">
        <v>2</v>
      </c>
      <c r="AK60" s="12">
        <v>52</v>
      </c>
      <c r="AL60" s="12">
        <v>2</v>
      </c>
      <c r="AM60" s="12">
        <v>64</v>
      </c>
      <c r="AN60" s="12">
        <v>3</v>
      </c>
      <c r="AO60" s="12">
        <v>54</v>
      </c>
      <c r="AP60" s="12">
        <v>2</v>
      </c>
      <c r="AQ60" s="12">
        <v>31</v>
      </c>
      <c r="AR60" s="12">
        <v>1</v>
      </c>
      <c r="AS60" s="12">
        <v>12</v>
      </c>
      <c r="AT60" s="12">
        <v>1</v>
      </c>
      <c r="AU60" s="12">
        <v>43</v>
      </c>
      <c r="AV60" s="12">
        <v>3</v>
      </c>
      <c r="AW60" s="12">
        <v>17</v>
      </c>
      <c r="AX60" s="12">
        <v>1</v>
      </c>
      <c r="AY60" s="12">
        <v>567</v>
      </c>
      <c r="AZ60" s="12">
        <f t="shared" si="0"/>
        <v>20</v>
      </c>
      <c r="BA60" s="12">
        <f t="shared" si="1"/>
        <v>19</v>
      </c>
      <c r="BB60" s="12">
        <f t="shared" si="2"/>
        <v>39</v>
      </c>
      <c r="BC60" s="12">
        <f t="shared" si="145"/>
        <v>15</v>
      </c>
      <c r="BD60" s="12">
        <f t="shared" si="4"/>
        <v>578</v>
      </c>
      <c r="BE60" s="12">
        <f t="shared" si="5"/>
        <v>640</v>
      </c>
      <c r="BF60" s="12">
        <f t="shared" si="6"/>
        <v>1218</v>
      </c>
      <c r="BG60" s="12"/>
      <c r="BH60" s="12"/>
      <c r="BI60" s="12"/>
      <c r="BJ60" s="12">
        <f t="shared" si="9"/>
        <v>96</v>
      </c>
      <c r="BK60" s="12">
        <f t="shared" si="146"/>
        <v>74</v>
      </c>
      <c r="BL60" s="12"/>
      <c r="BM60" s="12"/>
      <c r="BN60" s="12"/>
      <c r="BO60" s="12">
        <f t="shared" si="11"/>
        <v>89</v>
      </c>
      <c r="BP60" s="12">
        <f t="shared" si="12"/>
        <v>75</v>
      </c>
      <c r="BQ60" s="12">
        <f t="shared" si="13"/>
        <v>77</v>
      </c>
      <c r="BR60" s="12">
        <f t="shared" si="14"/>
        <v>53</v>
      </c>
      <c r="BS60" s="12"/>
      <c r="BT60" s="12">
        <v>3</v>
      </c>
      <c r="BU60" s="12">
        <v>1</v>
      </c>
      <c r="BV60" s="12">
        <v>0</v>
      </c>
      <c r="BW60" s="12">
        <f t="shared" si="15"/>
        <v>10</v>
      </c>
      <c r="BX60" s="12">
        <f t="shared" ref="BX60:BY60" si="155">ROUNDUP((((AZ60)*4))/18,0)</f>
        <v>5</v>
      </c>
      <c r="BY60" s="12">
        <f t="shared" si="155"/>
        <v>5</v>
      </c>
      <c r="BZ60" s="12">
        <v>3</v>
      </c>
      <c r="CA60" s="12">
        <v>1</v>
      </c>
      <c r="CB60" s="12">
        <v>0</v>
      </c>
      <c r="CC60" s="12">
        <f t="shared" ref="CC60:CD60" si="156">IF(BX60-BZ60&gt;0,BX60-BZ60,0)</f>
        <v>2</v>
      </c>
      <c r="CD60" s="12">
        <f t="shared" si="156"/>
        <v>4</v>
      </c>
      <c r="CE60" s="12">
        <v>2</v>
      </c>
      <c r="CF60" s="12">
        <f t="shared" si="18"/>
        <v>6</v>
      </c>
      <c r="CG60" s="12">
        <f t="shared" si="19"/>
        <v>4</v>
      </c>
      <c r="CH60" s="12">
        <f t="shared" si="20"/>
        <v>2</v>
      </c>
      <c r="CI60" s="12">
        <v>244</v>
      </c>
      <c r="CJ60" s="12">
        <f t="shared" si="21"/>
        <v>68</v>
      </c>
      <c r="CK60" s="12">
        <f t="shared" si="22"/>
        <v>0</v>
      </c>
    </row>
    <row r="61" spans="1:89" ht="15.75" customHeight="1">
      <c r="A61" s="13" t="s">
        <v>211</v>
      </c>
      <c r="B61" s="14" t="s">
        <v>85</v>
      </c>
      <c r="C61" s="14" t="s">
        <v>212</v>
      </c>
      <c r="D61" s="14" t="s">
        <v>87</v>
      </c>
      <c r="E61" s="14" t="s">
        <v>213</v>
      </c>
      <c r="F61" s="14">
        <v>1</v>
      </c>
      <c r="G61" s="14">
        <v>116</v>
      </c>
      <c r="H61" s="14">
        <v>5</v>
      </c>
      <c r="I61" s="14"/>
      <c r="J61" s="14"/>
      <c r="K61" s="14">
        <v>106</v>
      </c>
      <c r="L61" s="14">
        <v>4</v>
      </c>
      <c r="M61" s="14"/>
      <c r="N61" s="14"/>
      <c r="O61" s="14">
        <v>155</v>
      </c>
      <c r="P61" s="14">
        <v>6</v>
      </c>
      <c r="Q61" s="14"/>
      <c r="R61" s="14"/>
      <c r="S61" s="14">
        <v>121</v>
      </c>
      <c r="T61" s="14">
        <v>4</v>
      </c>
      <c r="U61" s="14"/>
      <c r="V61" s="14"/>
      <c r="W61" s="14">
        <v>174</v>
      </c>
      <c r="X61" s="14">
        <v>7</v>
      </c>
      <c r="Y61" s="14"/>
      <c r="Z61" s="14"/>
      <c r="AA61" s="14">
        <v>154</v>
      </c>
      <c r="AB61" s="14">
        <v>6</v>
      </c>
      <c r="AC61" s="14"/>
      <c r="AD61" s="14"/>
      <c r="AE61" s="14">
        <v>137</v>
      </c>
      <c r="AF61" s="14">
        <v>6</v>
      </c>
      <c r="AG61" s="14"/>
      <c r="AH61" s="14"/>
      <c r="AI61" s="14">
        <v>101</v>
      </c>
      <c r="AJ61" s="14">
        <v>4</v>
      </c>
      <c r="AK61" s="14"/>
      <c r="AL61" s="14"/>
      <c r="AM61" s="14">
        <v>85</v>
      </c>
      <c r="AN61" s="14">
        <v>4</v>
      </c>
      <c r="AO61" s="14"/>
      <c r="AP61" s="14"/>
      <c r="AQ61" s="14">
        <v>62</v>
      </c>
      <c r="AR61" s="14">
        <v>3</v>
      </c>
      <c r="AS61" s="14"/>
      <c r="AT61" s="14"/>
      <c r="AU61" s="14">
        <v>82</v>
      </c>
      <c r="AV61" s="14">
        <v>4</v>
      </c>
      <c r="AW61" s="14"/>
      <c r="AX61" s="14"/>
      <c r="AY61" s="14">
        <v>567</v>
      </c>
      <c r="AZ61" s="12">
        <f t="shared" si="0"/>
        <v>37</v>
      </c>
      <c r="BA61" s="12">
        <f t="shared" si="1"/>
        <v>0</v>
      </c>
      <c r="BB61" s="14">
        <f t="shared" si="2"/>
        <v>37</v>
      </c>
      <c r="BC61" s="14">
        <f t="shared" si="145"/>
        <v>15</v>
      </c>
      <c r="BD61" s="12">
        <f t="shared" si="4"/>
        <v>948</v>
      </c>
      <c r="BE61" s="12">
        <f t="shared" si="5"/>
        <v>0</v>
      </c>
      <c r="BF61" s="12">
        <f t="shared" si="6"/>
        <v>948</v>
      </c>
      <c r="BG61" s="12"/>
      <c r="BH61" s="12"/>
      <c r="BI61" s="12"/>
      <c r="BJ61" s="12">
        <f t="shared" si="9"/>
        <v>174</v>
      </c>
      <c r="BK61" s="12">
        <f t="shared" si="146"/>
        <v>0</v>
      </c>
      <c r="BL61" s="12"/>
      <c r="BM61" s="12"/>
      <c r="BN61" s="12"/>
      <c r="BO61" s="12">
        <f t="shared" si="11"/>
        <v>154</v>
      </c>
      <c r="BP61" s="12">
        <f t="shared" si="12"/>
        <v>0</v>
      </c>
      <c r="BQ61" s="12">
        <f t="shared" si="13"/>
        <v>137</v>
      </c>
      <c r="BR61" s="12">
        <f t="shared" si="14"/>
        <v>0</v>
      </c>
      <c r="BS61" s="12"/>
      <c r="BT61" s="12">
        <v>1</v>
      </c>
      <c r="BU61" s="12">
        <v>0</v>
      </c>
      <c r="BV61" s="12">
        <v>1</v>
      </c>
      <c r="BW61" s="12">
        <f t="shared" si="15"/>
        <v>10</v>
      </c>
      <c r="BX61" s="12">
        <f t="shared" ref="BX61:BY61" si="157">ROUNDUP((((AZ61)*4))/18,0)</f>
        <v>9</v>
      </c>
      <c r="BY61" s="12">
        <f t="shared" si="157"/>
        <v>0</v>
      </c>
      <c r="BZ61" s="12">
        <v>4</v>
      </c>
      <c r="CA61" s="12">
        <v>0</v>
      </c>
      <c r="CB61" s="12">
        <v>0</v>
      </c>
      <c r="CC61" s="12">
        <f t="shared" ref="CC61:CD61" si="158">IF(BX61-BZ61&gt;0,BX61-BZ61,0)</f>
        <v>5</v>
      </c>
      <c r="CD61" s="12">
        <f t="shared" si="158"/>
        <v>0</v>
      </c>
      <c r="CE61" s="12">
        <v>2</v>
      </c>
      <c r="CF61" s="12">
        <f t="shared" si="18"/>
        <v>6</v>
      </c>
      <c r="CG61" s="12">
        <f t="shared" si="19"/>
        <v>4</v>
      </c>
      <c r="CH61" s="12">
        <f t="shared" si="20"/>
        <v>2</v>
      </c>
      <c r="CI61" s="12">
        <v>62</v>
      </c>
      <c r="CJ61" s="12">
        <f t="shared" si="21"/>
        <v>68</v>
      </c>
      <c r="CK61" s="12">
        <f t="shared" si="22"/>
        <v>6</v>
      </c>
    </row>
    <row r="62" spans="1:89" ht="15.75" hidden="1" customHeight="1">
      <c r="A62" s="13" t="s">
        <v>214</v>
      </c>
      <c r="B62" s="14" t="s">
        <v>85</v>
      </c>
      <c r="C62" s="14" t="s">
        <v>215</v>
      </c>
      <c r="D62" s="14" t="s">
        <v>87</v>
      </c>
      <c r="E62" s="14" t="s">
        <v>216</v>
      </c>
      <c r="F62" s="14">
        <v>1</v>
      </c>
      <c r="G62" s="14">
        <v>124</v>
      </c>
      <c r="H62" s="14">
        <v>4</v>
      </c>
      <c r="I62" s="14"/>
      <c r="J62" s="14"/>
      <c r="K62" s="14">
        <v>127</v>
      </c>
      <c r="L62" s="14">
        <v>5</v>
      </c>
      <c r="M62" s="14"/>
      <c r="N62" s="14"/>
      <c r="O62" s="14">
        <v>94</v>
      </c>
      <c r="P62" s="14">
        <v>4</v>
      </c>
      <c r="Q62" s="14"/>
      <c r="R62" s="14"/>
      <c r="S62" s="14">
        <v>105</v>
      </c>
      <c r="T62" s="14">
        <v>4</v>
      </c>
      <c r="U62" s="14"/>
      <c r="V62" s="14"/>
      <c r="W62" s="14">
        <v>110</v>
      </c>
      <c r="X62" s="14">
        <v>5</v>
      </c>
      <c r="Y62" s="14"/>
      <c r="Z62" s="14"/>
      <c r="AA62" s="14">
        <v>113</v>
      </c>
      <c r="AB62" s="14">
        <v>4</v>
      </c>
      <c r="AC62" s="14"/>
      <c r="AD62" s="14"/>
      <c r="AE62" s="14">
        <v>88</v>
      </c>
      <c r="AF62" s="14">
        <v>4</v>
      </c>
      <c r="AG62" s="14"/>
      <c r="AH62" s="14"/>
      <c r="AI62" s="14">
        <v>65</v>
      </c>
      <c r="AJ62" s="14">
        <v>3</v>
      </c>
      <c r="AK62" s="14"/>
      <c r="AL62" s="14"/>
      <c r="AM62" s="14">
        <v>43</v>
      </c>
      <c r="AN62" s="14">
        <v>2</v>
      </c>
      <c r="AO62" s="14"/>
      <c r="AP62" s="14"/>
      <c r="AQ62" s="14">
        <v>24</v>
      </c>
      <c r="AR62" s="14">
        <v>1</v>
      </c>
      <c r="AS62" s="14"/>
      <c r="AT62" s="14"/>
      <c r="AU62" s="14">
        <v>29</v>
      </c>
      <c r="AV62" s="14">
        <v>1</v>
      </c>
      <c r="AW62" s="14"/>
      <c r="AX62" s="14"/>
      <c r="AY62" s="14">
        <v>4567</v>
      </c>
      <c r="AZ62" s="12">
        <f t="shared" si="0"/>
        <v>29</v>
      </c>
      <c r="BA62" s="12">
        <f t="shared" si="1"/>
        <v>0</v>
      </c>
      <c r="BB62" s="14">
        <f t="shared" si="2"/>
        <v>29</v>
      </c>
      <c r="BC62" s="14">
        <f t="shared" si="145"/>
        <v>7</v>
      </c>
      <c r="BD62" s="12">
        <f t="shared" si="4"/>
        <v>702</v>
      </c>
      <c r="BE62" s="12">
        <f t="shared" si="5"/>
        <v>0</v>
      </c>
      <c r="BF62" s="12">
        <f t="shared" si="6"/>
        <v>702</v>
      </c>
      <c r="BG62" s="12"/>
      <c r="BH62" s="12">
        <f t="shared" ref="BH62:BH124" si="159">S62</f>
        <v>105</v>
      </c>
      <c r="BI62" s="12">
        <f t="shared" ref="BI62:BI124" si="160">U62</f>
        <v>0</v>
      </c>
      <c r="BJ62" s="12">
        <f t="shared" si="9"/>
        <v>110</v>
      </c>
      <c r="BK62" s="12">
        <f t="shared" si="146"/>
        <v>0</v>
      </c>
      <c r="BL62" s="12"/>
      <c r="BM62" s="12"/>
      <c r="BN62" s="12"/>
      <c r="BO62" s="12">
        <f t="shared" si="11"/>
        <v>113</v>
      </c>
      <c r="BP62" s="12">
        <f t="shared" si="12"/>
        <v>0</v>
      </c>
      <c r="BQ62" s="12">
        <f t="shared" si="13"/>
        <v>88</v>
      </c>
      <c r="BR62" s="12">
        <f t="shared" si="14"/>
        <v>0</v>
      </c>
      <c r="BS62" s="12"/>
      <c r="BT62" s="12">
        <v>3</v>
      </c>
      <c r="BU62" s="12">
        <v>0</v>
      </c>
      <c r="BV62" s="12">
        <v>0</v>
      </c>
      <c r="BW62" s="12">
        <f t="shared" si="15"/>
        <v>7</v>
      </c>
      <c r="BX62" s="12">
        <f t="shared" ref="BX62:BY62" si="161">ROUNDUP((((AZ62)*4))/18,0)</f>
        <v>7</v>
      </c>
      <c r="BY62" s="12">
        <f t="shared" si="161"/>
        <v>0</v>
      </c>
      <c r="BZ62" s="12">
        <v>3</v>
      </c>
      <c r="CA62" s="12">
        <v>0</v>
      </c>
      <c r="CB62" s="12">
        <v>0</v>
      </c>
      <c r="CC62" s="12">
        <f t="shared" ref="CC62:CD62" si="162">IF(BX62-BZ62&gt;0,BX62-BZ62,0)</f>
        <v>4</v>
      </c>
      <c r="CD62" s="12">
        <f t="shared" si="162"/>
        <v>0</v>
      </c>
      <c r="CE62" s="12">
        <v>2</v>
      </c>
      <c r="CF62" s="12">
        <f t="shared" si="18"/>
        <v>5</v>
      </c>
      <c r="CG62" s="12">
        <f t="shared" si="19"/>
        <v>2</v>
      </c>
      <c r="CH62" s="12">
        <f t="shared" si="20"/>
        <v>0</v>
      </c>
      <c r="CI62" s="12">
        <v>36</v>
      </c>
      <c r="CJ62" s="12">
        <f t="shared" si="21"/>
        <v>34</v>
      </c>
      <c r="CK62" s="12">
        <f t="shared" si="22"/>
        <v>0</v>
      </c>
    </row>
    <row r="63" spans="1:89" ht="15.75" hidden="1" customHeight="1">
      <c r="A63" s="11" t="s">
        <v>217</v>
      </c>
      <c r="B63" s="12" t="s">
        <v>218</v>
      </c>
      <c r="C63" s="12" t="s">
        <v>219</v>
      </c>
      <c r="D63" s="12" t="s">
        <v>87</v>
      </c>
      <c r="E63" s="12" t="s">
        <v>220</v>
      </c>
      <c r="F63" s="12">
        <v>1</v>
      </c>
      <c r="G63" s="12">
        <v>11</v>
      </c>
      <c r="H63" s="12">
        <v>1</v>
      </c>
      <c r="I63" s="12">
        <v>51</v>
      </c>
      <c r="J63" s="12">
        <v>4</v>
      </c>
      <c r="K63" s="12">
        <v>14</v>
      </c>
      <c r="L63" s="12">
        <v>1</v>
      </c>
      <c r="M63" s="12">
        <v>36</v>
      </c>
      <c r="N63" s="12">
        <v>3</v>
      </c>
      <c r="O63" s="12">
        <v>9</v>
      </c>
      <c r="P63" s="12">
        <v>1</v>
      </c>
      <c r="Q63" s="12">
        <v>25</v>
      </c>
      <c r="R63" s="12">
        <v>2</v>
      </c>
      <c r="S63" s="12">
        <v>16</v>
      </c>
      <c r="T63" s="12">
        <v>2</v>
      </c>
      <c r="U63" s="12">
        <v>22</v>
      </c>
      <c r="V63" s="12">
        <v>2</v>
      </c>
      <c r="W63" s="12">
        <v>17</v>
      </c>
      <c r="X63" s="12">
        <v>2</v>
      </c>
      <c r="Y63" s="12">
        <v>22</v>
      </c>
      <c r="Z63" s="12">
        <v>2</v>
      </c>
      <c r="AA63" s="12">
        <v>20</v>
      </c>
      <c r="AB63" s="12">
        <v>2</v>
      </c>
      <c r="AC63" s="12">
        <v>35</v>
      </c>
      <c r="AD63" s="12">
        <v>3</v>
      </c>
      <c r="AE63" s="12">
        <v>27</v>
      </c>
      <c r="AF63" s="12">
        <v>2</v>
      </c>
      <c r="AG63" s="12">
        <v>24</v>
      </c>
      <c r="AH63" s="12">
        <v>3</v>
      </c>
      <c r="AI63" s="12">
        <v>23</v>
      </c>
      <c r="AJ63" s="12">
        <v>2</v>
      </c>
      <c r="AK63" s="12">
        <v>30</v>
      </c>
      <c r="AL63" s="12">
        <v>3</v>
      </c>
      <c r="AM63" s="12">
        <v>18</v>
      </c>
      <c r="AN63" s="12">
        <v>2</v>
      </c>
      <c r="AO63" s="12">
        <v>20</v>
      </c>
      <c r="AP63" s="12">
        <v>2</v>
      </c>
      <c r="AQ63" s="12">
        <v>7</v>
      </c>
      <c r="AR63" s="12">
        <v>1</v>
      </c>
      <c r="AS63" s="12">
        <v>14</v>
      </c>
      <c r="AT63" s="12">
        <v>2</v>
      </c>
      <c r="AU63" s="12">
        <v>17</v>
      </c>
      <c r="AV63" s="12">
        <v>2</v>
      </c>
      <c r="AW63" s="12">
        <v>15</v>
      </c>
      <c r="AX63" s="12">
        <v>2</v>
      </c>
      <c r="AY63" s="12">
        <v>34567</v>
      </c>
      <c r="AZ63" s="12">
        <f t="shared" si="0"/>
        <v>12</v>
      </c>
      <c r="BA63" s="12">
        <f t="shared" si="1"/>
        <v>18</v>
      </c>
      <c r="BB63" s="12">
        <f t="shared" si="2"/>
        <v>30</v>
      </c>
      <c r="BC63" s="12">
        <f t="shared" si="145"/>
        <v>16</v>
      </c>
      <c r="BD63" s="12">
        <f t="shared" si="4"/>
        <v>126</v>
      </c>
      <c r="BE63" s="12">
        <f t="shared" si="5"/>
        <v>194</v>
      </c>
      <c r="BF63" s="12">
        <f t="shared" si="6"/>
        <v>320</v>
      </c>
      <c r="BG63" s="12">
        <f>Q63</f>
        <v>25</v>
      </c>
      <c r="BH63" s="12">
        <f t="shared" si="159"/>
        <v>16</v>
      </c>
      <c r="BI63" s="12">
        <f t="shared" si="160"/>
        <v>22</v>
      </c>
      <c r="BJ63" s="12">
        <f t="shared" si="9"/>
        <v>17</v>
      </c>
      <c r="BK63" s="12">
        <f t="shared" si="146"/>
        <v>22</v>
      </c>
      <c r="BL63" s="12"/>
      <c r="BM63" s="12"/>
      <c r="BN63" s="12"/>
      <c r="BO63" s="12">
        <f t="shared" si="11"/>
        <v>20</v>
      </c>
      <c r="BP63" s="12">
        <f t="shared" si="12"/>
        <v>35</v>
      </c>
      <c r="BQ63" s="12">
        <f t="shared" si="13"/>
        <v>27</v>
      </c>
      <c r="BR63" s="12">
        <f t="shared" si="14"/>
        <v>24</v>
      </c>
      <c r="BS63" s="12"/>
      <c r="BT63" s="12">
        <v>2</v>
      </c>
      <c r="BU63" s="12">
        <v>2</v>
      </c>
      <c r="BV63" s="12">
        <v>0</v>
      </c>
      <c r="BW63" s="12">
        <f t="shared" si="15"/>
        <v>8</v>
      </c>
      <c r="BX63" s="12">
        <f t="shared" ref="BX63:BY63" si="163">ROUNDUP((((AZ63)*4))/18,0)</f>
        <v>3</v>
      </c>
      <c r="BY63" s="12">
        <f t="shared" si="163"/>
        <v>4</v>
      </c>
      <c r="BZ63" s="12">
        <v>1</v>
      </c>
      <c r="CA63" s="12">
        <v>1</v>
      </c>
      <c r="CB63" s="12">
        <v>2</v>
      </c>
      <c r="CC63" s="12">
        <f t="shared" ref="CC63:CD63" si="164">IF(BX63-BZ63&gt;0,BX63-BZ63,0)</f>
        <v>2</v>
      </c>
      <c r="CD63" s="12">
        <f t="shared" si="164"/>
        <v>3</v>
      </c>
      <c r="CE63" s="12">
        <v>2</v>
      </c>
      <c r="CF63" s="12">
        <f t="shared" si="18"/>
        <v>5</v>
      </c>
      <c r="CG63" s="12">
        <f t="shared" si="19"/>
        <v>2</v>
      </c>
      <c r="CH63" s="12">
        <f t="shared" si="20"/>
        <v>0</v>
      </c>
      <c r="CI63" s="12">
        <v>239</v>
      </c>
      <c r="CJ63" s="12">
        <f t="shared" si="21"/>
        <v>34</v>
      </c>
      <c r="CK63" s="12">
        <f t="shared" si="22"/>
        <v>0</v>
      </c>
    </row>
    <row r="64" spans="1:89" ht="15.75" hidden="1" customHeight="1">
      <c r="A64" s="13" t="s">
        <v>221</v>
      </c>
      <c r="B64" s="14" t="s">
        <v>85</v>
      </c>
      <c r="C64" s="14" t="s">
        <v>222</v>
      </c>
      <c r="D64" s="14" t="s">
        <v>87</v>
      </c>
      <c r="E64" s="14" t="s">
        <v>223</v>
      </c>
      <c r="F64" s="14">
        <v>1</v>
      </c>
      <c r="G64" s="14" t="s">
        <v>15</v>
      </c>
      <c r="H64" s="14" t="s">
        <v>15</v>
      </c>
      <c r="I64" s="14"/>
      <c r="J64" s="14"/>
      <c r="K64" s="14" t="s">
        <v>15</v>
      </c>
      <c r="L64" s="14" t="s">
        <v>15</v>
      </c>
      <c r="M64" s="14"/>
      <c r="N64" s="14"/>
      <c r="O64" s="14" t="s">
        <v>15</v>
      </c>
      <c r="P64" s="14" t="s">
        <v>15</v>
      </c>
      <c r="Q64" s="14"/>
      <c r="R64" s="14"/>
      <c r="S64" s="14" t="s">
        <v>15</v>
      </c>
      <c r="T64" s="14" t="s">
        <v>15</v>
      </c>
      <c r="U64" s="14"/>
      <c r="V64" s="14"/>
      <c r="W64" s="14">
        <v>152</v>
      </c>
      <c r="X64" s="14">
        <v>6</v>
      </c>
      <c r="Y64" s="14"/>
      <c r="Z64" s="14"/>
      <c r="AA64" s="14">
        <v>132</v>
      </c>
      <c r="AB64" s="14">
        <v>6</v>
      </c>
      <c r="AC64" s="14"/>
      <c r="AD64" s="14"/>
      <c r="AE64" s="14">
        <v>95</v>
      </c>
      <c r="AF64" s="14">
        <v>4</v>
      </c>
      <c r="AG64" s="14"/>
      <c r="AH64" s="14"/>
      <c r="AI64" s="14">
        <v>114</v>
      </c>
      <c r="AJ64" s="14">
        <v>6</v>
      </c>
      <c r="AK64" s="14"/>
      <c r="AL64" s="14"/>
      <c r="AM64" s="14">
        <v>134</v>
      </c>
      <c r="AN64" s="14">
        <v>7</v>
      </c>
      <c r="AO64" s="14"/>
      <c r="AP64" s="14"/>
      <c r="AQ64" s="14">
        <v>34</v>
      </c>
      <c r="AR64" s="14">
        <v>2</v>
      </c>
      <c r="AS64" s="14"/>
      <c r="AT64" s="14"/>
      <c r="AU64" s="14">
        <v>44</v>
      </c>
      <c r="AV64" s="14">
        <v>3</v>
      </c>
      <c r="AW64" s="14"/>
      <c r="AX64" s="14"/>
      <c r="AY64" s="14">
        <v>4567</v>
      </c>
      <c r="AZ64" s="12" t="e">
        <f t="shared" si="0"/>
        <v>#VALUE!</v>
      </c>
      <c r="BA64" s="12">
        <f t="shared" si="1"/>
        <v>0</v>
      </c>
      <c r="BB64" s="14" t="e">
        <f t="shared" si="2"/>
        <v>#VALUE!</v>
      </c>
      <c r="BC64" s="14">
        <f t="shared" si="145"/>
        <v>18</v>
      </c>
      <c r="BD64" s="12" t="e">
        <f t="shared" si="4"/>
        <v>#VALUE!</v>
      </c>
      <c r="BE64" s="12">
        <f t="shared" si="5"/>
        <v>0</v>
      </c>
      <c r="BF64" s="12" t="e">
        <f t="shared" si="6"/>
        <v>#VALUE!</v>
      </c>
      <c r="BG64" s="12"/>
      <c r="BH64" s="12" t="str">
        <f t="shared" si="159"/>
        <v/>
      </c>
      <c r="BI64" s="12">
        <f t="shared" si="160"/>
        <v>0</v>
      </c>
      <c r="BJ64" s="12">
        <f t="shared" si="9"/>
        <v>152</v>
      </c>
      <c r="BK64" s="12">
        <f t="shared" si="146"/>
        <v>0</v>
      </c>
      <c r="BL64" s="12"/>
      <c r="BM64" s="12"/>
      <c r="BN64" s="12"/>
      <c r="BO64" s="12">
        <f t="shared" si="11"/>
        <v>132</v>
      </c>
      <c r="BP64" s="12">
        <f t="shared" si="12"/>
        <v>0</v>
      </c>
      <c r="BQ64" s="12">
        <f t="shared" si="13"/>
        <v>95</v>
      </c>
      <c r="BR64" s="12">
        <f t="shared" si="14"/>
        <v>0</v>
      </c>
      <c r="BS64" s="12"/>
      <c r="BT64" s="12">
        <v>6</v>
      </c>
      <c r="BU64" s="12">
        <v>0</v>
      </c>
      <c r="BV64" s="12">
        <v>0</v>
      </c>
      <c r="BW64" s="12" t="e">
        <f t="shared" si="15"/>
        <v>#VALUE!</v>
      </c>
      <c r="BX64" s="12" t="e">
        <f t="shared" ref="BX64:BY64" si="165">ROUNDUP((((AZ64)*4))/18,0)</f>
        <v>#VALUE!</v>
      </c>
      <c r="BY64" s="12">
        <f t="shared" si="165"/>
        <v>0</v>
      </c>
      <c r="BZ64" s="12">
        <v>4</v>
      </c>
      <c r="CA64" s="12">
        <v>0</v>
      </c>
      <c r="CB64" s="12">
        <v>0</v>
      </c>
      <c r="CC64" s="12" t="e">
        <f t="shared" ref="CC64:CD64" si="166">IF(BX64-BZ64&gt;0,BX64-BZ64,0)</f>
        <v>#VALUE!</v>
      </c>
      <c r="CD64" s="12">
        <f t="shared" si="166"/>
        <v>0</v>
      </c>
      <c r="CE64" s="12">
        <v>4</v>
      </c>
      <c r="CF64" s="12" t="e">
        <f t="shared" si="18"/>
        <v>#VALUE!</v>
      </c>
      <c r="CG64" s="12" t="e">
        <f t="shared" si="19"/>
        <v>#VALUE!</v>
      </c>
      <c r="CH64" s="12" t="e">
        <f t="shared" si="20"/>
        <v>#VALUE!</v>
      </c>
      <c r="CI64" s="12">
        <v>60</v>
      </c>
      <c r="CJ64" s="12" t="e">
        <f t="shared" si="21"/>
        <v>#VALUE!</v>
      </c>
      <c r="CK64" s="12" t="e">
        <f t="shared" si="22"/>
        <v>#VALUE!</v>
      </c>
    </row>
    <row r="65" spans="1:89" ht="15.75" hidden="1" customHeight="1">
      <c r="A65" s="13" t="s">
        <v>224</v>
      </c>
      <c r="B65" s="14" t="s">
        <v>85</v>
      </c>
      <c r="C65" s="14" t="s">
        <v>225</v>
      </c>
      <c r="D65" s="14" t="s">
        <v>87</v>
      </c>
      <c r="E65" s="14" t="s">
        <v>226</v>
      </c>
      <c r="F65" s="14">
        <v>1</v>
      </c>
      <c r="G65" s="14" t="s">
        <v>15</v>
      </c>
      <c r="H65" s="14" t="s">
        <v>15</v>
      </c>
      <c r="I65" s="14"/>
      <c r="J65" s="14"/>
      <c r="K65" s="14" t="s">
        <v>15</v>
      </c>
      <c r="L65" s="14" t="s">
        <v>15</v>
      </c>
      <c r="M65" s="14"/>
      <c r="N65" s="14"/>
      <c r="O65" s="14" t="s">
        <v>15</v>
      </c>
      <c r="P65" s="14" t="s">
        <v>15</v>
      </c>
      <c r="Q65" s="14"/>
      <c r="R65" s="14"/>
      <c r="S65" s="14" t="s">
        <v>15</v>
      </c>
      <c r="T65" s="14" t="s">
        <v>15</v>
      </c>
      <c r="U65" s="14"/>
      <c r="V65" s="14"/>
      <c r="W65" s="14">
        <v>232</v>
      </c>
      <c r="X65" s="14">
        <v>10</v>
      </c>
      <c r="Y65" s="14"/>
      <c r="Z65" s="14"/>
      <c r="AA65" s="14">
        <v>221</v>
      </c>
      <c r="AB65" s="14">
        <v>9</v>
      </c>
      <c r="AC65" s="14"/>
      <c r="AD65" s="14"/>
      <c r="AE65" s="14">
        <v>172</v>
      </c>
      <c r="AF65" s="14">
        <v>7</v>
      </c>
      <c r="AG65" s="14"/>
      <c r="AH65" s="14"/>
      <c r="AI65" s="14">
        <v>140</v>
      </c>
      <c r="AJ65" s="14">
        <v>6</v>
      </c>
      <c r="AK65" s="14"/>
      <c r="AL65" s="14"/>
      <c r="AM65" s="14">
        <v>128</v>
      </c>
      <c r="AN65" s="14">
        <v>6</v>
      </c>
      <c r="AO65" s="14"/>
      <c r="AP65" s="14"/>
      <c r="AQ65" s="14">
        <v>51</v>
      </c>
      <c r="AR65" s="14">
        <v>2</v>
      </c>
      <c r="AS65" s="14"/>
      <c r="AT65" s="14"/>
      <c r="AU65" s="14">
        <v>47</v>
      </c>
      <c r="AV65" s="14">
        <v>2</v>
      </c>
      <c r="AW65" s="14"/>
      <c r="AX65" s="14"/>
      <c r="AY65" s="14">
        <v>4567</v>
      </c>
      <c r="AZ65" s="12" t="e">
        <f t="shared" si="0"/>
        <v>#VALUE!</v>
      </c>
      <c r="BA65" s="12">
        <f t="shared" si="1"/>
        <v>0</v>
      </c>
      <c r="BB65" s="14" t="e">
        <f t="shared" si="2"/>
        <v>#VALUE!</v>
      </c>
      <c r="BC65" s="14">
        <f t="shared" si="145"/>
        <v>16</v>
      </c>
      <c r="BD65" s="12" t="e">
        <f t="shared" si="4"/>
        <v>#VALUE!</v>
      </c>
      <c r="BE65" s="12">
        <f t="shared" si="5"/>
        <v>0</v>
      </c>
      <c r="BF65" s="12" t="e">
        <f t="shared" si="6"/>
        <v>#VALUE!</v>
      </c>
      <c r="BG65" s="12"/>
      <c r="BH65" s="12" t="str">
        <f t="shared" si="159"/>
        <v/>
      </c>
      <c r="BI65" s="12">
        <f t="shared" si="160"/>
        <v>0</v>
      </c>
      <c r="BJ65" s="12">
        <f t="shared" si="9"/>
        <v>232</v>
      </c>
      <c r="BK65" s="12">
        <f t="shared" si="146"/>
        <v>0</v>
      </c>
      <c r="BL65" s="12"/>
      <c r="BM65" s="12"/>
      <c r="BN65" s="12"/>
      <c r="BO65" s="12">
        <f t="shared" si="11"/>
        <v>221</v>
      </c>
      <c r="BP65" s="12">
        <f t="shared" si="12"/>
        <v>0</v>
      </c>
      <c r="BQ65" s="12">
        <f t="shared" si="13"/>
        <v>172</v>
      </c>
      <c r="BR65" s="12">
        <f t="shared" si="14"/>
        <v>0</v>
      </c>
      <c r="BS65" s="12"/>
      <c r="BT65" s="12">
        <v>1</v>
      </c>
      <c r="BU65" s="12">
        <v>2</v>
      </c>
      <c r="BV65" s="12">
        <v>1</v>
      </c>
      <c r="BW65" s="12" t="e">
        <f t="shared" si="15"/>
        <v>#VALUE!</v>
      </c>
      <c r="BX65" s="12" t="e">
        <f t="shared" ref="BX65:BY65" si="167">ROUNDUP((((AZ65)*4))/18,0)</f>
        <v>#VALUE!</v>
      </c>
      <c r="BY65" s="12">
        <f t="shared" si="167"/>
        <v>0</v>
      </c>
      <c r="BZ65" s="12">
        <v>7</v>
      </c>
      <c r="CA65" s="12">
        <v>0</v>
      </c>
      <c r="CB65" s="12">
        <v>1</v>
      </c>
      <c r="CC65" s="12" t="e">
        <f t="shared" ref="CC65:CD65" si="168">IF(BX65-BZ65&gt;0,BX65-BZ65,0)</f>
        <v>#VALUE!</v>
      </c>
      <c r="CD65" s="12">
        <f t="shared" si="168"/>
        <v>0</v>
      </c>
      <c r="CE65" s="12">
        <v>4</v>
      </c>
      <c r="CF65" s="12" t="e">
        <f t="shared" si="18"/>
        <v>#VALUE!</v>
      </c>
      <c r="CG65" s="12" t="e">
        <f t="shared" si="19"/>
        <v>#VALUE!</v>
      </c>
      <c r="CH65" s="12" t="e">
        <f t="shared" si="20"/>
        <v>#VALUE!</v>
      </c>
      <c r="CI65" s="12">
        <v>60</v>
      </c>
      <c r="CJ65" s="12" t="e">
        <f t="shared" si="21"/>
        <v>#VALUE!</v>
      </c>
      <c r="CK65" s="12" t="e">
        <f t="shared" si="22"/>
        <v>#VALUE!</v>
      </c>
    </row>
    <row r="66" spans="1:89" ht="15.75" hidden="1" customHeight="1">
      <c r="A66" s="11" t="s">
        <v>227</v>
      </c>
      <c r="B66" s="12" t="s">
        <v>85</v>
      </c>
      <c r="C66" s="12" t="s">
        <v>228</v>
      </c>
      <c r="D66" s="12" t="s">
        <v>87</v>
      </c>
      <c r="E66" s="12" t="s">
        <v>229</v>
      </c>
      <c r="F66" s="12">
        <v>1</v>
      </c>
      <c r="G66" s="12">
        <v>61</v>
      </c>
      <c r="H66" s="12">
        <v>2</v>
      </c>
      <c r="I66" s="12">
        <v>84</v>
      </c>
      <c r="J66" s="12">
        <v>2</v>
      </c>
      <c r="K66" s="12">
        <v>57</v>
      </c>
      <c r="L66" s="12">
        <v>2</v>
      </c>
      <c r="M66" s="12">
        <v>65</v>
      </c>
      <c r="N66" s="12">
        <v>2</v>
      </c>
      <c r="O66" s="12">
        <v>66</v>
      </c>
      <c r="P66" s="12">
        <v>2</v>
      </c>
      <c r="Q66" s="12">
        <v>79</v>
      </c>
      <c r="R66" s="12">
        <v>2</v>
      </c>
      <c r="S66" s="12">
        <v>53</v>
      </c>
      <c r="T66" s="12">
        <v>2</v>
      </c>
      <c r="U66" s="12">
        <v>63</v>
      </c>
      <c r="V66" s="12">
        <v>2</v>
      </c>
      <c r="W66" s="12">
        <v>67</v>
      </c>
      <c r="X66" s="12">
        <v>3</v>
      </c>
      <c r="Y66" s="12">
        <v>60</v>
      </c>
      <c r="Z66" s="12">
        <v>2</v>
      </c>
      <c r="AA66" s="12">
        <v>46</v>
      </c>
      <c r="AB66" s="12">
        <v>2</v>
      </c>
      <c r="AC66" s="12">
        <v>44</v>
      </c>
      <c r="AD66" s="12">
        <v>2</v>
      </c>
      <c r="AE66" s="12">
        <v>42</v>
      </c>
      <c r="AF66" s="12">
        <v>2</v>
      </c>
      <c r="AG66" s="12">
        <v>37</v>
      </c>
      <c r="AH66" s="12">
        <v>1</v>
      </c>
      <c r="AI66" s="12">
        <v>43</v>
      </c>
      <c r="AJ66" s="12">
        <v>2</v>
      </c>
      <c r="AK66" s="12">
        <v>22</v>
      </c>
      <c r="AL66" s="12">
        <v>1</v>
      </c>
      <c r="AM66" s="12">
        <v>36</v>
      </c>
      <c r="AN66" s="12">
        <v>2</v>
      </c>
      <c r="AO66" s="12">
        <v>35</v>
      </c>
      <c r="AP66" s="12">
        <v>2</v>
      </c>
      <c r="AQ66" s="12">
        <v>29</v>
      </c>
      <c r="AR66" s="12">
        <v>2</v>
      </c>
      <c r="AS66" s="12">
        <v>29</v>
      </c>
      <c r="AT66" s="12">
        <v>1</v>
      </c>
      <c r="AU66" s="12">
        <v>22</v>
      </c>
      <c r="AV66" s="12">
        <v>1</v>
      </c>
      <c r="AW66" s="12">
        <v>14</v>
      </c>
      <c r="AX66" s="12">
        <v>1</v>
      </c>
      <c r="AY66" s="12">
        <v>4567</v>
      </c>
      <c r="AZ66" s="12">
        <f t="shared" si="0"/>
        <v>15</v>
      </c>
      <c r="BA66" s="12">
        <f t="shared" si="1"/>
        <v>12</v>
      </c>
      <c r="BB66" s="12">
        <f t="shared" si="2"/>
        <v>27</v>
      </c>
      <c r="BC66" s="12">
        <f t="shared" si="145"/>
        <v>12</v>
      </c>
      <c r="BD66" s="12">
        <f t="shared" si="4"/>
        <v>374</v>
      </c>
      <c r="BE66" s="12">
        <f t="shared" si="5"/>
        <v>370</v>
      </c>
      <c r="BF66" s="12">
        <f t="shared" si="6"/>
        <v>744</v>
      </c>
      <c r="BG66" s="12"/>
      <c r="BH66" s="12">
        <f t="shared" si="159"/>
        <v>53</v>
      </c>
      <c r="BI66" s="12">
        <f t="shared" si="160"/>
        <v>63</v>
      </c>
      <c r="BJ66" s="12">
        <f t="shared" si="9"/>
        <v>67</v>
      </c>
      <c r="BK66" s="12">
        <f t="shared" si="146"/>
        <v>60</v>
      </c>
      <c r="BL66" s="12"/>
      <c r="BM66" s="12"/>
      <c r="BN66" s="12"/>
      <c r="BO66" s="12">
        <f t="shared" si="11"/>
        <v>46</v>
      </c>
      <c r="BP66" s="12">
        <f t="shared" si="12"/>
        <v>44</v>
      </c>
      <c r="BQ66" s="12">
        <f t="shared" si="13"/>
        <v>42</v>
      </c>
      <c r="BR66" s="12">
        <f t="shared" si="14"/>
        <v>37</v>
      </c>
      <c r="BS66" s="12"/>
      <c r="BT66" s="12">
        <v>2</v>
      </c>
      <c r="BU66" s="12">
        <v>0</v>
      </c>
      <c r="BV66" s="12">
        <v>2</v>
      </c>
      <c r="BW66" s="12">
        <f t="shared" si="15"/>
        <v>7</v>
      </c>
      <c r="BX66" s="12">
        <f t="shared" ref="BX66:BY66" si="169">ROUNDUP((((AZ66)*4))/18,0)</f>
        <v>4</v>
      </c>
      <c r="BY66" s="12">
        <f t="shared" si="169"/>
        <v>3</v>
      </c>
      <c r="BZ66" s="12">
        <v>1</v>
      </c>
      <c r="CA66" s="12">
        <v>2</v>
      </c>
      <c r="CB66" s="12">
        <v>1</v>
      </c>
      <c r="CC66" s="12">
        <f t="shared" ref="CC66:CD66" si="170">IF(BX66-BZ66&gt;0,BX66-BZ66,0)</f>
        <v>3</v>
      </c>
      <c r="CD66" s="12">
        <f t="shared" si="170"/>
        <v>1</v>
      </c>
      <c r="CE66" s="12">
        <v>2</v>
      </c>
      <c r="CF66" s="12">
        <f t="shared" si="18"/>
        <v>4</v>
      </c>
      <c r="CG66" s="12">
        <f t="shared" si="19"/>
        <v>2</v>
      </c>
      <c r="CH66" s="12">
        <f t="shared" si="20"/>
        <v>0</v>
      </c>
      <c r="CI66" s="12">
        <v>110</v>
      </c>
      <c r="CJ66" s="12">
        <f t="shared" si="21"/>
        <v>34</v>
      </c>
      <c r="CK66" s="12">
        <f t="shared" si="22"/>
        <v>0</v>
      </c>
    </row>
    <row r="67" spans="1:89" ht="15.75" hidden="1" customHeight="1">
      <c r="A67" s="13" t="s">
        <v>230</v>
      </c>
      <c r="B67" s="14" t="s">
        <v>85</v>
      </c>
      <c r="C67" s="14" t="s">
        <v>231</v>
      </c>
      <c r="D67" s="14" t="s">
        <v>87</v>
      </c>
      <c r="E67" s="14" t="s">
        <v>232</v>
      </c>
      <c r="F67" s="14">
        <v>1</v>
      </c>
      <c r="G67" s="14">
        <v>107</v>
      </c>
      <c r="H67" s="14">
        <v>5</v>
      </c>
      <c r="I67" s="14">
        <v>31</v>
      </c>
      <c r="J67" s="14">
        <v>1</v>
      </c>
      <c r="K67" s="14">
        <v>104</v>
      </c>
      <c r="L67" s="14">
        <v>5</v>
      </c>
      <c r="M67" s="14">
        <v>35</v>
      </c>
      <c r="N67" s="14">
        <v>1</v>
      </c>
      <c r="O67" s="14">
        <v>104</v>
      </c>
      <c r="P67" s="14">
        <v>5</v>
      </c>
      <c r="Q67" s="14">
        <v>24</v>
      </c>
      <c r="R67" s="14">
        <v>1</v>
      </c>
      <c r="S67" s="14">
        <v>112</v>
      </c>
      <c r="T67" s="14">
        <v>5</v>
      </c>
      <c r="U67" s="14">
        <v>33</v>
      </c>
      <c r="V67" s="14">
        <v>1</v>
      </c>
      <c r="W67" s="14">
        <v>122</v>
      </c>
      <c r="X67" s="14">
        <v>5</v>
      </c>
      <c r="Y67" s="14">
        <v>30</v>
      </c>
      <c r="Z67" s="14">
        <v>1</v>
      </c>
      <c r="AA67" s="14">
        <v>109</v>
      </c>
      <c r="AB67" s="14">
        <v>5</v>
      </c>
      <c r="AC67" s="14">
        <v>24</v>
      </c>
      <c r="AD67" s="14">
        <v>1</v>
      </c>
      <c r="AE67" s="14">
        <v>102</v>
      </c>
      <c r="AF67" s="14">
        <v>5</v>
      </c>
      <c r="AG67" s="14">
        <v>32</v>
      </c>
      <c r="AH67" s="14">
        <v>1</v>
      </c>
      <c r="AI67" s="14">
        <v>84</v>
      </c>
      <c r="AJ67" s="14">
        <v>4</v>
      </c>
      <c r="AK67" s="14">
        <v>25</v>
      </c>
      <c r="AL67" s="14">
        <v>1</v>
      </c>
      <c r="AM67" s="14">
        <v>84</v>
      </c>
      <c r="AN67" s="14">
        <v>5</v>
      </c>
      <c r="AO67" s="14">
        <v>21</v>
      </c>
      <c r="AP67" s="14">
        <v>1</v>
      </c>
      <c r="AQ67" s="14">
        <v>75</v>
      </c>
      <c r="AR67" s="14">
        <v>4</v>
      </c>
      <c r="AS67" s="14">
        <v>20</v>
      </c>
      <c r="AT67" s="14">
        <v>1</v>
      </c>
      <c r="AU67" s="14">
        <v>77</v>
      </c>
      <c r="AV67" s="14">
        <v>4</v>
      </c>
      <c r="AW67" s="14">
        <v>14</v>
      </c>
      <c r="AX67" s="14">
        <v>1</v>
      </c>
      <c r="AY67" s="14">
        <v>45678</v>
      </c>
      <c r="AZ67" s="12">
        <f t="shared" si="0"/>
        <v>34</v>
      </c>
      <c r="BA67" s="12">
        <f t="shared" si="1"/>
        <v>7</v>
      </c>
      <c r="BB67" s="14">
        <f t="shared" si="2"/>
        <v>41</v>
      </c>
      <c r="BC67" s="14">
        <f>SUM(AJ67+AN67+AP67+AR67+AT67+AV67+AX67)</f>
        <v>20</v>
      </c>
      <c r="BD67" s="12">
        <f t="shared" si="4"/>
        <v>737</v>
      </c>
      <c r="BE67" s="12">
        <f t="shared" si="5"/>
        <v>203</v>
      </c>
      <c r="BF67" s="12">
        <f t="shared" si="6"/>
        <v>940</v>
      </c>
      <c r="BG67" s="12"/>
      <c r="BH67" s="12">
        <f t="shared" si="159"/>
        <v>112</v>
      </c>
      <c r="BI67" s="12">
        <f t="shared" si="160"/>
        <v>33</v>
      </c>
      <c r="BJ67" s="12">
        <f t="shared" si="9"/>
        <v>122</v>
      </c>
      <c r="BK67" s="12"/>
      <c r="BL67" s="12">
        <f>Y67</f>
        <v>30</v>
      </c>
      <c r="BM67" s="12"/>
      <c r="BN67" s="12"/>
      <c r="BO67" s="12">
        <f t="shared" si="11"/>
        <v>109</v>
      </c>
      <c r="BP67" s="12">
        <f t="shared" si="12"/>
        <v>24</v>
      </c>
      <c r="BQ67" s="12">
        <f t="shared" si="13"/>
        <v>102</v>
      </c>
      <c r="BR67" s="12">
        <f t="shared" si="14"/>
        <v>32</v>
      </c>
      <c r="BS67" s="12">
        <f>AK67</f>
        <v>25</v>
      </c>
      <c r="BT67" s="12">
        <v>2</v>
      </c>
      <c r="BU67" s="12">
        <v>1</v>
      </c>
      <c r="BV67" s="12">
        <v>2</v>
      </c>
      <c r="BW67" s="12">
        <f t="shared" si="15"/>
        <v>11</v>
      </c>
      <c r="BX67" s="12">
        <f t="shared" ref="BX67:BY67" si="171">ROUNDUP((((AZ67)*4))/18,0)</f>
        <v>8</v>
      </c>
      <c r="BY67" s="12">
        <f t="shared" si="171"/>
        <v>2</v>
      </c>
      <c r="BZ67" s="12">
        <v>2</v>
      </c>
      <c r="CA67" s="12">
        <v>0</v>
      </c>
      <c r="CB67" s="12">
        <v>2</v>
      </c>
      <c r="CC67" s="12">
        <f t="shared" ref="CC67:CD67" si="172">IF(BX67-BZ67&gt;0,BX67-BZ67,0)</f>
        <v>6</v>
      </c>
      <c r="CD67" s="12">
        <f t="shared" si="172"/>
        <v>2</v>
      </c>
      <c r="CE67" s="12">
        <v>4</v>
      </c>
      <c r="CF67" s="12">
        <f t="shared" si="18"/>
        <v>7</v>
      </c>
      <c r="CG67" s="12">
        <f t="shared" si="19"/>
        <v>4</v>
      </c>
      <c r="CH67" s="12">
        <f t="shared" si="20"/>
        <v>0</v>
      </c>
      <c r="CI67" s="12">
        <v>63</v>
      </c>
      <c r="CJ67" s="12">
        <f t="shared" si="21"/>
        <v>68</v>
      </c>
      <c r="CK67" s="12">
        <f t="shared" si="22"/>
        <v>5</v>
      </c>
    </row>
    <row r="68" spans="1:89" ht="15.75" hidden="1" customHeight="1">
      <c r="A68" s="11" t="s">
        <v>233</v>
      </c>
      <c r="B68" s="12" t="s">
        <v>218</v>
      </c>
      <c r="C68" s="12" t="s">
        <v>234</v>
      </c>
      <c r="D68" s="18" t="s">
        <v>233</v>
      </c>
      <c r="E68" s="18" t="s">
        <v>235</v>
      </c>
      <c r="F68" s="12">
        <v>1</v>
      </c>
      <c r="G68" s="12"/>
      <c r="H68" s="12">
        <v>2</v>
      </c>
      <c r="I68" s="12"/>
      <c r="J68" s="12">
        <v>0</v>
      </c>
      <c r="K68" s="12"/>
      <c r="L68" s="12">
        <v>2</v>
      </c>
      <c r="M68" s="12"/>
      <c r="N68" s="12">
        <v>0</v>
      </c>
      <c r="O68" s="12"/>
      <c r="P68" s="12">
        <v>2</v>
      </c>
      <c r="Q68" s="12"/>
      <c r="R68" s="12">
        <v>0</v>
      </c>
      <c r="S68" s="12"/>
      <c r="T68" s="12">
        <v>2</v>
      </c>
      <c r="U68" s="12"/>
      <c r="V68" s="12">
        <v>0</v>
      </c>
      <c r="W68" s="12"/>
      <c r="X68" s="12">
        <v>3</v>
      </c>
      <c r="Y68" s="12"/>
      <c r="Z68" s="12">
        <v>0</v>
      </c>
      <c r="AA68" s="12"/>
      <c r="AB68" s="12">
        <v>3</v>
      </c>
      <c r="AC68" s="12"/>
      <c r="AD68" s="12">
        <v>0</v>
      </c>
      <c r="AE68" s="12"/>
      <c r="AF68" s="12">
        <v>3</v>
      </c>
      <c r="AG68" s="12"/>
      <c r="AH68" s="12">
        <v>0</v>
      </c>
      <c r="AI68" s="12"/>
      <c r="AJ68" s="12">
        <v>3</v>
      </c>
      <c r="AK68" s="12"/>
      <c r="AL68" s="12">
        <v>0</v>
      </c>
      <c r="AM68" s="12"/>
      <c r="AN68" s="12">
        <v>4</v>
      </c>
      <c r="AO68" s="12"/>
      <c r="AP68" s="12">
        <v>4</v>
      </c>
      <c r="AQ68" s="12"/>
      <c r="AR68" s="12">
        <v>4</v>
      </c>
      <c r="AS68" s="12"/>
      <c r="AT68" s="12">
        <v>0</v>
      </c>
      <c r="AU68" s="12"/>
      <c r="AV68" s="12">
        <v>4</v>
      </c>
      <c r="AW68" s="12"/>
      <c r="AX68" s="12">
        <v>0</v>
      </c>
      <c r="AY68" s="12">
        <v>4567</v>
      </c>
      <c r="AZ68" s="12">
        <f t="shared" si="0"/>
        <v>18</v>
      </c>
      <c r="BA68" s="12">
        <f t="shared" si="1"/>
        <v>0</v>
      </c>
      <c r="BB68" s="12">
        <f t="shared" si="2"/>
        <v>18</v>
      </c>
      <c r="BC68" s="12">
        <f t="shared" ref="BC68:BC124" si="173">SUM(AJ68+AL68+AN68+AP68+AR68+AT68+AV68+AX68)</f>
        <v>19</v>
      </c>
      <c r="BD68" s="12">
        <f t="shared" si="4"/>
        <v>0</v>
      </c>
      <c r="BE68" s="12">
        <f t="shared" si="5"/>
        <v>0</v>
      </c>
      <c r="BF68" s="12">
        <f t="shared" si="6"/>
        <v>0</v>
      </c>
      <c r="BG68" s="12"/>
      <c r="BH68" s="12">
        <f t="shared" si="159"/>
        <v>0</v>
      </c>
      <c r="BI68" s="12">
        <f t="shared" si="160"/>
        <v>0</v>
      </c>
      <c r="BJ68" s="12">
        <f t="shared" si="9"/>
        <v>0</v>
      </c>
      <c r="BK68" s="12">
        <f t="shared" ref="BK68:BK124" si="174">Y68</f>
        <v>0</v>
      </c>
      <c r="BL68" s="12"/>
      <c r="BM68" s="12"/>
      <c r="BN68" s="12"/>
      <c r="BO68" s="12">
        <f t="shared" si="11"/>
        <v>0</v>
      </c>
      <c r="BP68" s="12">
        <f t="shared" si="12"/>
        <v>0</v>
      </c>
      <c r="BQ68" s="12">
        <f t="shared" si="13"/>
        <v>0</v>
      </c>
      <c r="BR68" s="12">
        <f t="shared" si="14"/>
        <v>0</v>
      </c>
      <c r="BS68" s="12"/>
      <c r="BT68" s="12"/>
      <c r="BU68" s="12"/>
      <c r="BV68" s="12"/>
      <c r="BW68" s="12">
        <f t="shared" si="15"/>
        <v>6</v>
      </c>
      <c r="BX68" s="12">
        <f t="shared" ref="BX68:BY68" si="175">ROUNDUP((((AZ68)*4))/18,0)</f>
        <v>4</v>
      </c>
      <c r="BY68" s="12">
        <f t="shared" si="175"/>
        <v>0</v>
      </c>
      <c r="BZ68" s="12">
        <v>2</v>
      </c>
      <c r="CA68" s="12">
        <v>0</v>
      </c>
      <c r="CB68" s="12">
        <v>0</v>
      </c>
      <c r="CC68" s="12">
        <f t="shared" ref="CC68:CD68" si="176">IF(BX68-BZ68&gt;0,BX68-BZ68,0)</f>
        <v>2</v>
      </c>
      <c r="CD68" s="12">
        <f t="shared" si="176"/>
        <v>0</v>
      </c>
      <c r="CE68" s="12">
        <v>4</v>
      </c>
      <c r="CF68" s="12">
        <f t="shared" si="18"/>
        <v>4</v>
      </c>
      <c r="CG68" s="12">
        <f t="shared" si="19"/>
        <v>2</v>
      </c>
      <c r="CH68" s="12">
        <f t="shared" si="20"/>
        <v>0</v>
      </c>
      <c r="CI68" s="12">
        <v>70</v>
      </c>
      <c r="CJ68" s="12">
        <f t="shared" si="21"/>
        <v>34</v>
      </c>
      <c r="CK68" s="12">
        <f t="shared" si="22"/>
        <v>0</v>
      </c>
    </row>
    <row r="69" spans="1:89" ht="15.75" hidden="1" customHeight="1">
      <c r="A69" s="19" t="s">
        <v>236</v>
      </c>
      <c r="B69" s="14" t="s">
        <v>237</v>
      </c>
      <c r="C69" s="14" t="s">
        <v>238</v>
      </c>
      <c r="D69" s="14" t="s">
        <v>239</v>
      </c>
      <c r="E69" s="14">
        <v>2</v>
      </c>
      <c r="F69" s="14">
        <v>1</v>
      </c>
      <c r="G69" s="14">
        <v>121</v>
      </c>
      <c r="H69" s="14">
        <v>6</v>
      </c>
      <c r="I69" s="14">
        <v>28</v>
      </c>
      <c r="J69" s="14">
        <v>1</v>
      </c>
      <c r="K69" s="14">
        <v>144</v>
      </c>
      <c r="L69" s="14">
        <v>6</v>
      </c>
      <c r="M69" s="14">
        <v>20</v>
      </c>
      <c r="N69" s="14">
        <v>1</v>
      </c>
      <c r="O69" s="14">
        <v>146</v>
      </c>
      <c r="P69" s="14">
        <v>6</v>
      </c>
      <c r="Q69" s="14">
        <v>32</v>
      </c>
      <c r="R69" s="14">
        <v>1</v>
      </c>
      <c r="S69" s="14">
        <v>151</v>
      </c>
      <c r="T69" s="14">
        <v>7</v>
      </c>
      <c r="U69" s="14">
        <v>18</v>
      </c>
      <c r="V69" s="14">
        <v>1</v>
      </c>
      <c r="W69" s="14">
        <v>128</v>
      </c>
      <c r="X69" s="14">
        <v>6</v>
      </c>
      <c r="Y69" s="14">
        <v>11</v>
      </c>
      <c r="Z69" s="14">
        <v>1</v>
      </c>
      <c r="AA69" s="14">
        <v>126</v>
      </c>
      <c r="AB69" s="14">
        <v>5</v>
      </c>
      <c r="AC69" s="14">
        <v>18</v>
      </c>
      <c r="AD69" s="14">
        <v>1</v>
      </c>
      <c r="AE69" s="14">
        <v>109</v>
      </c>
      <c r="AF69" s="14">
        <v>5</v>
      </c>
      <c r="AG69" s="14">
        <v>23</v>
      </c>
      <c r="AH69" s="14">
        <v>1</v>
      </c>
      <c r="AI69" s="14">
        <v>106</v>
      </c>
      <c r="AJ69" s="14">
        <v>5</v>
      </c>
      <c r="AK69" s="14">
        <v>16</v>
      </c>
      <c r="AL69" s="14">
        <v>1</v>
      </c>
      <c r="AM69" s="14">
        <v>98</v>
      </c>
      <c r="AN69" s="14">
        <v>5</v>
      </c>
      <c r="AO69" s="14">
        <v>13</v>
      </c>
      <c r="AP69" s="14">
        <v>1</v>
      </c>
      <c r="AQ69" s="14">
        <v>51</v>
      </c>
      <c r="AR69" s="14">
        <v>2</v>
      </c>
      <c r="AS69" s="14">
        <v>11</v>
      </c>
      <c r="AT69" s="14">
        <v>1</v>
      </c>
      <c r="AU69" s="14">
        <v>66</v>
      </c>
      <c r="AV69" s="14">
        <v>3</v>
      </c>
      <c r="AW69" s="14">
        <v>13</v>
      </c>
      <c r="AX69" s="14">
        <v>1</v>
      </c>
      <c r="AY69" s="14">
        <v>4567</v>
      </c>
      <c r="AZ69" s="12">
        <f t="shared" si="0"/>
        <v>40</v>
      </c>
      <c r="BA69" s="12">
        <f t="shared" si="1"/>
        <v>7</v>
      </c>
      <c r="BB69" s="14">
        <f t="shared" si="2"/>
        <v>47</v>
      </c>
      <c r="BC69" s="14">
        <f t="shared" si="173"/>
        <v>19</v>
      </c>
      <c r="BD69" s="12">
        <f t="shared" si="4"/>
        <v>910</v>
      </c>
      <c r="BE69" s="12">
        <f t="shared" si="5"/>
        <v>138</v>
      </c>
      <c r="BF69" s="12">
        <f t="shared" si="6"/>
        <v>1048</v>
      </c>
      <c r="BG69" s="12"/>
      <c r="BH69" s="12">
        <f t="shared" si="159"/>
        <v>151</v>
      </c>
      <c r="BI69" s="12">
        <f t="shared" si="160"/>
        <v>18</v>
      </c>
      <c r="BJ69" s="12">
        <f t="shared" si="9"/>
        <v>128</v>
      </c>
      <c r="BK69" s="12">
        <f t="shared" si="174"/>
        <v>11</v>
      </c>
      <c r="BL69" s="12"/>
      <c r="BM69" s="12"/>
      <c r="BN69" s="12"/>
      <c r="BO69" s="12">
        <f t="shared" si="11"/>
        <v>126</v>
      </c>
      <c r="BP69" s="12">
        <f t="shared" si="12"/>
        <v>18</v>
      </c>
      <c r="BQ69" s="12">
        <f t="shared" si="13"/>
        <v>109</v>
      </c>
      <c r="BR69" s="12">
        <f t="shared" si="14"/>
        <v>23</v>
      </c>
      <c r="BS69" s="12"/>
      <c r="BT69" s="12">
        <v>3</v>
      </c>
      <c r="BU69" s="12">
        <v>1</v>
      </c>
      <c r="BV69" s="12">
        <v>0</v>
      </c>
      <c r="BW69" s="12">
        <f t="shared" si="15"/>
        <v>12</v>
      </c>
      <c r="BX69" s="12">
        <f t="shared" ref="BX69:BY69" si="177">ROUNDUP((((AZ69)*4))/18,0)</f>
        <v>9</v>
      </c>
      <c r="BY69" s="12">
        <f t="shared" si="177"/>
        <v>2</v>
      </c>
      <c r="BZ69" s="12">
        <v>3</v>
      </c>
      <c r="CA69" s="12">
        <v>1</v>
      </c>
      <c r="CB69" s="12">
        <v>0</v>
      </c>
      <c r="CC69" s="12">
        <f t="shared" ref="CC69:CD69" si="178">IF(BX69-BZ69&gt;0,BX69-BZ69,0)</f>
        <v>6</v>
      </c>
      <c r="CD69" s="12">
        <f t="shared" si="178"/>
        <v>1</v>
      </c>
      <c r="CE69" s="12">
        <v>5</v>
      </c>
      <c r="CF69" s="12">
        <f t="shared" si="18"/>
        <v>7</v>
      </c>
      <c r="CG69" s="12">
        <f t="shared" si="19"/>
        <v>4</v>
      </c>
      <c r="CH69" s="12">
        <f t="shared" si="20"/>
        <v>0</v>
      </c>
      <c r="CI69" s="12">
        <v>59</v>
      </c>
      <c r="CJ69" s="12">
        <f t="shared" si="21"/>
        <v>68</v>
      </c>
      <c r="CK69" s="12">
        <f t="shared" si="22"/>
        <v>9</v>
      </c>
    </row>
    <row r="70" spans="1:89" ht="15.75" hidden="1" customHeight="1">
      <c r="A70" s="11" t="s">
        <v>240</v>
      </c>
      <c r="B70" s="12" t="s">
        <v>237</v>
      </c>
      <c r="C70" s="12" t="s">
        <v>241</v>
      </c>
      <c r="D70" s="12" t="s">
        <v>239</v>
      </c>
      <c r="E70" s="12">
        <v>4</v>
      </c>
      <c r="F70" s="12">
        <v>1</v>
      </c>
      <c r="G70" s="12">
        <v>85</v>
      </c>
      <c r="H70" s="12">
        <v>3</v>
      </c>
      <c r="I70" s="12">
        <v>229</v>
      </c>
      <c r="J70" s="12">
        <v>6</v>
      </c>
      <c r="K70" s="12">
        <v>84</v>
      </c>
      <c r="L70" s="12">
        <v>3</v>
      </c>
      <c r="M70" s="12">
        <v>293</v>
      </c>
      <c r="N70" s="12">
        <v>7</v>
      </c>
      <c r="O70" s="12">
        <v>85</v>
      </c>
      <c r="P70" s="12">
        <v>3</v>
      </c>
      <c r="Q70" s="12">
        <v>235</v>
      </c>
      <c r="R70" s="12">
        <v>6</v>
      </c>
      <c r="S70" s="12">
        <v>75</v>
      </c>
      <c r="T70" s="12">
        <v>2</v>
      </c>
      <c r="U70" s="12">
        <v>197</v>
      </c>
      <c r="V70" s="12">
        <v>7</v>
      </c>
      <c r="W70" s="12">
        <v>97</v>
      </c>
      <c r="X70" s="12">
        <v>3</v>
      </c>
      <c r="Y70" s="12">
        <v>194</v>
      </c>
      <c r="Z70" s="12">
        <v>6</v>
      </c>
      <c r="AA70" s="12">
        <v>74</v>
      </c>
      <c r="AB70" s="12">
        <v>2</v>
      </c>
      <c r="AC70" s="12">
        <v>203</v>
      </c>
      <c r="AD70" s="12">
        <v>7</v>
      </c>
      <c r="AE70" s="12">
        <v>82</v>
      </c>
      <c r="AF70" s="12">
        <v>3</v>
      </c>
      <c r="AG70" s="12">
        <v>148</v>
      </c>
      <c r="AH70" s="12">
        <v>6</v>
      </c>
      <c r="AI70" s="12">
        <v>72</v>
      </c>
      <c r="AJ70" s="12">
        <v>2</v>
      </c>
      <c r="AK70" s="12">
        <v>158</v>
      </c>
      <c r="AL70" s="12">
        <v>6</v>
      </c>
      <c r="AM70" s="12">
        <v>77</v>
      </c>
      <c r="AN70" s="12">
        <v>3</v>
      </c>
      <c r="AO70" s="12">
        <v>130</v>
      </c>
      <c r="AP70" s="12">
        <v>5</v>
      </c>
      <c r="AQ70" s="12">
        <v>49</v>
      </c>
      <c r="AR70" s="12">
        <v>2</v>
      </c>
      <c r="AS70" s="12">
        <v>85</v>
      </c>
      <c r="AT70" s="12">
        <v>4</v>
      </c>
      <c r="AU70" s="12">
        <v>40</v>
      </c>
      <c r="AV70" s="12">
        <v>2</v>
      </c>
      <c r="AW70" s="12">
        <v>96</v>
      </c>
      <c r="AX70" s="12">
        <v>4</v>
      </c>
      <c r="AY70" s="12">
        <v>4567</v>
      </c>
      <c r="AZ70" s="12">
        <f t="shared" si="0"/>
        <v>18</v>
      </c>
      <c r="BA70" s="12">
        <f t="shared" si="1"/>
        <v>45</v>
      </c>
      <c r="BB70" s="12">
        <f t="shared" si="2"/>
        <v>63</v>
      </c>
      <c r="BC70" s="12">
        <f t="shared" si="173"/>
        <v>28</v>
      </c>
      <c r="BD70" s="12">
        <f t="shared" si="4"/>
        <v>569</v>
      </c>
      <c r="BE70" s="12">
        <f t="shared" si="5"/>
        <v>1428</v>
      </c>
      <c r="BF70" s="12">
        <f t="shared" si="6"/>
        <v>1997</v>
      </c>
      <c r="BG70" s="12"/>
      <c r="BH70" s="12">
        <f t="shared" si="159"/>
        <v>75</v>
      </c>
      <c r="BI70" s="12">
        <f t="shared" si="160"/>
        <v>197</v>
      </c>
      <c r="BJ70" s="12">
        <f t="shared" si="9"/>
        <v>97</v>
      </c>
      <c r="BK70" s="12">
        <f t="shared" si="174"/>
        <v>194</v>
      </c>
      <c r="BL70" s="12"/>
      <c r="BM70" s="12"/>
      <c r="BN70" s="12"/>
      <c r="BO70" s="12">
        <f t="shared" si="11"/>
        <v>74</v>
      </c>
      <c r="BP70" s="12">
        <f t="shared" si="12"/>
        <v>203</v>
      </c>
      <c r="BQ70" s="12">
        <f t="shared" si="13"/>
        <v>82</v>
      </c>
      <c r="BR70" s="12">
        <f t="shared" si="14"/>
        <v>148</v>
      </c>
      <c r="BS70" s="12"/>
      <c r="BT70" s="12">
        <v>4</v>
      </c>
      <c r="BU70" s="12">
        <v>2</v>
      </c>
      <c r="BV70" s="12">
        <v>0</v>
      </c>
      <c r="BW70" s="12">
        <f t="shared" si="15"/>
        <v>16</v>
      </c>
      <c r="BX70" s="12">
        <f t="shared" ref="BX70:BY70" si="179">ROUNDUP((((AZ70)*4))/18,0)</f>
        <v>4</v>
      </c>
      <c r="BY70" s="12">
        <f t="shared" si="179"/>
        <v>10</v>
      </c>
      <c r="BZ70" s="12">
        <v>4</v>
      </c>
      <c r="CA70" s="12">
        <v>2</v>
      </c>
      <c r="CB70" s="12">
        <v>0</v>
      </c>
      <c r="CC70" s="12">
        <f t="shared" ref="CC70:CD70" si="180">IF(BX70-BZ70&gt;0,BX70-BZ70,0)</f>
        <v>0</v>
      </c>
      <c r="CD70" s="12">
        <f t="shared" si="180"/>
        <v>8</v>
      </c>
      <c r="CE70" s="12">
        <v>5</v>
      </c>
      <c r="CF70" s="12">
        <f t="shared" si="18"/>
        <v>10</v>
      </c>
      <c r="CG70" s="12">
        <f t="shared" si="19"/>
        <v>6</v>
      </c>
      <c r="CH70" s="12">
        <f t="shared" si="20"/>
        <v>1</v>
      </c>
      <c r="CI70" s="12">
        <v>110</v>
      </c>
      <c r="CJ70" s="12">
        <f t="shared" si="21"/>
        <v>102</v>
      </c>
      <c r="CK70" s="12">
        <f t="shared" si="22"/>
        <v>0</v>
      </c>
    </row>
    <row r="71" spans="1:89" ht="15.75" hidden="1" customHeight="1">
      <c r="A71" s="13" t="s">
        <v>242</v>
      </c>
      <c r="B71" s="14" t="s">
        <v>237</v>
      </c>
      <c r="C71" s="14" t="s">
        <v>243</v>
      </c>
      <c r="D71" s="14" t="s">
        <v>239</v>
      </c>
      <c r="E71" s="14">
        <v>12</v>
      </c>
      <c r="F71" s="14">
        <v>1</v>
      </c>
      <c r="G71" s="14">
        <v>78</v>
      </c>
      <c r="H71" s="14">
        <v>4</v>
      </c>
      <c r="I71" s="14"/>
      <c r="J71" s="14"/>
      <c r="K71" s="14">
        <v>96</v>
      </c>
      <c r="L71" s="14">
        <v>4</v>
      </c>
      <c r="M71" s="14"/>
      <c r="N71" s="14"/>
      <c r="O71" s="14">
        <v>130</v>
      </c>
      <c r="P71" s="14">
        <v>5</v>
      </c>
      <c r="Q71" s="14"/>
      <c r="R71" s="14"/>
      <c r="S71" s="14">
        <v>107</v>
      </c>
      <c r="T71" s="14">
        <v>4</v>
      </c>
      <c r="U71" s="14"/>
      <c r="V71" s="14"/>
      <c r="W71" s="14">
        <v>100</v>
      </c>
      <c r="X71" s="14">
        <v>4</v>
      </c>
      <c r="Y71" s="14"/>
      <c r="Z71" s="14"/>
      <c r="AA71" s="14">
        <v>92</v>
      </c>
      <c r="AB71" s="14">
        <v>4</v>
      </c>
      <c r="AC71" s="14"/>
      <c r="AD71" s="14"/>
      <c r="AE71" s="14">
        <v>78</v>
      </c>
      <c r="AF71" s="14">
        <v>4</v>
      </c>
      <c r="AG71" s="14"/>
      <c r="AH71" s="14"/>
      <c r="AI71" s="14">
        <v>65</v>
      </c>
      <c r="AJ71" s="14">
        <v>3</v>
      </c>
      <c r="AK71" s="14"/>
      <c r="AL71" s="14"/>
      <c r="AM71" s="14">
        <v>61</v>
      </c>
      <c r="AN71" s="14">
        <v>3</v>
      </c>
      <c r="AO71" s="14"/>
      <c r="AP71" s="14"/>
      <c r="AQ71" s="14">
        <v>41</v>
      </c>
      <c r="AR71" s="14">
        <v>2</v>
      </c>
      <c r="AS71" s="14"/>
      <c r="AT71" s="14"/>
      <c r="AU71" s="14">
        <v>39</v>
      </c>
      <c r="AV71" s="14">
        <v>2</v>
      </c>
      <c r="AW71" s="14"/>
      <c r="AX71" s="14"/>
      <c r="AY71" s="14">
        <v>4567</v>
      </c>
      <c r="AZ71" s="12">
        <f t="shared" si="0"/>
        <v>28</v>
      </c>
      <c r="BA71" s="12">
        <f t="shared" si="1"/>
        <v>0</v>
      </c>
      <c r="BB71" s="14">
        <f t="shared" si="2"/>
        <v>28</v>
      </c>
      <c r="BC71" s="14">
        <f t="shared" si="173"/>
        <v>10</v>
      </c>
      <c r="BD71" s="12">
        <f t="shared" si="4"/>
        <v>668</v>
      </c>
      <c r="BE71" s="12">
        <f t="shared" si="5"/>
        <v>0</v>
      </c>
      <c r="BF71" s="12">
        <f t="shared" si="6"/>
        <v>668</v>
      </c>
      <c r="BG71" s="12"/>
      <c r="BH71" s="12">
        <f t="shared" si="159"/>
        <v>107</v>
      </c>
      <c r="BI71" s="12">
        <f t="shared" si="160"/>
        <v>0</v>
      </c>
      <c r="BJ71" s="12">
        <f t="shared" si="9"/>
        <v>100</v>
      </c>
      <c r="BK71" s="12">
        <f t="shared" si="174"/>
        <v>0</v>
      </c>
      <c r="BL71" s="12"/>
      <c r="BM71" s="12"/>
      <c r="BN71" s="12"/>
      <c r="BO71" s="12">
        <f t="shared" si="11"/>
        <v>92</v>
      </c>
      <c r="BP71" s="12">
        <f t="shared" si="12"/>
        <v>0</v>
      </c>
      <c r="BQ71" s="12">
        <f t="shared" si="13"/>
        <v>78</v>
      </c>
      <c r="BR71" s="12">
        <f t="shared" si="14"/>
        <v>0</v>
      </c>
      <c r="BS71" s="12"/>
      <c r="BT71" s="12">
        <v>2</v>
      </c>
      <c r="BU71" s="12">
        <v>0</v>
      </c>
      <c r="BV71" s="12">
        <v>0</v>
      </c>
      <c r="BW71" s="12">
        <f t="shared" si="15"/>
        <v>7</v>
      </c>
      <c r="BX71" s="12">
        <f t="shared" ref="BX71:BY71" si="181">ROUNDUP((((AZ71)*4))/18,0)</f>
        <v>7</v>
      </c>
      <c r="BY71" s="12">
        <f t="shared" si="181"/>
        <v>0</v>
      </c>
      <c r="BZ71" s="12">
        <v>2</v>
      </c>
      <c r="CA71" s="12">
        <v>0</v>
      </c>
      <c r="CB71" s="12">
        <v>0</v>
      </c>
      <c r="CC71" s="12">
        <f t="shared" ref="CC71:CD71" si="182">IF(BX71-BZ71&gt;0,BX71-BZ71,0)</f>
        <v>5</v>
      </c>
      <c r="CD71" s="12">
        <f t="shared" si="182"/>
        <v>0</v>
      </c>
      <c r="CE71" s="12">
        <v>4</v>
      </c>
      <c r="CF71" s="12">
        <f t="shared" si="18"/>
        <v>5</v>
      </c>
      <c r="CG71" s="12">
        <f t="shared" si="19"/>
        <v>2</v>
      </c>
      <c r="CH71" s="12">
        <f t="shared" si="20"/>
        <v>0</v>
      </c>
      <c r="CI71" s="12">
        <v>30</v>
      </c>
      <c r="CJ71" s="12">
        <f t="shared" si="21"/>
        <v>34</v>
      </c>
      <c r="CK71" s="12">
        <f t="shared" si="22"/>
        <v>4</v>
      </c>
    </row>
    <row r="72" spans="1:89" ht="15.75" hidden="1" customHeight="1">
      <c r="A72" s="13" t="s">
        <v>244</v>
      </c>
      <c r="B72" s="14" t="s">
        <v>237</v>
      </c>
      <c r="C72" s="14" t="s">
        <v>245</v>
      </c>
      <c r="D72" s="14" t="s">
        <v>239</v>
      </c>
      <c r="E72" s="14">
        <v>16</v>
      </c>
      <c r="F72" s="14">
        <v>1</v>
      </c>
      <c r="G72" s="14">
        <v>159</v>
      </c>
      <c r="H72" s="14">
        <v>6</v>
      </c>
      <c r="I72" s="14">
        <v>95</v>
      </c>
      <c r="J72" s="14">
        <v>3</v>
      </c>
      <c r="K72" s="14">
        <v>194</v>
      </c>
      <c r="L72" s="14">
        <v>6</v>
      </c>
      <c r="M72" s="14">
        <v>80</v>
      </c>
      <c r="N72" s="14">
        <v>2</v>
      </c>
      <c r="O72" s="14">
        <v>195</v>
      </c>
      <c r="P72" s="14">
        <v>6</v>
      </c>
      <c r="Q72" s="14">
        <v>78</v>
      </c>
      <c r="R72" s="14">
        <v>2</v>
      </c>
      <c r="S72" s="14">
        <v>181</v>
      </c>
      <c r="T72" s="14">
        <v>6</v>
      </c>
      <c r="U72" s="14">
        <v>86</v>
      </c>
      <c r="V72" s="14">
        <v>3</v>
      </c>
      <c r="W72" s="14">
        <v>137</v>
      </c>
      <c r="X72" s="14">
        <v>5</v>
      </c>
      <c r="Y72" s="14">
        <v>67</v>
      </c>
      <c r="Z72" s="14">
        <v>2</v>
      </c>
      <c r="AA72" s="14">
        <v>150</v>
      </c>
      <c r="AB72" s="14">
        <v>6</v>
      </c>
      <c r="AC72" s="14">
        <v>61</v>
      </c>
      <c r="AD72" s="14">
        <v>2</v>
      </c>
      <c r="AE72" s="14">
        <v>156</v>
      </c>
      <c r="AF72" s="14">
        <v>5</v>
      </c>
      <c r="AG72" s="14">
        <v>64</v>
      </c>
      <c r="AH72" s="14">
        <v>2</v>
      </c>
      <c r="AI72" s="14">
        <v>113</v>
      </c>
      <c r="AJ72" s="14">
        <v>5</v>
      </c>
      <c r="AK72" s="14">
        <v>48</v>
      </c>
      <c r="AL72" s="14">
        <v>2</v>
      </c>
      <c r="AM72" s="14">
        <v>95</v>
      </c>
      <c r="AN72" s="14">
        <v>4</v>
      </c>
      <c r="AO72" s="14">
        <v>31</v>
      </c>
      <c r="AP72" s="14">
        <v>1</v>
      </c>
      <c r="AQ72" s="14">
        <v>92</v>
      </c>
      <c r="AR72" s="14">
        <v>5</v>
      </c>
      <c r="AS72" s="14">
        <v>33</v>
      </c>
      <c r="AT72" s="14">
        <v>1</v>
      </c>
      <c r="AU72" s="14">
        <v>85</v>
      </c>
      <c r="AV72" s="14">
        <v>4</v>
      </c>
      <c r="AW72" s="14">
        <v>30</v>
      </c>
      <c r="AX72" s="14">
        <v>1</v>
      </c>
      <c r="AY72" s="14">
        <v>34567</v>
      </c>
      <c r="AZ72" s="12">
        <f t="shared" si="0"/>
        <v>39</v>
      </c>
      <c r="BA72" s="12">
        <f t="shared" si="1"/>
        <v>15</v>
      </c>
      <c r="BB72" s="14">
        <f t="shared" si="2"/>
        <v>54</v>
      </c>
      <c r="BC72" s="14">
        <f t="shared" si="173"/>
        <v>23</v>
      </c>
      <c r="BD72" s="12">
        <f t="shared" si="4"/>
        <v>1126</v>
      </c>
      <c r="BE72" s="12">
        <f t="shared" si="5"/>
        <v>484</v>
      </c>
      <c r="BF72" s="12">
        <f t="shared" si="6"/>
        <v>1610</v>
      </c>
      <c r="BG72" s="12">
        <f>Q72</f>
        <v>78</v>
      </c>
      <c r="BH72" s="12">
        <f t="shared" si="159"/>
        <v>181</v>
      </c>
      <c r="BI72" s="12">
        <f t="shared" si="160"/>
        <v>86</v>
      </c>
      <c r="BJ72" s="12">
        <f t="shared" si="9"/>
        <v>137</v>
      </c>
      <c r="BK72" s="12">
        <f t="shared" si="174"/>
        <v>67</v>
      </c>
      <c r="BL72" s="12"/>
      <c r="BM72" s="12"/>
      <c r="BN72" s="12"/>
      <c r="BO72" s="12">
        <f t="shared" si="11"/>
        <v>150</v>
      </c>
      <c r="BP72" s="12">
        <f t="shared" si="12"/>
        <v>61</v>
      </c>
      <c r="BQ72" s="12">
        <f t="shared" si="13"/>
        <v>156</v>
      </c>
      <c r="BR72" s="12">
        <f t="shared" si="14"/>
        <v>64</v>
      </c>
      <c r="BS72" s="12"/>
      <c r="BT72" s="12">
        <v>2</v>
      </c>
      <c r="BU72" s="12">
        <v>2</v>
      </c>
      <c r="BV72" s="12">
        <v>0</v>
      </c>
      <c r="BW72" s="12">
        <f t="shared" si="15"/>
        <v>14</v>
      </c>
      <c r="BX72" s="12">
        <f t="shared" ref="BX72:BY72" si="183">ROUNDUP((((AZ72)*4))/18,0)</f>
        <v>9</v>
      </c>
      <c r="BY72" s="12">
        <f t="shared" si="183"/>
        <v>4</v>
      </c>
      <c r="BZ72" s="12">
        <v>2</v>
      </c>
      <c r="CA72" s="12">
        <v>2</v>
      </c>
      <c r="CB72" s="12">
        <v>0</v>
      </c>
      <c r="CC72" s="12">
        <f t="shared" ref="CC72:CD72" si="184">IF(BX72-BZ72&gt;0,BX72-BZ72,0)</f>
        <v>7</v>
      </c>
      <c r="CD72" s="12">
        <f t="shared" si="184"/>
        <v>2</v>
      </c>
      <c r="CE72" s="12">
        <v>4</v>
      </c>
      <c r="CF72" s="12">
        <f t="shared" si="18"/>
        <v>8</v>
      </c>
      <c r="CG72" s="12">
        <f t="shared" si="19"/>
        <v>4</v>
      </c>
      <c r="CH72" s="12">
        <f t="shared" si="20"/>
        <v>0</v>
      </c>
      <c r="CI72" s="12">
        <v>76</v>
      </c>
      <c r="CJ72" s="12">
        <f t="shared" si="21"/>
        <v>68</v>
      </c>
      <c r="CK72" s="12">
        <f t="shared" si="22"/>
        <v>0</v>
      </c>
    </row>
    <row r="73" spans="1:89" ht="15.75" hidden="1" customHeight="1">
      <c r="A73" s="11" t="s">
        <v>246</v>
      </c>
      <c r="B73" s="12" t="s">
        <v>237</v>
      </c>
      <c r="C73" s="12" t="s">
        <v>247</v>
      </c>
      <c r="D73" s="12" t="s">
        <v>239</v>
      </c>
      <c r="E73" s="12">
        <v>27</v>
      </c>
      <c r="F73" s="12">
        <v>1</v>
      </c>
      <c r="G73" s="12">
        <v>68</v>
      </c>
      <c r="H73" s="12">
        <v>2</v>
      </c>
      <c r="I73" s="12">
        <v>22</v>
      </c>
      <c r="J73" s="12">
        <v>1</v>
      </c>
      <c r="K73" s="12">
        <v>91</v>
      </c>
      <c r="L73" s="12">
        <v>3</v>
      </c>
      <c r="M73" s="12" t="s">
        <v>15</v>
      </c>
      <c r="N73" s="12" t="s">
        <v>15</v>
      </c>
      <c r="O73" s="12">
        <v>84</v>
      </c>
      <c r="P73" s="12">
        <v>2</v>
      </c>
      <c r="Q73" s="12" t="s">
        <v>15</v>
      </c>
      <c r="R73" s="12" t="s">
        <v>15</v>
      </c>
      <c r="S73" s="12">
        <v>114</v>
      </c>
      <c r="T73" s="12">
        <v>3</v>
      </c>
      <c r="U73" s="12" t="s">
        <v>15</v>
      </c>
      <c r="V73" s="12" t="s">
        <v>15</v>
      </c>
      <c r="W73" s="12">
        <v>121</v>
      </c>
      <c r="X73" s="12">
        <v>4</v>
      </c>
      <c r="Y73" s="12">
        <v>12</v>
      </c>
      <c r="Z73" s="12">
        <v>1</v>
      </c>
      <c r="AA73" s="12">
        <v>114</v>
      </c>
      <c r="AB73" s="12">
        <v>4</v>
      </c>
      <c r="AC73" s="12" t="s">
        <v>15</v>
      </c>
      <c r="AD73" s="12" t="s">
        <v>15</v>
      </c>
      <c r="AE73" s="12">
        <v>70</v>
      </c>
      <c r="AF73" s="12">
        <v>2</v>
      </c>
      <c r="AG73" s="12" t="s">
        <v>15</v>
      </c>
      <c r="AH73" s="12" t="s">
        <v>15</v>
      </c>
      <c r="AI73" s="12">
        <v>83</v>
      </c>
      <c r="AJ73" s="12">
        <v>3</v>
      </c>
      <c r="AK73" s="12" t="s">
        <v>15</v>
      </c>
      <c r="AL73" s="12" t="s">
        <v>15</v>
      </c>
      <c r="AM73" s="12">
        <v>80</v>
      </c>
      <c r="AN73" s="12">
        <v>3</v>
      </c>
      <c r="AO73" s="12" t="s">
        <v>15</v>
      </c>
      <c r="AP73" s="12" t="s">
        <v>15</v>
      </c>
      <c r="AQ73" s="12">
        <v>99</v>
      </c>
      <c r="AR73" s="12">
        <v>4</v>
      </c>
      <c r="AS73" s="12" t="s">
        <v>15</v>
      </c>
      <c r="AT73" s="12" t="s">
        <v>15</v>
      </c>
      <c r="AU73" s="12">
        <v>61</v>
      </c>
      <c r="AV73" s="12">
        <v>3</v>
      </c>
      <c r="AW73" s="12">
        <v>14</v>
      </c>
      <c r="AX73" s="12">
        <v>1</v>
      </c>
      <c r="AY73" s="12">
        <v>4567</v>
      </c>
      <c r="AZ73" s="12">
        <f t="shared" si="0"/>
        <v>21</v>
      </c>
      <c r="BA73" s="12" t="e">
        <f t="shared" si="1"/>
        <v>#VALUE!</v>
      </c>
      <c r="BB73" s="12" t="e">
        <f t="shared" si="2"/>
        <v>#VALUE!</v>
      </c>
      <c r="BC73" s="12" t="e">
        <f t="shared" si="173"/>
        <v>#VALUE!</v>
      </c>
      <c r="BD73" s="12">
        <f t="shared" si="4"/>
        <v>677</v>
      </c>
      <c r="BE73" s="12" t="e">
        <f t="shared" si="5"/>
        <v>#VALUE!</v>
      </c>
      <c r="BF73" s="12" t="e">
        <f t="shared" si="6"/>
        <v>#VALUE!</v>
      </c>
      <c r="BG73" s="12"/>
      <c r="BH73" s="12">
        <f t="shared" si="159"/>
        <v>114</v>
      </c>
      <c r="BI73" s="12" t="str">
        <f t="shared" si="160"/>
        <v/>
      </c>
      <c r="BJ73" s="12">
        <f t="shared" si="9"/>
        <v>121</v>
      </c>
      <c r="BK73" s="12">
        <f t="shared" si="174"/>
        <v>12</v>
      </c>
      <c r="BL73" s="12"/>
      <c r="BM73" s="12"/>
      <c r="BN73" s="12"/>
      <c r="BO73" s="12">
        <f t="shared" si="11"/>
        <v>114</v>
      </c>
      <c r="BP73" s="12" t="str">
        <f t="shared" si="12"/>
        <v/>
      </c>
      <c r="BQ73" s="12">
        <f t="shared" si="13"/>
        <v>70</v>
      </c>
      <c r="BR73" s="12" t="str">
        <f t="shared" si="14"/>
        <v/>
      </c>
      <c r="BS73" s="12"/>
      <c r="BT73" s="12">
        <v>4</v>
      </c>
      <c r="BU73" s="12">
        <v>0</v>
      </c>
      <c r="BV73" s="12">
        <v>0</v>
      </c>
      <c r="BW73" s="12" t="e">
        <f t="shared" si="15"/>
        <v>#VALUE!</v>
      </c>
      <c r="BX73" s="12">
        <f t="shared" ref="BX73:BY73" si="185">ROUNDUP((((AZ73)*4))/18,0)</f>
        <v>5</v>
      </c>
      <c r="BY73" s="12" t="e">
        <f t="shared" si="185"/>
        <v>#VALUE!</v>
      </c>
      <c r="BZ73" s="12">
        <v>4</v>
      </c>
      <c r="CA73" s="12">
        <v>0</v>
      </c>
      <c r="CB73" s="12">
        <v>0</v>
      </c>
      <c r="CC73" s="12">
        <f t="shared" ref="CC73:CD73" si="186">IF(BX73-BZ73&gt;0,BX73-BZ73,0)</f>
        <v>1</v>
      </c>
      <c r="CD73" s="12" t="e">
        <f t="shared" si="186"/>
        <v>#VALUE!</v>
      </c>
      <c r="CE73" s="12">
        <v>2</v>
      </c>
      <c r="CF73" s="12" t="e">
        <f t="shared" si="18"/>
        <v>#VALUE!</v>
      </c>
      <c r="CG73" s="12" t="e">
        <f t="shared" si="19"/>
        <v>#VALUE!</v>
      </c>
      <c r="CH73" s="12" t="e">
        <f t="shared" si="20"/>
        <v>#VALUE!</v>
      </c>
      <c r="CI73" s="12">
        <v>36</v>
      </c>
      <c r="CJ73" s="12" t="e">
        <f t="shared" si="21"/>
        <v>#VALUE!</v>
      </c>
      <c r="CK73" s="12" t="e">
        <f t="shared" si="22"/>
        <v>#VALUE!</v>
      </c>
    </row>
    <row r="74" spans="1:89" ht="15.75" hidden="1" customHeight="1">
      <c r="A74" s="13" t="s">
        <v>248</v>
      </c>
      <c r="B74" s="14" t="s">
        <v>237</v>
      </c>
      <c r="C74" s="14" t="s">
        <v>249</v>
      </c>
      <c r="D74" s="14" t="s">
        <v>239</v>
      </c>
      <c r="E74" s="14">
        <v>39</v>
      </c>
      <c r="F74" s="14">
        <v>1</v>
      </c>
      <c r="G74" s="14">
        <v>137</v>
      </c>
      <c r="H74" s="20">
        <v>5</v>
      </c>
      <c r="I74" s="20">
        <v>116</v>
      </c>
      <c r="J74" s="20">
        <v>4</v>
      </c>
      <c r="K74" s="20">
        <v>173</v>
      </c>
      <c r="L74" s="20">
        <v>7</v>
      </c>
      <c r="M74" s="20">
        <v>125</v>
      </c>
      <c r="N74" s="20">
        <v>4</v>
      </c>
      <c r="O74" s="20">
        <v>181</v>
      </c>
      <c r="P74" s="20">
        <v>6</v>
      </c>
      <c r="Q74" s="20">
        <v>86</v>
      </c>
      <c r="R74" s="20">
        <v>3</v>
      </c>
      <c r="S74" s="20">
        <v>148</v>
      </c>
      <c r="T74" s="20">
        <v>6</v>
      </c>
      <c r="U74" s="20">
        <v>91</v>
      </c>
      <c r="V74" s="20">
        <v>3</v>
      </c>
      <c r="W74" s="20">
        <v>145</v>
      </c>
      <c r="X74" s="20">
        <v>5</v>
      </c>
      <c r="Y74" s="20">
        <v>93</v>
      </c>
      <c r="Z74" s="20">
        <v>3</v>
      </c>
      <c r="AA74" s="20">
        <v>153</v>
      </c>
      <c r="AB74" s="20">
        <v>6</v>
      </c>
      <c r="AC74" s="20">
        <v>74</v>
      </c>
      <c r="AD74" s="20">
        <v>2</v>
      </c>
      <c r="AE74" s="20">
        <v>153</v>
      </c>
      <c r="AF74" s="20">
        <v>6</v>
      </c>
      <c r="AG74" s="20">
        <v>70</v>
      </c>
      <c r="AH74" s="20">
        <v>2</v>
      </c>
      <c r="AI74" s="20">
        <v>130</v>
      </c>
      <c r="AJ74" s="20">
        <v>5</v>
      </c>
      <c r="AK74" s="20">
        <v>90</v>
      </c>
      <c r="AL74" s="20">
        <v>3</v>
      </c>
      <c r="AM74" s="20">
        <v>135</v>
      </c>
      <c r="AN74" s="20">
        <v>6</v>
      </c>
      <c r="AO74" s="20">
        <v>57</v>
      </c>
      <c r="AP74" s="20">
        <v>2</v>
      </c>
      <c r="AQ74" s="14">
        <v>102</v>
      </c>
      <c r="AR74" s="14">
        <v>4</v>
      </c>
      <c r="AS74" s="14">
        <v>50</v>
      </c>
      <c r="AT74" s="14">
        <v>2</v>
      </c>
      <c r="AU74" s="14">
        <v>112</v>
      </c>
      <c r="AV74" s="14">
        <v>5</v>
      </c>
      <c r="AW74" s="14">
        <v>40</v>
      </c>
      <c r="AX74" s="14">
        <v>2</v>
      </c>
      <c r="AY74" s="14">
        <v>4567</v>
      </c>
      <c r="AZ74" s="12">
        <f t="shared" si="0"/>
        <v>41</v>
      </c>
      <c r="BA74" s="12">
        <f t="shared" si="1"/>
        <v>20</v>
      </c>
      <c r="BB74" s="14">
        <f t="shared" si="2"/>
        <v>61</v>
      </c>
      <c r="BC74" s="14">
        <f t="shared" si="173"/>
        <v>29</v>
      </c>
      <c r="BD74" s="12">
        <f t="shared" si="4"/>
        <v>1083</v>
      </c>
      <c r="BE74" s="12">
        <f t="shared" si="5"/>
        <v>629</v>
      </c>
      <c r="BF74" s="12">
        <f t="shared" si="6"/>
        <v>1712</v>
      </c>
      <c r="BG74" s="12"/>
      <c r="BH74" s="12">
        <f t="shared" si="159"/>
        <v>148</v>
      </c>
      <c r="BI74" s="12">
        <f t="shared" si="160"/>
        <v>91</v>
      </c>
      <c r="BJ74" s="12">
        <f t="shared" si="9"/>
        <v>145</v>
      </c>
      <c r="BK74" s="12">
        <f t="shared" si="174"/>
        <v>93</v>
      </c>
      <c r="BL74" s="12"/>
      <c r="BM74" s="12"/>
      <c r="BN74" s="12"/>
      <c r="BO74" s="12">
        <f t="shared" si="11"/>
        <v>153</v>
      </c>
      <c r="BP74" s="12">
        <f t="shared" si="12"/>
        <v>74</v>
      </c>
      <c r="BQ74" s="12">
        <f t="shared" si="13"/>
        <v>153</v>
      </c>
      <c r="BR74" s="12">
        <f t="shared" si="14"/>
        <v>70</v>
      </c>
      <c r="BS74" s="12"/>
      <c r="BT74" s="12">
        <v>4</v>
      </c>
      <c r="BU74" s="12">
        <v>3</v>
      </c>
      <c r="BV74" s="12">
        <v>0</v>
      </c>
      <c r="BW74" s="12">
        <f t="shared" si="15"/>
        <v>16</v>
      </c>
      <c r="BX74" s="12">
        <f t="shared" ref="BX74:BY74" si="187">ROUNDUP((((AZ74)*4))/18,0)</f>
        <v>10</v>
      </c>
      <c r="BY74" s="12">
        <f t="shared" si="187"/>
        <v>5</v>
      </c>
      <c r="BZ74" s="12">
        <v>4</v>
      </c>
      <c r="CA74" s="12">
        <v>3</v>
      </c>
      <c r="CB74" s="12">
        <v>0</v>
      </c>
      <c r="CC74" s="12">
        <f t="shared" ref="CC74:CD74" si="188">IF(BX74-BZ74&gt;0,BX74-BZ74,0)</f>
        <v>6</v>
      </c>
      <c r="CD74" s="12">
        <f t="shared" si="188"/>
        <v>2</v>
      </c>
      <c r="CE74" s="12">
        <v>5</v>
      </c>
      <c r="CF74" s="12">
        <f t="shared" si="18"/>
        <v>10</v>
      </c>
      <c r="CG74" s="12">
        <f t="shared" si="19"/>
        <v>6</v>
      </c>
      <c r="CH74" s="12">
        <f t="shared" si="20"/>
        <v>1</v>
      </c>
      <c r="CI74" s="12">
        <v>64</v>
      </c>
      <c r="CJ74" s="12">
        <f t="shared" si="21"/>
        <v>102</v>
      </c>
      <c r="CK74" s="12">
        <f t="shared" si="22"/>
        <v>38</v>
      </c>
    </row>
    <row r="75" spans="1:89" ht="15.75" hidden="1" customHeight="1">
      <c r="A75" s="13" t="s">
        <v>250</v>
      </c>
      <c r="B75" s="14" t="s">
        <v>89</v>
      </c>
      <c r="C75" s="17" t="s">
        <v>251</v>
      </c>
      <c r="D75" s="14" t="s">
        <v>87</v>
      </c>
      <c r="E75" s="14">
        <v>5</v>
      </c>
      <c r="F75" s="14">
        <v>0.5</v>
      </c>
      <c r="G75" s="14">
        <v>121</v>
      </c>
      <c r="H75" s="14">
        <v>4</v>
      </c>
      <c r="I75" s="14">
        <v>81</v>
      </c>
      <c r="J75" s="14">
        <v>2</v>
      </c>
      <c r="K75" s="14">
        <v>128</v>
      </c>
      <c r="L75" s="14">
        <v>4</v>
      </c>
      <c r="M75" s="14">
        <v>106</v>
      </c>
      <c r="N75" s="14">
        <v>3</v>
      </c>
      <c r="O75" s="14">
        <v>146</v>
      </c>
      <c r="P75" s="14">
        <v>5</v>
      </c>
      <c r="Q75" s="14">
        <v>84</v>
      </c>
      <c r="R75" s="14">
        <v>3</v>
      </c>
      <c r="S75" s="14">
        <v>147</v>
      </c>
      <c r="T75" s="14">
        <v>5</v>
      </c>
      <c r="U75" s="14">
        <v>77</v>
      </c>
      <c r="V75" s="14">
        <v>3</v>
      </c>
      <c r="W75" s="14">
        <v>118</v>
      </c>
      <c r="X75" s="14">
        <v>5</v>
      </c>
      <c r="Y75" s="14">
        <v>59</v>
      </c>
      <c r="Z75" s="14">
        <v>2</v>
      </c>
      <c r="AA75" s="14">
        <v>107</v>
      </c>
      <c r="AB75" s="14">
        <v>5</v>
      </c>
      <c r="AC75" s="14">
        <v>54</v>
      </c>
      <c r="AD75" s="14">
        <v>2</v>
      </c>
      <c r="AE75" s="14">
        <v>111</v>
      </c>
      <c r="AF75" s="14">
        <v>5</v>
      </c>
      <c r="AG75" s="14">
        <v>37</v>
      </c>
      <c r="AH75" s="14">
        <v>2</v>
      </c>
      <c r="AI75" s="14">
        <v>108</v>
      </c>
      <c r="AJ75" s="14">
        <v>5</v>
      </c>
      <c r="AK75" s="14">
        <v>37</v>
      </c>
      <c r="AL75" s="14">
        <v>2</v>
      </c>
      <c r="AM75" s="14">
        <v>90</v>
      </c>
      <c r="AN75" s="14">
        <v>4</v>
      </c>
      <c r="AO75" s="14">
        <v>32</v>
      </c>
      <c r="AP75" s="14">
        <v>1</v>
      </c>
      <c r="AQ75" s="14">
        <v>85</v>
      </c>
      <c r="AR75" s="14">
        <v>3</v>
      </c>
      <c r="AS75" s="14">
        <v>25</v>
      </c>
      <c r="AT75" s="14">
        <v>1</v>
      </c>
      <c r="AU75" s="14">
        <v>74</v>
      </c>
      <c r="AV75" s="14">
        <v>3</v>
      </c>
      <c r="AW75" s="14">
        <v>31</v>
      </c>
      <c r="AX75" s="14">
        <v>1</v>
      </c>
      <c r="AY75" s="14">
        <v>4567</v>
      </c>
      <c r="AZ75" s="12">
        <f t="shared" si="0"/>
        <v>34</v>
      </c>
      <c r="BA75" s="12">
        <f t="shared" si="1"/>
        <v>17</v>
      </c>
      <c r="BB75" s="14">
        <f t="shared" si="2"/>
        <v>51</v>
      </c>
      <c r="BC75" s="14">
        <f t="shared" si="173"/>
        <v>20</v>
      </c>
      <c r="BD75" s="12">
        <f t="shared" si="4"/>
        <v>865</v>
      </c>
      <c r="BE75" s="12">
        <f t="shared" si="5"/>
        <v>454</v>
      </c>
      <c r="BF75" s="12">
        <f t="shared" si="6"/>
        <v>1319</v>
      </c>
      <c r="BG75" s="12"/>
      <c r="BH75" s="12">
        <f t="shared" si="159"/>
        <v>147</v>
      </c>
      <c r="BI75" s="12">
        <f t="shared" si="160"/>
        <v>77</v>
      </c>
      <c r="BJ75" s="12">
        <f t="shared" si="9"/>
        <v>118</v>
      </c>
      <c r="BK75" s="12">
        <f t="shared" si="174"/>
        <v>59</v>
      </c>
      <c r="BL75" s="12"/>
      <c r="BM75" s="12">
        <f t="shared" ref="BM75:BM124" si="189">AA75</f>
        <v>107</v>
      </c>
      <c r="BN75" s="12">
        <f t="shared" ref="BN75:BN124" si="190">AC75</f>
        <v>54</v>
      </c>
      <c r="BO75" s="12"/>
      <c r="BP75" s="12"/>
      <c r="BQ75" s="12">
        <f t="shared" si="13"/>
        <v>111</v>
      </c>
      <c r="BR75" s="12">
        <f t="shared" si="14"/>
        <v>37</v>
      </c>
      <c r="BS75" s="12"/>
      <c r="BT75" s="12">
        <v>2</v>
      </c>
      <c r="BU75" s="12">
        <v>2</v>
      </c>
      <c r="BV75" s="12">
        <v>0</v>
      </c>
      <c r="BW75" s="12">
        <f t="shared" si="15"/>
        <v>13</v>
      </c>
      <c r="BX75" s="12">
        <f t="shared" ref="BX75:BY75" si="191">ROUNDUP((((AZ75)*4))/18,0)</f>
        <v>8</v>
      </c>
      <c r="BY75" s="12">
        <f t="shared" si="191"/>
        <v>4</v>
      </c>
      <c r="BZ75" s="12">
        <v>0</v>
      </c>
      <c r="CA75" s="12">
        <v>0</v>
      </c>
      <c r="CB75" s="12">
        <v>0</v>
      </c>
      <c r="CC75" s="12">
        <f t="shared" ref="CC75:CD75" si="192">IF(BX75-BZ75&gt;0,BX75-BZ75,0)</f>
        <v>8</v>
      </c>
      <c r="CD75" s="12">
        <f t="shared" si="192"/>
        <v>4</v>
      </c>
      <c r="CE75" s="12">
        <v>3</v>
      </c>
      <c r="CF75" s="12">
        <f t="shared" si="18"/>
        <v>8</v>
      </c>
      <c r="CG75" s="12">
        <f t="shared" si="19"/>
        <v>4</v>
      </c>
      <c r="CH75" s="12">
        <f t="shared" si="20"/>
        <v>1</v>
      </c>
      <c r="CI75" s="12">
        <v>28</v>
      </c>
      <c r="CJ75" s="12">
        <f t="shared" si="21"/>
        <v>68</v>
      </c>
      <c r="CK75" s="12">
        <f t="shared" si="22"/>
        <v>40</v>
      </c>
    </row>
    <row r="76" spans="1:89" ht="15.75" hidden="1" customHeight="1">
      <c r="A76" s="13" t="s">
        <v>252</v>
      </c>
      <c r="B76" s="14" t="s">
        <v>89</v>
      </c>
      <c r="C76" s="14" t="s">
        <v>253</v>
      </c>
      <c r="D76" s="14" t="s">
        <v>87</v>
      </c>
      <c r="E76" s="14">
        <v>7</v>
      </c>
      <c r="F76" s="14">
        <v>0.5</v>
      </c>
      <c r="G76" s="14">
        <v>61</v>
      </c>
      <c r="H76" s="14">
        <v>2</v>
      </c>
      <c r="I76" s="14">
        <v>30</v>
      </c>
      <c r="J76" s="14">
        <v>1</v>
      </c>
      <c r="K76" s="14">
        <v>64</v>
      </c>
      <c r="L76" s="14">
        <v>3</v>
      </c>
      <c r="M76" s="14">
        <v>54</v>
      </c>
      <c r="N76" s="14">
        <v>2</v>
      </c>
      <c r="O76" s="14">
        <v>51</v>
      </c>
      <c r="P76" s="14">
        <v>2</v>
      </c>
      <c r="Q76" s="14">
        <v>51</v>
      </c>
      <c r="R76" s="14">
        <v>2</v>
      </c>
      <c r="S76" s="14">
        <v>72</v>
      </c>
      <c r="T76" s="14">
        <v>3</v>
      </c>
      <c r="U76" s="14">
        <v>49</v>
      </c>
      <c r="V76" s="14">
        <v>2</v>
      </c>
      <c r="W76" s="14">
        <v>65</v>
      </c>
      <c r="X76" s="14">
        <v>3</v>
      </c>
      <c r="Y76" s="14">
        <v>29</v>
      </c>
      <c r="Z76" s="14">
        <v>2</v>
      </c>
      <c r="AA76" s="14">
        <v>62</v>
      </c>
      <c r="AB76" s="14">
        <v>3</v>
      </c>
      <c r="AC76" s="14">
        <v>42</v>
      </c>
      <c r="AD76" s="14">
        <v>2</v>
      </c>
      <c r="AE76" s="14">
        <v>48</v>
      </c>
      <c r="AF76" s="14">
        <v>2</v>
      </c>
      <c r="AG76" s="14">
        <v>38</v>
      </c>
      <c r="AH76" s="14">
        <v>2</v>
      </c>
      <c r="AI76" s="14">
        <v>51</v>
      </c>
      <c r="AJ76" s="14">
        <v>2</v>
      </c>
      <c r="AK76" s="14">
        <v>35</v>
      </c>
      <c r="AL76" s="14">
        <v>2</v>
      </c>
      <c r="AM76" s="14">
        <v>44</v>
      </c>
      <c r="AN76" s="14">
        <v>2</v>
      </c>
      <c r="AO76" s="14">
        <v>16</v>
      </c>
      <c r="AP76" s="14">
        <v>1</v>
      </c>
      <c r="AQ76" s="14">
        <v>42</v>
      </c>
      <c r="AR76" s="14">
        <v>2</v>
      </c>
      <c r="AS76" s="14">
        <v>24</v>
      </c>
      <c r="AT76" s="14">
        <v>1</v>
      </c>
      <c r="AU76" s="14">
        <v>49</v>
      </c>
      <c r="AV76" s="14">
        <v>2</v>
      </c>
      <c r="AW76" s="14">
        <v>14</v>
      </c>
      <c r="AX76" s="14">
        <v>1</v>
      </c>
      <c r="AY76" s="14">
        <v>4567</v>
      </c>
      <c r="AZ76" s="12">
        <f t="shared" si="0"/>
        <v>18</v>
      </c>
      <c r="BA76" s="12">
        <f t="shared" si="1"/>
        <v>14</v>
      </c>
      <c r="BB76" s="14">
        <f t="shared" si="2"/>
        <v>32</v>
      </c>
      <c r="BC76" s="14">
        <f t="shared" si="173"/>
        <v>13</v>
      </c>
      <c r="BD76" s="12">
        <f t="shared" si="4"/>
        <v>413</v>
      </c>
      <c r="BE76" s="12">
        <f t="shared" si="5"/>
        <v>298</v>
      </c>
      <c r="BF76" s="12">
        <f t="shared" si="6"/>
        <v>711</v>
      </c>
      <c r="BG76" s="12"/>
      <c r="BH76" s="12">
        <f t="shared" si="159"/>
        <v>72</v>
      </c>
      <c r="BI76" s="12">
        <f t="shared" si="160"/>
        <v>49</v>
      </c>
      <c r="BJ76" s="12">
        <f t="shared" si="9"/>
        <v>65</v>
      </c>
      <c r="BK76" s="12">
        <f t="shared" si="174"/>
        <v>29</v>
      </c>
      <c r="BL76" s="12"/>
      <c r="BM76" s="12">
        <f t="shared" si="189"/>
        <v>62</v>
      </c>
      <c r="BN76" s="12">
        <f t="shared" si="190"/>
        <v>42</v>
      </c>
      <c r="BO76" s="12"/>
      <c r="BP76" s="12"/>
      <c r="BQ76" s="12">
        <f t="shared" si="13"/>
        <v>48</v>
      </c>
      <c r="BR76" s="12">
        <f t="shared" si="14"/>
        <v>38</v>
      </c>
      <c r="BS76" s="12"/>
      <c r="BT76" s="12">
        <v>2</v>
      </c>
      <c r="BU76" s="12">
        <v>1</v>
      </c>
      <c r="BV76" s="12">
        <v>0</v>
      </c>
      <c r="BW76" s="12">
        <f t="shared" si="15"/>
        <v>8</v>
      </c>
      <c r="BX76" s="12">
        <f t="shared" ref="BX76:BY76" si="193">ROUNDUP((((AZ76)*4))/18,0)</f>
        <v>4</v>
      </c>
      <c r="BY76" s="12">
        <f t="shared" si="193"/>
        <v>4</v>
      </c>
      <c r="BZ76" s="12">
        <v>0</v>
      </c>
      <c r="CA76" s="12">
        <v>0</v>
      </c>
      <c r="CB76" s="12">
        <v>0</v>
      </c>
      <c r="CC76" s="12">
        <f t="shared" ref="CC76:CD76" si="194">IF(BX76-BZ76&gt;0,BX76-BZ76,0)</f>
        <v>4</v>
      </c>
      <c r="CD76" s="12">
        <f t="shared" si="194"/>
        <v>4</v>
      </c>
      <c r="CE76" s="12">
        <v>1</v>
      </c>
      <c r="CF76" s="12">
        <f t="shared" si="18"/>
        <v>5</v>
      </c>
      <c r="CG76" s="12">
        <f t="shared" si="19"/>
        <v>4</v>
      </c>
      <c r="CH76" s="12">
        <f t="shared" si="20"/>
        <v>3</v>
      </c>
      <c r="CI76" s="12">
        <v>16</v>
      </c>
      <c r="CJ76" s="12">
        <f t="shared" si="21"/>
        <v>68</v>
      </c>
      <c r="CK76" s="12">
        <f t="shared" si="22"/>
        <v>52</v>
      </c>
    </row>
    <row r="77" spans="1:89" ht="15.75" hidden="1" customHeight="1">
      <c r="A77" s="11" t="s">
        <v>254</v>
      </c>
      <c r="B77" s="12" t="s">
        <v>89</v>
      </c>
      <c r="C77" s="12" t="s">
        <v>255</v>
      </c>
      <c r="D77" s="12" t="s">
        <v>87</v>
      </c>
      <c r="E77" s="12">
        <v>8</v>
      </c>
      <c r="F77" s="12">
        <v>0.5</v>
      </c>
      <c r="G77" s="12">
        <v>10</v>
      </c>
      <c r="H77" s="12">
        <v>1</v>
      </c>
      <c r="I77" s="12">
        <v>75</v>
      </c>
      <c r="J77" s="12">
        <v>2</v>
      </c>
      <c r="K77" s="12">
        <v>23</v>
      </c>
      <c r="L77" s="12">
        <v>1</v>
      </c>
      <c r="M77" s="12">
        <v>78</v>
      </c>
      <c r="N77" s="12">
        <v>3</v>
      </c>
      <c r="O77" s="12">
        <v>22</v>
      </c>
      <c r="P77" s="12">
        <v>1</v>
      </c>
      <c r="Q77" s="12">
        <v>59</v>
      </c>
      <c r="R77" s="12">
        <v>2</v>
      </c>
      <c r="S77" s="12">
        <v>24</v>
      </c>
      <c r="T77" s="12">
        <v>1</v>
      </c>
      <c r="U77" s="12">
        <v>53</v>
      </c>
      <c r="V77" s="12">
        <v>2</v>
      </c>
      <c r="W77" s="12">
        <v>18</v>
      </c>
      <c r="X77" s="12">
        <v>1</v>
      </c>
      <c r="Y77" s="12">
        <v>59</v>
      </c>
      <c r="Z77" s="12">
        <v>2</v>
      </c>
      <c r="AA77" s="12">
        <v>20</v>
      </c>
      <c r="AB77" s="12">
        <v>1</v>
      </c>
      <c r="AC77" s="12">
        <v>44</v>
      </c>
      <c r="AD77" s="12">
        <v>2</v>
      </c>
      <c r="AE77" s="12">
        <v>14</v>
      </c>
      <c r="AF77" s="12">
        <v>1</v>
      </c>
      <c r="AG77" s="12">
        <v>40</v>
      </c>
      <c r="AH77" s="12">
        <v>2</v>
      </c>
      <c r="AI77" s="12">
        <v>13</v>
      </c>
      <c r="AJ77" s="12">
        <v>1</v>
      </c>
      <c r="AK77" s="12">
        <v>50</v>
      </c>
      <c r="AL77" s="12">
        <v>2</v>
      </c>
      <c r="AM77" s="12">
        <v>14</v>
      </c>
      <c r="AN77" s="12">
        <v>1</v>
      </c>
      <c r="AO77" s="12">
        <v>41</v>
      </c>
      <c r="AP77" s="12">
        <v>2</v>
      </c>
      <c r="AQ77" s="12">
        <v>16</v>
      </c>
      <c r="AR77" s="12">
        <v>1</v>
      </c>
      <c r="AS77" s="12">
        <v>53</v>
      </c>
      <c r="AT77" s="12">
        <v>2</v>
      </c>
      <c r="AU77" s="12">
        <v>17</v>
      </c>
      <c r="AV77" s="12">
        <v>1</v>
      </c>
      <c r="AW77" s="12">
        <v>61</v>
      </c>
      <c r="AX77" s="12">
        <v>2</v>
      </c>
      <c r="AY77" s="12">
        <v>4567</v>
      </c>
      <c r="AZ77" s="12">
        <f t="shared" si="0"/>
        <v>7</v>
      </c>
      <c r="BA77" s="12">
        <f t="shared" si="1"/>
        <v>15</v>
      </c>
      <c r="BB77" s="12">
        <f t="shared" si="2"/>
        <v>22</v>
      </c>
      <c r="BC77" s="12">
        <f t="shared" si="173"/>
        <v>12</v>
      </c>
      <c r="BD77" s="12">
        <f t="shared" si="4"/>
        <v>134</v>
      </c>
      <c r="BE77" s="12">
        <f t="shared" si="5"/>
        <v>383</v>
      </c>
      <c r="BF77" s="12">
        <f t="shared" si="6"/>
        <v>517</v>
      </c>
      <c r="BG77" s="12"/>
      <c r="BH77" s="12">
        <f t="shared" si="159"/>
        <v>24</v>
      </c>
      <c r="BI77" s="12">
        <f t="shared" si="160"/>
        <v>53</v>
      </c>
      <c r="BJ77" s="12">
        <f t="shared" si="9"/>
        <v>18</v>
      </c>
      <c r="BK77" s="12">
        <f t="shared" si="174"/>
        <v>59</v>
      </c>
      <c r="BL77" s="12"/>
      <c r="BM77" s="12">
        <f t="shared" si="189"/>
        <v>20</v>
      </c>
      <c r="BN77" s="12">
        <f t="shared" si="190"/>
        <v>44</v>
      </c>
      <c r="BO77" s="12"/>
      <c r="BP77" s="12"/>
      <c r="BQ77" s="12">
        <f t="shared" si="13"/>
        <v>14</v>
      </c>
      <c r="BR77" s="12">
        <f t="shared" si="14"/>
        <v>40</v>
      </c>
      <c r="BS77" s="12"/>
      <c r="BT77" s="12">
        <v>1</v>
      </c>
      <c r="BU77" s="12">
        <v>1</v>
      </c>
      <c r="BV77" s="12">
        <v>0</v>
      </c>
      <c r="BW77" s="12">
        <f t="shared" si="15"/>
        <v>6</v>
      </c>
      <c r="BX77" s="12">
        <f t="shared" ref="BX77:BY77" si="195">ROUNDUP((((AZ77)*4))/18,0)</f>
        <v>2</v>
      </c>
      <c r="BY77" s="12">
        <f t="shared" si="195"/>
        <v>4</v>
      </c>
      <c r="BZ77" s="12">
        <v>0</v>
      </c>
      <c r="CA77" s="12">
        <v>0</v>
      </c>
      <c r="CB77" s="12">
        <v>0</v>
      </c>
      <c r="CC77" s="12">
        <f t="shared" ref="CC77:CD77" si="196">IF(BX77-BZ77&gt;0,BX77-BZ77,0)</f>
        <v>2</v>
      </c>
      <c r="CD77" s="12">
        <f t="shared" si="196"/>
        <v>4</v>
      </c>
      <c r="CE77" s="12">
        <v>1</v>
      </c>
      <c r="CF77" s="12">
        <f t="shared" si="18"/>
        <v>4</v>
      </c>
      <c r="CG77" s="12">
        <f t="shared" si="19"/>
        <v>2</v>
      </c>
      <c r="CH77" s="12">
        <f t="shared" si="20"/>
        <v>1</v>
      </c>
      <c r="CI77" s="12">
        <v>35</v>
      </c>
      <c r="CJ77" s="12">
        <f t="shared" si="21"/>
        <v>34</v>
      </c>
      <c r="CK77" s="12">
        <f t="shared" si="22"/>
        <v>0</v>
      </c>
    </row>
    <row r="78" spans="1:89" ht="15.75" hidden="1" customHeight="1">
      <c r="A78" s="13" t="s">
        <v>256</v>
      </c>
      <c r="B78" s="14" t="s">
        <v>89</v>
      </c>
      <c r="C78" s="14" t="s">
        <v>257</v>
      </c>
      <c r="D78" s="14" t="s">
        <v>87</v>
      </c>
      <c r="E78" s="14">
        <v>17</v>
      </c>
      <c r="F78" s="14">
        <v>0.5</v>
      </c>
      <c r="G78" s="14">
        <v>88</v>
      </c>
      <c r="H78" s="14">
        <v>4</v>
      </c>
      <c r="I78" s="14">
        <v>162</v>
      </c>
      <c r="J78" s="14">
        <v>5</v>
      </c>
      <c r="K78" s="14">
        <v>61</v>
      </c>
      <c r="L78" s="14">
        <v>3</v>
      </c>
      <c r="M78" s="14">
        <v>130</v>
      </c>
      <c r="N78" s="14">
        <v>4</v>
      </c>
      <c r="O78" s="14">
        <v>76</v>
      </c>
      <c r="P78" s="14">
        <v>3</v>
      </c>
      <c r="Q78" s="14">
        <v>131</v>
      </c>
      <c r="R78" s="14">
        <v>4</v>
      </c>
      <c r="S78" s="14">
        <v>59</v>
      </c>
      <c r="T78" s="14">
        <v>3</v>
      </c>
      <c r="U78" s="14">
        <v>101</v>
      </c>
      <c r="V78" s="14">
        <v>4</v>
      </c>
      <c r="W78" s="14">
        <v>96</v>
      </c>
      <c r="X78" s="14">
        <v>4</v>
      </c>
      <c r="Y78" s="14">
        <v>112</v>
      </c>
      <c r="Z78" s="14">
        <v>5</v>
      </c>
      <c r="AA78" s="14">
        <v>68</v>
      </c>
      <c r="AB78" s="14">
        <v>3</v>
      </c>
      <c r="AC78" s="14">
        <v>103</v>
      </c>
      <c r="AD78" s="14">
        <v>4</v>
      </c>
      <c r="AE78" s="14">
        <v>78</v>
      </c>
      <c r="AF78" s="14">
        <v>3</v>
      </c>
      <c r="AG78" s="14">
        <v>115</v>
      </c>
      <c r="AH78" s="14">
        <v>4</v>
      </c>
      <c r="AI78" s="14">
        <v>61</v>
      </c>
      <c r="AJ78" s="14">
        <v>3</v>
      </c>
      <c r="AK78" s="14">
        <v>77</v>
      </c>
      <c r="AL78" s="14">
        <v>3</v>
      </c>
      <c r="AM78" s="14">
        <v>75</v>
      </c>
      <c r="AN78" s="14">
        <v>3</v>
      </c>
      <c r="AO78" s="14">
        <v>73</v>
      </c>
      <c r="AP78" s="14">
        <v>3</v>
      </c>
      <c r="AQ78" s="14">
        <v>44</v>
      </c>
      <c r="AR78" s="14">
        <v>2</v>
      </c>
      <c r="AS78" s="14">
        <v>66</v>
      </c>
      <c r="AT78" s="14">
        <v>3</v>
      </c>
      <c r="AU78" s="14">
        <v>51</v>
      </c>
      <c r="AV78" s="14">
        <v>2</v>
      </c>
      <c r="AW78" s="14">
        <v>42</v>
      </c>
      <c r="AX78" s="14">
        <v>2</v>
      </c>
      <c r="AY78" s="14">
        <v>4567</v>
      </c>
      <c r="AZ78" s="12">
        <f t="shared" si="0"/>
        <v>22</v>
      </c>
      <c r="BA78" s="12">
        <f t="shared" si="1"/>
        <v>28</v>
      </c>
      <c r="BB78" s="14">
        <f t="shared" si="2"/>
        <v>50</v>
      </c>
      <c r="BC78" s="14">
        <f t="shared" si="173"/>
        <v>21</v>
      </c>
      <c r="BD78" s="12">
        <f t="shared" si="4"/>
        <v>499</v>
      </c>
      <c r="BE78" s="12">
        <f t="shared" si="5"/>
        <v>769</v>
      </c>
      <c r="BF78" s="12">
        <f t="shared" si="6"/>
        <v>1268</v>
      </c>
      <c r="BG78" s="12"/>
      <c r="BH78" s="12">
        <f t="shared" si="159"/>
        <v>59</v>
      </c>
      <c r="BI78" s="12">
        <f t="shared" si="160"/>
        <v>101</v>
      </c>
      <c r="BJ78" s="12">
        <f t="shared" si="9"/>
        <v>96</v>
      </c>
      <c r="BK78" s="12">
        <f t="shared" si="174"/>
        <v>112</v>
      </c>
      <c r="BL78" s="12"/>
      <c r="BM78" s="12">
        <f t="shared" si="189"/>
        <v>68</v>
      </c>
      <c r="BN78" s="12">
        <f t="shared" si="190"/>
        <v>103</v>
      </c>
      <c r="BO78" s="12"/>
      <c r="BP78" s="12"/>
      <c r="BQ78" s="12">
        <f t="shared" si="13"/>
        <v>78</v>
      </c>
      <c r="BR78" s="12">
        <f t="shared" si="14"/>
        <v>115</v>
      </c>
      <c r="BS78" s="12"/>
      <c r="BT78" s="12">
        <v>2</v>
      </c>
      <c r="BU78" s="12">
        <v>1</v>
      </c>
      <c r="BV78" s="12">
        <v>1</v>
      </c>
      <c r="BW78" s="12">
        <f t="shared" si="15"/>
        <v>13</v>
      </c>
      <c r="BX78" s="12">
        <f t="shared" ref="BX78:BY78" si="197">ROUNDUP((((AZ78)*4))/18,0)</f>
        <v>5</v>
      </c>
      <c r="BY78" s="12">
        <f t="shared" si="197"/>
        <v>7</v>
      </c>
      <c r="BZ78" s="12">
        <v>0</v>
      </c>
      <c r="CA78" s="12">
        <v>0</v>
      </c>
      <c r="CB78" s="12">
        <v>0</v>
      </c>
      <c r="CC78" s="12">
        <f t="shared" ref="CC78:CD78" si="198">IF(BX78-BZ78&gt;0,BX78-BZ78,0)</f>
        <v>5</v>
      </c>
      <c r="CD78" s="12">
        <f t="shared" si="198"/>
        <v>7</v>
      </c>
      <c r="CE78" s="12">
        <v>2</v>
      </c>
      <c r="CF78" s="12">
        <f t="shared" si="18"/>
        <v>8</v>
      </c>
      <c r="CG78" s="12">
        <f t="shared" si="19"/>
        <v>4</v>
      </c>
      <c r="CH78" s="12">
        <f t="shared" si="20"/>
        <v>2</v>
      </c>
      <c r="CI78" s="12">
        <v>25</v>
      </c>
      <c r="CJ78" s="12">
        <f t="shared" si="21"/>
        <v>68</v>
      </c>
      <c r="CK78" s="12">
        <f t="shared" si="22"/>
        <v>43</v>
      </c>
    </row>
    <row r="79" spans="1:89" ht="15.75" hidden="1" customHeight="1">
      <c r="A79" s="13" t="s">
        <v>258</v>
      </c>
      <c r="B79" s="14" t="s">
        <v>89</v>
      </c>
      <c r="C79" s="14" t="s">
        <v>259</v>
      </c>
      <c r="D79" s="14" t="s">
        <v>87</v>
      </c>
      <c r="E79" s="14">
        <v>42</v>
      </c>
      <c r="F79" s="14">
        <v>0.5</v>
      </c>
      <c r="G79" s="14">
        <v>78</v>
      </c>
      <c r="H79" s="14">
        <v>3</v>
      </c>
      <c r="I79" s="14">
        <v>63</v>
      </c>
      <c r="J79" s="14">
        <v>2</v>
      </c>
      <c r="K79" s="14">
        <v>75</v>
      </c>
      <c r="L79" s="14">
        <v>3</v>
      </c>
      <c r="M79" s="14">
        <v>67</v>
      </c>
      <c r="N79" s="14">
        <v>2</v>
      </c>
      <c r="O79" s="14">
        <v>77</v>
      </c>
      <c r="P79" s="14">
        <v>3</v>
      </c>
      <c r="Q79" s="14">
        <v>54</v>
      </c>
      <c r="R79" s="14">
        <v>2</v>
      </c>
      <c r="S79" s="14">
        <v>86</v>
      </c>
      <c r="T79" s="14">
        <v>3</v>
      </c>
      <c r="U79" s="14">
        <v>47</v>
      </c>
      <c r="V79" s="14">
        <v>2</v>
      </c>
      <c r="W79" s="14">
        <v>85</v>
      </c>
      <c r="X79" s="14">
        <v>4</v>
      </c>
      <c r="Y79" s="14">
        <v>54</v>
      </c>
      <c r="Z79" s="14">
        <v>2</v>
      </c>
      <c r="AA79" s="14">
        <v>65</v>
      </c>
      <c r="AB79" s="14">
        <v>3</v>
      </c>
      <c r="AC79" s="14">
        <v>40</v>
      </c>
      <c r="AD79" s="14">
        <v>2</v>
      </c>
      <c r="AE79" s="14">
        <v>74</v>
      </c>
      <c r="AF79" s="14">
        <v>3</v>
      </c>
      <c r="AG79" s="14">
        <v>45</v>
      </c>
      <c r="AH79" s="14">
        <v>2</v>
      </c>
      <c r="AI79" s="14">
        <v>75</v>
      </c>
      <c r="AJ79" s="14">
        <v>3</v>
      </c>
      <c r="AK79" s="14">
        <v>16</v>
      </c>
      <c r="AL79" s="14">
        <v>1</v>
      </c>
      <c r="AM79" s="14">
        <v>60</v>
      </c>
      <c r="AN79" s="14">
        <v>3</v>
      </c>
      <c r="AO79" s="14">
        <v>30</v>
      </c>
      <c r="AP79" s="14">
        <v>1</v>
      </c>
      <c r="AQ79" s="14">
        <v>41</v>
      </c>
      <c r="AR79" s="14">
        <v>3</v>
      </c>
      <c r="AS79" s="14">
        <v>17</v>
      </c>
      <c r="AT79" s="14">
        <v>1</v>
      </c>
      <c r="AU79" s="14">
        <v>23</v>
      </c>
      <c r="AV79" s="14">
        <v>1</v>
      </c>
      <c r="AW79" s="14">
        <v>23</v>
      </c>
      <c r="AX79" s="14">
        <v>1</v>
      </c>
      <c r="AY79" s="14">
        <v>4567</v>
      </c>
      <c r="AZ79" s="12">
        <f t="shared" si="0"/>
        <v>22</v>
      </c>
      <c r="BA79" s="12">
        <f t="shared" si="1"/>
        <v>13</v>
      </c>
      <c r="BB79" s="14">
        <f t="shared" si="2"/>
        <v>35</v>
      </c>
      <c r="BC79" s="14">
        <f t="shared" si="173"/>
        <v>14</v>
      </c>
      <c r="BD79" s="12">
        <f t="shared" si="4"/>
        <v>537</v>
      </c>
      <c r="BE79" s="12">
        <f t="shared" si="5"/>
        <v>323</v>
      </c>
      <c r="BF79" s="12">
        <f t="shared" si="6"/>
        <v>860</v>
      </c>
      <c r="BG79" s="12"/>
      <c r="BH79" s="12">
        <f t="shared" si="159"/>
        <v>86</v>
      </c>
      <c r="BI79" s="12">
        <f t="shared" si="160"/>
        <v>47</v>
      </c>
      <c r="BJ79" s="12">
        <f t="shared" si="9"/>
        <v>85</v>
      </c>
      <c r="BK79" s="12">
        <f t="shared" si="174"/>
        <v>54</v>
      </c>
      <c r="BL79" s="12"/>
      <c r="BM79" s="12">
        <f t="shared" si="189"/>
        <v>65</v>
      </c>
      <c r="BN79" s="12">
        <f t="shared" si="190"/>
        <v>40</v>
      </c>
      <c r="BO79" s="12"/>
      <c r="BP79" s="12"/>
      <c r="BQ79" s="12">
        <f t="shared" si="13"/>
        <v>74</v>
      </c>
      <c r="BR79" s="12">
        <f t="shared" si="14"/>
        <v>45</v>
      </c>
      <c r="BS79" s="12"/>
      <c r="BT79" s="12">
        <v>4</v>
      </c>
      <c r="BU79" s="12">
        <v>2</v>
      </c>
      <c r="BV79" s="12">
        <v>2</v>
      </c>
      <c r="BW79" s="12">
        <f t="shared" si="15"/>
        <v>9</v>
      </c>
      <c r="BX79" s="12">
        <f t="shared" ref="BX79:BY79" si="199">ROUNDUP((((AZ79)*4))/18,0)</f>
        <v>5</v>
      </c>
      <c r="BY79" s="12">
        <f t="shared" si="199"/>
        <v>3</v>
      </c>
      <c r="BZ79" s="12">
        <v>0</v>
      </c>
      <c r="CA79" s="12">
        <v>0</v>
      </c>
      <c r="CB79" s="12">
        <v>0</v>
      </c>
      <c r="CC79" s="12">
        <f t="shared" ref="CC79:CD79" si="200">IF(BX79-BZ79&gt;0,BX79-BZ79,0)</f>
        <v>5</v>
      </c>
      <c r="CD79" s="12">
        <f t="shared" si="200"/>
        <v>3</v>
      </c>
      <c r="CE79" s="12">
        <v>2</v>
      </c>
      <c r="CF79" s="12">
        <f t="shared" si="18"/>
        <v>6</v>
      </c>
      <c r="CG79" s="12">
        <f t="shared" si="19"/>
        <v>4</v>
      </c>
      <c r="CH79" s="12">
        <f t="shared" si="20"/>
        <v>2</v>
      </c>
      <c r="CI79" s="12">
        <v>30</v>
      </c>
      <c r="CJ79" s="12">
        <f t="shared" si="21"/>
        <v>68</v>
      </c>
      <c r="CK79" s="12">
        <f t="shared" si="22"/>
        <v>38</v>
      </c>
    </row>
    <row r="80" spans="1:89" ht="15.75" hidden="1" customHeight="1">
      <c r="A80" s="13" t="s">
        <v>260</v>
      </c>
      <c r="B80" s="14" t="s">
        <v>89</v>
      </c>
      <c r="C80" s="14" t="s">
        <v>261</v>
      </c>
      <c r="D80" s="14" t="s">
        <v>87</v>
      </c>
      <c r="E80" s="14">
        <v>59</v>
      </c>
      <c r="F80" s="14">
        <v>0.5</v>
      </c>
      <c r="G80" s="14">
        <v>184</v>
      </c>
      <c r="H80" s="14">
        <v>7</v>
      </c>
      <c r="I80" s="14">
        <v>30</v>
      </c>
      <c r="J80" s="14">
        <v>1</v>
      </c>
      <c r="K80" s="14">
        <v>191</v>
      </c>
      <c r="L80" s="14">
        <v>7</v>
      </c>
      <c r="M80" s="14">
        <v>38</v>
      </c>
      <c r="N80" s="14">
        <v>1</v>
      </c>
      <c r="O80" s="14">
        <v>195</v>
      </c>
      <c r="P80" s="14">
        <v>7</v>
      </c>
      <c r="Q80" s="14">
        <v>34</v>
      </c>
      <c r="R80" s="14">
        <v>1</v>
      </c>
      <c r="S80" s="14">
        <v>150</v>
      </c>
      <c r="T80" s="14">
        <v>8</v>
      </c>
      <c r="U80" s="14">
        <v>29</v>
      </c>
      <c r="V80" s="14">
        <v>1</v>
      </c>
      <c r="W80" s="14">
        <v>154</v>
      </c>
      <c r="X80" s="14">
        <v>6</v>
      </c>
      <c r="Y80" s="14">
        <v>25</v>
      </c>
      <c r="Z80" s="14">
        <v>2</v>
      </c>
      <c r="AA80" s="14">
        <v>142</v>
      </c>
      <c r="AB80" s="14">
        <v>6</v>
      </c>
      <c r="AC80" s="14">
        <v>30</v>
      </c>
      <c r="AD80" s="14">
        <v>1</v>
      </c>
      <c r="AE80" s="14">
        <v>117</v>
      </c>
      <c r="AF80" s="14">
        <v>5</v>
      </c>
      <c r="AG80" s="14">
        <v>26</v>
      </c>
      <c r="AH80" s="14">
        <v>2</v>
      </c>
      <c r="AI80" s="14">
        <v>142</v>
      </c>
      <c r="AJ80" s="14">
        <v>7</v>
      </c>
      <c r="AK80" s="14">
        <v>20</v>
      </c>
      <c r="AL80" s="14">
        <v>1</v>
      </c>
      <c r="AM80" s="14">
        <v>118</v>
      </c>
      <c r="AN80" s="14">
        <v>6</v>
      </c>
      <c r="AO80" s="14">
        <v>11</v>
      </c>
      <c r="AP80" s="14">
        <v>1</v>
      </c>
      <c r="AQ80" s="14">
        <v>64</v>
      </c>
      <c r="AR80" s="14">
        <v>3</v>
      </c>
      <c r="AS80" s="14">
        <v>16</v>
      </c>
      <c r="AT80" s="14">
        <v>1</v>
      </c>
      <c r="AU80" s="14">
        <v>78</v>
      </c>
      <c r="AV80" s="14">
        <v>4</v>
      </c>
      <c r="AW80" s="14">
        <v>16</v>
      </c>
      <c r="AX80" s="14">
        <v>1</v>
      </c>
      <c r="AY80" s="14">
        <v>4567</v>
      </c>
      <c r="AZ80" s="12">
        <f t="shared" si="0"/>
        <v>46</v>
      </c>
      <c r="BA80" s="12">
        <f t="shared" si="1"/>
        <v>9</v>
      </c>
      <c r="BB80" s="14">
        <f t="shared" si="2"/>
        <v>55</v>
      </c>
      <c r="BC80" s="14">
        <f t="shared" si="173"/>
        <v>24</v>
      </c>
      <c r="BD80" s="12">
        <f t="shared" si="4"/>
        <v>1091</v>
      </c>
      <c r="BE80" s="12">
        <f t="shared" si="5"/>
        <v>202</v>
      </c>
      <c r="BF80" s="12">
        <f t="shared" si="6"/>
        <v>1293</v>
      </c>
      <c r="BG80" s="12"/>
      <c r="BH80" s="12">
        <f t="shared" si="159"/>
        <v>150</v>
      </c>
      <c r="BI80" s="12">
        <f t="shared" si="160"/>
        <v>29</v>
      </c>
      <c r="BJ80" s="12">
        <f t="shared" si="9"/>
        <v>154</v>
      </c>
      <c r="BK80" s="12">
        <f t="shared" si="174"/>
        <v>25</v>
      </c>
      <c r="BL80" s="12"/>
      <c r="BM80" s="12">
        <f t="shared" si="189"/>
        <v>142</v>
      </c>
      <c r="BN80" s="12">
        <f t="shared" si="190"/>
        <v>30</v>
      </c>
      <c r="BO80" s="12"/>
      <c r="BP80" s="12"/>
      <c r="BQ80" s="12">
        <f t="shared" si="13"/>
        <v>117</v>
      </c>
      <c r="BR80" s="12">
        <f t="shared" si="14"/>
        <v>26</v>
      </c>
      <c r="BS80" s="12"/>
      <c r="BT80" s="12">
        <v>5</v>
      </c>
      <c r="BU80" s="12">
        <v>1</v>
      </c>
      <c r="BV80" s="12">
        <v>0</v>
      </c>
      <c r="BW80" s="12">
        <f t="shared" si="15"/>
        <v>14</v>
      </c>
      <c r="BX80" s="12">
        <f t="shared" ref="BX80:BY80" si="201">ROUNDUP((((AZ80)*4))/18,0)</f>
        <v>11</v>
      </c>
      <c r="BY80" s="12">
        <f t="shared" si="201"/>
        <v>2</v>
      </c>
      <c r="BZ80" s="12">
        <v>0</v>
      </c>
      <c r="CA80" s="12">
        <v>0</v>
      </c>
      <c r="CB80" s="12">
        <v>0</v>
      </c>
      <c r="CC80" s="12">
        <f t="shared" ref="CC80:CD80" si="202">IF(BX80-BZ80&gt;0,BX80-BZ80,0)</f>
        <v>11</v>
      </c>
      <c r="CD80" s="12">
        <f t="shared" si="202"/>
        <v>2</v>
      </c>
      <c r="CE80" s="12">
        <v>4</v>
      </c>
      <c r="CF80" s="12">
        <f t="shared" si="18"/>
        <v>9</v>
      </c>
      <c r="CG80" s="12">
        <f t="shared" si="19"/>
        <v>4</v>
      </c>
      <c r="CH80" s="12">
        <f t="shared" si="20"/>
        <v>0</v>
      </c>
      <c r="CI80" s="12">
        <v>13</v>
      </c>
      <c r="CJ80" s="12">
        <f t="shared" si="21"/>
        <v>68</v>
      </c>
      <c r="CK80" s="12">
        <f t="shared" si="22"/>
        <v>55</v>
      </c>
    </row>
    <row r="81" spans="1:89" ht="15.75" hidden="1" customHeight="1">
      <c r="A81" s="13" t="s">
        <v>262</v>
      </c>
      <c r="B81" s="14" t="s">
        <v>89</v>
      </c>
      <c r="C81" s="17" t="s">
        <v>263</v>
      </c>
      <c r="D81" s="14" t="s">
        <v>87</v>
      </c>
      <c r="E81" s="14">
        <v>62</v>
      </c>
      <c r="F81" s="14">
        <v>0.5</v>
      </c>
      <c r="G81" s="14">
        <v>114</v>
      </c>
      <c r="H81" s="14">
        <v>5</v>
      </c>
      <c r="I81" s="14" t="s">
        <v>15</v>
      </c>
      <c r="J81" s="14" t="s">
        <v>15</v>
      </c>
      <c r="K81" s="14">
        <v>116</v>
      </c>
      <c r="L81" s="14">
        <v>4</v>
      </c>
      <c r="M81" s="14" t="s">
        <v>15</v>
      </c>
      <c r="N81" s="14" t="s">
        <v>15</v>
      </c>
      <c r="O81" s="14">
        <v>139</v>
      </c>
      <c r="P81" s="14">
        <v>5</v>
      </c>
      <c r="Q81" s="14">
        <v>19</v>
      </c>
      <c r="R81" s="14">
        <v>1</v>
      </c>
      <c r="S81" s="14">
        <v>95</v>
      </c>
      <c r="T81" s="14">
        <v>4</v>
      </c>
      <c r="U81" s="14">
        <v>15</v>
      </c>
      <c r="V81" s="14">
        <v>1</v>
      </c>
      <c r="W81" s="14">
        <v>126</v>
      </c>
      <c r="X81" s="14">
        <v>6</v>
      </c>
      <c r="Y81" s="14">
        <v>10</v>
      </c>
      <c r="Z81" s="14">
        <v>1</v>
      </c>
      <c r="AA81" s="14">
        <v>112</v>
      </c>
      <c r="AB81" s="14">
        <v>5</v>
      </c>
      <c r="AC81" s="14">
        <v>10</v>
      </c>
      <c r="AD81" s="14">
        <v>1</v>
      </c>
      <c r="AE81" s="14">
        <v>121</v>
      </c>
      <c r="AF81" s="14">
        <v>8</v>
      </c>
      <c r="AG81" s="14">
        <v>16</v>
      </c>
      <c r="AH81" s="14">
        <v>1</v>
      </c>
      <c r="AI81" s="14">
        <v>100</v>
      </c>
      <c r="AJ81" s="14">
        <v>5</v>
      </c>
      <c r="AK81" s="14" t="s">
        <v>15</v>
      </c>
      <c r="AL81" s="14" t="s">
        <v>15</v>
      </c>
      <c r="AM81" s="14">
        <v>61</v>
      </c>
      <c r="AN81" s="14">
        <v>4</v>
      </c>
      <c r="AO81" s="14" t="s">
        <v>15</v>
      </c>
      <c r="AP81" s="14" t="s">
        <v>15</v>
      </c>
      <c r="AQ81" s="14">
        <v>55</v>
      </c>
      <c r="AR81" s="14">
        <v>2</v>
      </c>
      <c r="AS81" s="14" t="s">
        <v>15</v>
      </c>
      <c r="AT81" s="14" t="s">
        <v>15</v>
      </c>
      <c r="AU81" s="14">
        <v>65</v>
      </c>
      <c r="AV81" s="14">
        <v>3</v>
      </c>
      <c r="AW81" s="14" t="s">
        <v>15</v>
      </c>
      <c r="AX81" s="14" t="s">
        <v>15</v>
      </c>
      <c r="AY81" s="14">
        <v>4567</v>
      </c>
      <c r="AZ81" s="12">
        <f t="shared" si="0"/>
        <v>37</v>
      </c>
      <c r="BA81" s="12" t="e">
        <f t="shared" si="1"/>
        <v>#VALUE!</v>
      </c>
      <c r="BB81" s="14" t="e">
        <f t="shared" si="2"/>
        <v>#VALUE!</v>
      </c>
      <c r="BC81" s="14" t="e">
        <f t="shared" si="173"/>
        <v>#VALUE!</v>
      </c>
      <c r="BD81" s="12">
        <f t="shared" si="4"/>
        <v>809</v>
      </c>
      <c r="BE81" s="12" t="e">
        <f t="shared" si="5"/>
        <v>#VALUE!</v>
      </c>
      <c r="BF81" s="12" t="e">
        <f t="shared" si="6"/>
        <v>#VALUE!</v>
      </c>
      <c r="BG81" s="12"/>
      <c r="BH81" s="12">
        <f t="shared" si="159"/>
        <v>95</v>
      </c>
      <c r="BI81" s="12">
        <f t="shared" si="160"/>
        <v>15</v>
      </c>
      <c r="BJ81" s="12">
        <f t="shared" si="9"/>
        <v>126</v>
      </c>
      <c r="BK81" s="12">
        <f t="shared" si="174"/>
        <v>10</v>
      </c>
      <c r="BL81" s="12"/>
      <c r="BM81" s="12">
        <f t="shared" si="189"/>
        <v>112</v>
      </c>
      <c r="BN81" s="12">
        <f t="shared" si="190"/>
        <v>10</v>
      </c>
      <c r="BO81" s="12"/>
      <c r="BP81" s="12"/>
      <c r="BQ81" s="12">
        <f t="shared" si="13"/>
        <v>121</v>
      </c>
      <c r="BR81" s="12">
        <f t="shared" si="14"/>
        <v>16</v>
      </c>
      <c r="BS81" s="12"/>
      <c r="BT81" s="12">
        <v>4</v>
      </c>
      <c r="BU81" s="12">
        <v>0</v>
      </c>
      <c r="BV81" s="12">
        <v>0</v>
      </c>
      <c r="BW81" s="12" t="e">
        <f t="shared" si="15"/>
        <v>#VALUE!</v>
      </c>
      <c r="BX81" s="12">
        <f t="shared" ref="BX81:BY81" si="203">ROUNDUP((((AZ81)*4))/18,0)</f>
        <v>9</v>
      </c>
      <c r="BY81" s="12" t="e">
        <f t="shared" si="203"/>
        <v>#VALUE!</v>
      </c>
      <c r="BZ81" s="12">
        <v>0</v>
      </c>
      <c r="CA81" s="12">
        <v>0</v>
      </c>
      <c r="CB81" s="12">
        <v>0</v>
      </c>
      <c r="CC81" s="12">
        <f t="shared" ref="CC81:CD81" si="204">IF(BX81-BZ81&gt;0,BX81-BZ81,0)</f>
        <v>9</v>
      </c>
      <c r="CD81" s="12" t="e">
        <f t="shared" si="204"/>
        <v>#VALUE!</v>
      </c>
      <c r="CE81" s="12">
        <v>2</v>
      </c>
      <c r="CF81" s="12" t="e">
        <f t="shared" si="18"/>
        <v>#VALUE!</v>
      </c>
      <c r="CG81" s="12" t="e">
        <f t="shared" si="19"/>
        <v>#VALUE!</v>
      </c>
      <c r="CH81" s="12" t="e">
        <f t="shared" si="20"/>
        <v>#VALUE!</v>
      </c>
      <c r="CI81" s="12">
        <v>24</v>
      </c>
      <c r="CJ81" s="12" t="e">
        <f t="shared" si="21"/>
        <v>#VALUE!</v>
      </c>
      <c r="CK81" s="12" t="e">
        <f t="shared" si="22"/>
        <v>#VALUE!</v>
      </c>
    </row>
    <row r="82" spans="1:89" ht="15.75" hidden="1" customHeight="1">
      <c r="A82" s="13" t="s">
        <v>264</v>
      </c>
      <c r="B82" s="14" t="s">
        <v>89</v>
      </c>
      <c r="C82" s="17" t="s">
        <v>265</v>
      </c>
      <c r="D82" s="14" t="s">
        <v>87</v>
      </c>
      <c r="E82" s="14">
        <v>86</v>
      </c>
      <c r="F82" s="14">
        <v>0.5</v>
      </c>
      <c r="G82" s="14">
        <v>92</v>
      </c>
      <c r="H82" s="14">
        <v>3</v>
      </c>
      <c r="I82" s="14">
        <v>86</v>
      </c>
      <c r="J82" s="14">
        <v>2</v>
      </c>
      <c r="K82" s="14">
        <v>91</v>
      </c>
      <c r="L82" s="14">
        <v>3</v>
      </c>
      <c r="M82" s="14">
        <v>112</v>
      </c>
      <c r="N82" s="14">
        <v>3</v>
      </c>
      <c r="O82" s="14">
        <v>74</v>
      </c>
      <c r="P82" s="14">
        <v>3</v>
      </c>
      <c r="Q82" s="14">
        <v>94</v>
      </c>
      <c r="R82" s="14">
        <v>3</v>
      </c>
      <c r="S82" s="14">
        <v>55</v>
      </c>
      <c r="T82" s="14">
        <v>2</v>
      </c>
      <c r="U82" s="14">
        <v>93</v>
      </c>
      <c r="V82" s="14">
        <v>3</v>
      </c>
      <c r="W82" s="14">
        <v>73</v>
      </c>
      <c r="X82" s="14">
        <v>3</v>
      </c>
      <c r="Y82" s="14">
        <v>70</v>
      </c>
      <c r="Z82" s="14">
        <v>3</v>
      </c>
      <c r="AA82" s="14">
        <v>55</v>
      </c>
      <c r="AB82" s="14">
        <v>2</v>
      </c>
      <c r="AC82" s="14">
        <v>53</v>
      </c>
      <c r="AD82" s="14">
        <v>2</v>
      </c>
      <c r="AE82" s="14">
        <v>54</v>
      </c>
      <c r="AF82" s="14">
        <v>2</v>
      </c>
      <c r="AG82" s="14">
        <v>41</v>
      </c>
      <c r="AH82" s="14">
        <v>2</v>
      </c>
      <c r="AI82" s="14">
        <v>59</v>
      </c>
      <c r="AJ82" s="14">
        <v>2</v>
      </c>
      <c r="AK82" s="14">
        <v>54</v>
      </c>
      <c r="AL82" s="14">
        <v>2</v>
      </c>
      <c r="AM82" s="14">
        <v>44</v>
      </c>
      <c r="AN82" s="14">
        <v>2</v>
      </c>
      <c r="AO82" s="14">
        <v>28</v>
      </c>
      <c r="AP82" s="14">
        <v>1</v>
      </c>
      <c r="AQ82" s="14">
        <v>21</v>
      </c>
      <c r="AR82" s="14">
        <v>1</v>
      </c>
      <c r="AS82" s="14">
        <v>25</v>
      </c>
      <c r="AT82" s="14">
        <v>1</v>
      </c>
      <c r="AU82" s="14">
        <v>33</v>
      </c>
      <c r="AV82" s="14">
        <v>2</v>
      </c>
      <c r="AW82" s="14">
        <v>28</v>
      </c>
      <c r="AX82" s="14">
        <v>1</v>
      </c>
      <c r="AY82" s="14">
        <v>4567</v>
      </c>
      <c r="AZ82" s="12">
        <f t="shared" si="0"/>
        <v>17</v>
      </c>
      <c r="BA82" s="12">
        <f t="shared" si="1"/>
        <v>18</v>
      </c>
      <c r="BB82" s="14">
        <f t="shared" si="2"/>
        <v>35</v>
      </c>
      <c r="BC82" s="14">
        <f t="shared" si="173"/>
        <v>12</v>
      </c>
      <c r="BD82" s="12">
        <f t="shared" si="4"/>
        <v>461</v>
      </c>
      <c r="BE82" s="12">
        <f t="shared" si="5"/>
        <v>517</v>
      </c>
      <c r="BF82" s="12">
        <f t="shared" si="6"/>
        <v>978</v>
      </c>
      <c r="BG82" s="12"/>
      <c r="BH82" s="12">
        <f t="shared" si="159"/>
        <v>55</v>
      </c>
      <c r="BI82" s="12">
        <f t="shared" si="160"/>
        <v>93</v>
      </c>
      <c r="BJ82" s="12">
        <f t="shared" si="9"/>
        <v>73</v>
      </c>
      <c r="BK82" s="12">
        <f t="shared" si="174"/>
        <v>70</v>
      </c>
      <c r="BL82" s="12"/>
      <c r="BM82" s="12">
        <f t="shared" si="189"/>
        <v>55</v>
      </c>
      <c r="BN82" s="12">
        <f t="shared" si="190"/>
        <v>53</v>
      </c>
      <c r="BO82" s="12"/>
      <c r="BP82" s="12"/>
      <c r="BQ82" s="12">
        <f t="shared" si="13"/>
        <v>54</v>
      </c>
      <c r="BR82" s="12">
        <f t="shared" si="14"/>
        <v>41</v>
      </c>
      <c r="BS82" s="12"/>
      <c r="BT82" s="12">
        <v>1</v>
      </c>
      <c r="BU82" s="12">
        <v>1</v>
      </c>
      <c r="BV82" s="12">
        <v>0</v>
      </c>
      <c r="BW82" s="12">
        <f t="shared" si="15"/>
        <v>9</v>
      </c>
      <c r="BX82" s="12">
        <f t="shared" ref="BX82:BY82" si="205">ROUNDUP((((AZ82)*4))/18,0)</f>
        <v>4</v>
      </c>
      <c r="BY82" s="12">
        <f t="shared" si="205"/>
        <v>4</v>
      </c>
      <c r="BZ82" s="12">
        <v>0</v>
      </c>
      <c r="CA82" s="12">
        <v>0</v>
      </c>
      <c r="CB82" s="12">
        <v>0</v>
      </c>
      <c r="CC82" s="12">
        <f t="shared" ref="CC82:CD82" si="206">IF(BX82-BZ82&gt;0,BX82-BZ82,0)</f>
        <v>4</v>
      </c>
      <c r="CD82" s="12">
        <f t="shared" si="206"/>
        <v>4</v>
      </c>
      <c r="CE82" s="12">
        <v>1</v>
      </c>
      <c r="CF82" s="12">
        <f t="shared" si="18"/>
        <v>6</v>
      </c>
      <c r="CG82" s="12">
        <f t="shared" si="19"/>
        <v>4</v>
      </c>
      <c r="CH82" s="12">
        <f t="shared" si="20"/>
        <v>3</v>
      </c>
      <c r="CI82" s="12">
        <v>10</v>
      </c>
      <c r="CJ82" s="12">
        <f t="shared" si="21"/>
        <v>68</v>
      </c>
      <c r="CK82" s="12">
        <f t="shared" si="22"/>
        <v>58</v>
      </c>
    </row>
    <row r="83" spans="1:89" ht="15.75" hidden="1" customHeight="1">
      <c r="A83" s="13" t="s">
        <v>266</v>
      </c>
      <c r="B83" s="14" t="s">
        <v>89</v>
      </c>
      <c r="C83" s="14" t="s">
        <v>267</v>
      </c>
      <c r="D83" s="14" t="s">
        <v>87</v>
      </c>
      <c r="E83" s="14">
        <v>91</v>
      </c>
      <c r="F83" s="14">
        <v>0.5</v>
      </c>
      <c r="G83" s="14">
        <v>57</v>
      </c>
      <c r="H83" s="14">
        <v>2</v>
      </c>
      <c r="I83" s="14">
        <v>26</v>
      </c>
      <c r="J83" s="14">
        <v>1</v>
      </c>
      <c r="K83" s="14">
        <v>65</v>
      </c>
      <c r="L83" s="14">
        <v>3</v>
      </c>
      <c r="M83" s="14">
        <v>40</v>
      </c>
      <c r="N83" s="14">
        <v>1</v>
      </c>
      <c r="O83" s="14">
        <v>73</v>
      </c>
      <c r="P83" s="14">
        <v>3</v>
      </c>
      <c r="Q83" s="14">
        <v>40</v>
      </c>
      <c r="R83" s="14">
        <v>1</v>
      </c>
      <c r="S83" s="14">
        <v>60</v>
      </c>
      <c r="T83" s="14">
        <v>2</v>
      </c>
      <c r="U83" s="14">
        <v>24</v>
      </c>
      <c r="V83" s="14">
        <v>1</v>
      </c>
      <c r="W83" s="14">
        <v>80</v>
      </c>
      <c r="X83" s="14">
        <v>3</v>
      </c>
      <c r="Y83" s="14">
        <v>26</v>
      </c>
      <c r="Z83" s="14">
        <v>1</v>
      </c>
      <c r="AA83" s="14">
        <v>69</v>
      </c>
      <c r="AB83" s="14">
        <v>3</v>
      </c>
      <c r="AC83" s="14">
        <v>31</v>
      </c>
      <c r="AD83" s="14">
        <v>1</v>
      </c>
      <c r="AE83" s="14">
        <v>65</v>
      </c>
      <c r="AF83" s="14">
        <v>3</v>
      </c>
      <c r="AG83" s="14">
        <v>32</v>
      </c>
      <c r="AH83" s="14">
        <v>1</v>
      </c>
      <c r="AI83" s="14">
        <v>59</v>
      </c>
      <c r="AJ83" s="14">
        <v>3</v>
      </c>
      <c r="AK83" s="14">
        <v>30</v>
      </c>
      <c r="AL83" s="14">
        <v>1</v>
      </c>
      <c r="AM83" s="14">
        <v>63</v>
      </c>
      <c r="AN83" s="14">
        <v>3</v>
      </c>
      <c r="AO83" s="14">
        <v>25</v>
      </c>
      <c r="AP83" s="14">
        <v>1</v>
      </c>
      <c r="AQ83" s="14">
        <v>45</v>
      </c>
      <c r="AR83" s="14">
        <v>2</v>
      </c>
      <c r="AS83" s="14">
        <v>28</v>
      </c>
      <c r="AT83" s="14">
        <v>1</v>
      </c>
      <c r="AU83" s="14">
        <v>41</v>
      </c>
      <c r="AV83" s="14">
        <v>2</v>
      </c>
      <c r="AW83" s="14">
        <v>24</v>
      </c>
      <c r="AX83" s="14">
        <v>1</v>
      </c>
      <c r="AY83" s="14">
        <v>4567</v>
      </c>
      <c r="AZ83" s="12">
        <f t="shared" si="0"/>
        <v>20</v>
      </c>
      <c r="BA83" s="12">
        <f t="shared" si="1"/>
        <v>7</v>
      </c>
      <c r="BB83" s="14">
        <f t="shared" si="2"/>
        <v>27</v>
      </c>
      <c r="BC83" s="14">
        <f t="shared" si="173"/>
        <v>14</v>
      </c>
      <c r="BD83" s="12">
        <f t="shared" si="4"/>
        <v>471</v>
      </c>
      <c r="BE83" s="12">
        <f t="shared" si="5"/>
        <v>223</v>
      </c>
      <c r="BF83" s="12">
        <f t="shared" si="6"/>
        <v>694</v>
      </c>
      <c r="BG83" s="12"/>
      <c r="BH83" s="12">
        <f t="shared" si="159"/>
        <v>60</v>
      </c>
      <c r="BI83" s="12">
        <f t="shared" si="160"/>
        <v>24</v>
      </c>
      <c r="BJ83" s="12">
        <f t="shared" si="9"/>
        <v>80</v>
      </c>
      <c r="BK83" s="12">
        <f t="shared" si="174"/>
        <v>26</v>
      </c>
      <c r="BL83" s="12"/>
      <c r="BM83" s="12">
        <f t="shared" si="189"/>
        <v>69</v>
      </c>
      <c r="BN83" s="12">
        <f t="shared" si="190"/>
        <v>31</v>
      </c>
      <c r="BO83" s="12"/>
      <c r="BP83" s="12"/>
      <c r="BQ83" s="12">
        <f t="shared" si="13"/>
        <v>65</v>
      </c>
      <c r="BR83" s="12">
        <f t="shared" si="14"/>
        <v>32</v>
      </c>
      <c r="BS83" s="12"/>
      <c r="BT83" s="12">
        <v>3</v>
      </c>
      <c r="BU83" s="12">
        <v>1</v>
      </c>
      <c r="BV83" s="12">
        <v>0</v>
      </c>
      <c r="BW83" s="12">
        <f t="shared" si="15"/>
        <v>7</v>
      </c>
      <c r="BX83" s="12">
        <f t="shared" ref="BX83:BY83" si="207">ROUNDUP((((AZ83)*4))/18,0)</f>
        <v>5</v>
      </c>
      <c r="BY83" s="12">
        <f t="shared" si="207"/>
        <v>2</v>
      </c>
      <c r="BZ83" s="12">
        <v>0</v>
      </c>
      <c r="CA83" s="12">
        <v>0</v>
      </c>
      <c r="CB83" s="12">
        <v>0</v>
      </c>
      <c r="CC83" s="12">
        <f t="shared" ref="CC83:CD83" si="208">IF(BX83-BZ83&gt;0,BX83-BZ83,0)</f>
        <v>5</v>
      </c>
      <c r="CD83" s="12">
        <f t="shared" si="208"/>
        <v>2</v>
      </c>
      <c r="CE83" s="12">
        <v>2</v>
      </c>
      <c r="CF83" s="12">
        <f t="shared" si="18"/>
        <v>5</v>
      </c>
      <c r="CG83" s="12">
        <f t="shared" si="19"/>
        <v>2</v>
      </c>
      <c r="CH83" s="12">
        <f t="shared" si="20"/>
        <v>0</v>
      </c>
      <c r="CI83" s="12">
        <v>25</v>
      </c>
      <c r="CJ83" s="12">
        <f t="shared" si="21"/>
        <v>34</v>
      </c>
      <c r="CK83" s="12">
        <f t="shared" si="22"/>
        <v>9</v>
      </c>
    </row>
    <row r="84" spans="1:89" ht="15.75" hidden="1" customHeight="1">
      <c r="A84" s="13" t="s">
        <v>268</v>
      </c>
      <c r="B84" s="14" t="s">
        <v>89</v>
      </c>
      <c r="C84" s="14" t="s">
        <v>269</v>
      </c>
      <c r="D84" s="14" t="s">
        <v>87</v>
      </c>
      <c r="E84" s="14">
        <v>102</v>
      </c>
      <c r="F84" s="14">
        <v>0.5</v>
      </c>
      <c r="G84" s="14">
        <v>76</v>
      </c>
      <c r="H84" s="14">
        <v>3</v>
      </c>
      <c r="I84" s="14">
        <v>125</v>
      </c>
      <c r="J84" s="14">
        <v>3</v>
      </c>
      <c r="K84" s="14">
        <v>66</v>
      </c>
      <c r="L84" s="14">
        <v>3</v>
      </c>
      <c r="M84" s="14">
        <v>96</v>
      </c>
      <c r="N84" s="14">
        <v>3</v>
      </c>
      <c r="O84" s="14">
        <v>73</v>
      </c>
      <c r="P84" s="14">
        <v>3</v>
      </c>
      <c r="Q84" s="14">
        <v>105</v>
      </c>
      <c r="R84" s="14">
        <v>3</v>
      </c>
      <c r="S84" s="14">
        <v>49</v>
      </c>
      <c r="T84" s="14">
        <v>2</v>
      </c>
      <c r="U84" s="14">
        <v>99</v>
      </c>
      <c r="V84" s="14">
        <v>4</v>
      </c>
      <c r="W84" s="14">
        <v>67</v>
      </c>
      <c r="X84" s="14">
        <v>3</v>
      </c>
      <c r="Y84" s="14">
        <v>83</v>
      </c>
      <c r="Z84" s="14">
        <v>3</v>
      </c>
      <c r="AA84" s="14">
        <v>39</v>
      </c>
      <c r="AB84" s="14">
        <v>2</v>
      </c>
      <c r="AC84" s="14">
        <v>59</v>
      </c>
      <c r="AD84" s="14">
        <v>2</v>
      </c>
      <c r="AE84" s="14">
        <v>45</v>
      </c>
      <c r="AF84" s="14">
        <v>2</v>
      </c>
      <c r="AG84" s="14">
        <v>67</v>
      </c>
      <c r="AH84" s="14">
        <v>2</v>
      </c>
      <c r="AI84" s="14">
        <v>34</v>
      </c>
      <c r="AJ84" s="14">
        <v>2</v>
      </c>
      <c r="AK84" s="14">
        <v>51</v>
      </c>
      <c r="AL84" s="14">
        <v>2</v>
      </c>
      <c r="AM84" s="14">
        <v>38</v>
      </c>
      <c r="AN84" s="14">
        <v>2</v>
      </c>
      <c r="AO84" s="14">
        <v>48</v>
      </c>
      <c r="AP84" s="14">
        <v>2</v>
      </c>
      <c r="AQ84" s="14">
        <v>26</v>
      </c>
      <c r="AR84" s="14">
        <v>1</v>
      </c>
      <c r="AS84" s="14">
        <v>41</v>
      </c>
      <c r="AT84" s="14">
        <v>2</v>
      </c>
      <c r="AU84" s="14">
        <v>39</v>
      </c>
      <c r="AV84" s="14">
        <v>2</v>
      </c>
      <c r="AW84" s="14">
        <v>49</v>
      </c>
      <c r="AX84" s="14">
        <v>2</v>
      </c>
      <c r="AY84" s="14">
        <v>4567</v>
      </c>
      <c r="AZ84" s="12">
        <f t="shared" si="0"/>
        <v>17</v>
      </c>
      <c r="BA84" s="12">
        <f t="shared" si="1"/>
        <v>19</v>
      </c>
      <c r="BB84" s="14">
        <f t="shared" si="2"/>
        <v>36</v>
      </c>
      <c r="BC84" s="14">
        <f t="shared" si="173"/>
        <v>15</v>
      </c>
      <c r="BD84" s="12">
        <f t="shared" si="4"/>
        <v>373</v>
      </c>
      <c r="BE84" s="12">
        <f t="shared" si="5"/>
        <v>560</v>
      </c>
      <c r="BF84" s="12">
        <f t="shared" si="6"/>
        <v>933</v>
      </c>
      <c r="BG84" s="12"/>
      <c r="BH84" s="12">
        <f t="shared" si="159"/>
        <v>49</v>
      </c>
      <c r="BI84" s="12">
        <f t="shared" si="160"/>
        <v>99</v>
      </c>
      <c r="BJ84" s="12">
        <f t="shared" si="9"/>
        <v>67</v>
      </c>
      <c r="BK84" s="12">
        <f t="shared" si="174"/>
        <v>83</v>
      </c>
      <c r="BL84" s="12"/>
      <c r="BM84" s="12">
        <f t="shared" si="189"/>
        <v>39</v>
      </c>
      <c r="BN84" s="12">
        <f t="shared" si="190"/>
        <v>59</v>
      </c>
      <c r="BO84" s="12"/>
      <c r="BP84" s="12"/>
      <c r="BQ84" s="12">
        <f t="shared" si="13"/>
        <v>45</v>
      </c>
      <c r="BR84" s="12">
        <f t="shared" si="14"/>
        <v>67</v>
      </c>
      <c r="BS84" s="12"/>
      <c r="BT84" s="12">
        <v>1</v>
      </c>
      <c r="BU84" s="12">
        <v>1</v>
      </c>
      <c r="BV84" s="12">
        <v>0</v>
      </c>
      <c r="BW84" s="12">
        <f t="shared" si="15"/>
        <v>9</v>
      </c>
      <c r="BX84" s="12">
        <f t="shared" ref="BX84:BY84" si="209">ROUNDUP((((AZ84)*4))/18,0)</f>
        <v>4</v>
      </c>
      <c r="BY84" s="12">
        <f t="shared" si="209"/>
        <v>5</v>
      </c>
      <c r="BZ84" s="12">
        <v>0</v>
      </c>
      <c r="CA84" s="12">
        <v>0</v>
      </c>
      <c r="CB84" s="12">
        <v>0</v>
      </c>
      <c r="CC84" s="12">
        <f t="shared" ref="CC84:CD84" si="210">IF(BX84-BZ84&gt;0,BX84-BZ84,0)</f>
        <v>4</v>
      </c>
      <c r="CD84" s="12">
        <f t="shared" si="210"/>
        <v>5</v>
      </c>
      <c r="CE84" s="12">
        <v>2</v>
      </c>
      <c r="CF84" s="12">
        <f t="shared" si="18"/>
        <v>6</v>
      </c>
      <c r="CG84" s="12">
        <f t="shared" si="19"/>
        <v>4</v>
      </c>
      <c r="CH84" s="12">
        <f t="shared" si="20"/>
        <v>2</v>
      </c>
      <c r="CI84" s="12">
        <v>20</v>
      </c>
      <c r="CJ84" s="12">
        <f t="shared" si="21"/>
        <v>68</v>
      </c>
      <c r="CK84" s="12">
        <f t="shared" si="22"/>
        <v>48</v>
      </c>
    </row>
    <row r="85" spans="1:89" ht="15.75" hidden="1" customHeight="1">
      <c r="A85" s="13" t="s">
        <v>270</v>
      </c>
      <c r="B85" s="14" t="s">
        <v>89</v>
      </c>
      <c r="C85" s="17" t="s">
        <v>271</v>
      </c>
      <c r="D85" s="14" t="s">
        <v>87</v>
      </c>
      <c r="E85" s="14">
        <v>104</v>
      </c>
      <c r="F85" s="14">
        <v>0.5</v>
      </c>
      <c r="G85" s="14">
        <v>243</v>
      </c>
      <c r="H85" s="14">
        <v>9</v>
      </c>
      <c r="I85" s="14"/>
      <c r="J85" s="14"/>
      <c r="K85" s="14">
        <v>213</v>
      </c>
      <c r="L85" s="14">
        <v>7</v>
      </c>
      <c r="M85" s="14"/>
      <c r="N85" s="14"/>
      <c r="O85" s="14">
        <v>237</v>
      </c>
      <c r="P85" s="14">
        <v>9</v>
      </c>
      <c r="Q85" s="14"/>
      <c r="R85" s="14"/>
      <c r="S85" s="14">
        <v>228</v>
      </c>
      <c r="T85" s="14">
        <v>9</v>
      </c>
      <c r="U85" s="14"/>
      <c r="V85" s="14"/>
      <c r="W85" s="14">
        <v>190</v>
      </c>
      <c r="X85" s="14">
        <v>9</v>
      </c>
      <c r="Y85" s="14"/>
      <c r="Z85" s="14"/>
      <c r="AA85" s="14">
        <v>175</v>
      </c>
      <c r="AB85" s="14">
        <v>7</v>
      </c>
      <c r="AC85" s="14"/>
      <c r="AD85" s="14"/>
      <c r="AE85" s="14">
        <v>192</v>
      </c>
      <c r="AF85" s="14">
        <v>9</v>
      </c>
      <c r="AG85" s="14"/>
      <c r="AH85" s="14"/>
      <c r="AI85" s="14">
        <v>149</v>
      </c>
      <c r="AJ85" s="14">
        <v>7</v>
      </c>
      <c r="AK85" s="14"/>
      <c r="AL85" s="14"/>
      <c r="AM85" s="14">
        <v>132</v>
      </c>
      <c r="AN85" s="14">
        <v>7</v>
      </c>
      <c r="AO85" s="14"/>
      <c r="AP85" s="14"/>
      <c r="AQ85" s="14">
        <v>64</v>
      </c>
      <c r="AR85" s="14">
        <v>3</v>
      </c>
      <c r="AS85" s="14"/>
      <c r="AT85" s="14"/>
      <c r="AU85" s="14">
        <v>65</v>
      </c>
      <c r="AV85" s="14">
        <v>3</v>
      </c>
      <c r="AW85" s="14"/>
      <c r="AX85" s="14"/>
      <c r="AY85" s="14">
        <v>4567</v>
      </c>
      <c r="AZ85" s="12">
        <f t="shared" si="0"/>
        <v>57</v>
      </c>
      <c r="BA85" s="12">
        <f t="shared" si="1"/>
        <v>0</v>
      </c>
      <c r="BB85" s="14">
        <f t="shared" si="2"/>
        <v>57</v>
      </c>
      <c r="BC85" s="14">
        <f t="shared" si="173"/>
        <v>20</v>
      </c>
      <c r="BD85" s="12">
        <f t="shared" si="4"/>
        <v>1384</v>
      </c>
      <c r="BE85" s="12">
        <f t="shared" si="5"/>
        <v>0</v>
      </c>
      <c r="BF85" s="12">
        <f t="shared" si="6"/>
        <v>1384</v>
      </c>
      <c r="BG85" s="12"/>
      <c r="BH85" s="12">
        <f t="shared" si="159"/>
        <v>228</v>
      </c>
      <c r="BI85" s="12">
        <f t="shared" si="160"/>
        <v>0</v>
      </c>
      <c r="BJ85" s="12">
        <f t="shared" si="9"/>
        <v>190</v>
      </c>
      <c r="BK85" s="12">
        <f t="shared" si="174"/>
        <v>0</v>
      </c>
      <c r="BL85" s="12"/>
      <c r="BM85" s="12">
        <f t="shared" si="189"/>
        <v>175</v>
      </c>
      <c r="BN85" s="12">
        <f t="shared" si="190"/>
        <v>0</v>
      </c>
      <c r="BO85" s="12"/>
      <c r="BP85" s="12"/>
      <c r="BQ85" s="12">
        <f t="shared" si="13"/>
        <v>192</v>
      </c>
      <c r="BR85" s="12">
        <f t="shared" si="14"/>
        <v>0</v>
      </c>
      <c r="BS85" s="12"/>
      <c r="BT85" s="12">
        <v>4</v>
      </c>
      <c r="BU85" s="12">
        <v>0</v>
      </c>
      <c r="BV85" s="12">
        <v>0</v>
      </c>
      <c r="BW85" s="12">
        <f t="shared" si="15"/>
        <v>14</v>
      </c>
      <c r="BX85" s="12">
        <f t="shared" ref="BX85:BY85" si="211">ROUNDUP((((AZ85)*4))/18,0)</f>
        <v>13</v>
      </c>
      <c r="BY85" s="12">
        <f t="shared" si="211"/>
        <v>0</v>
      </c>
      <c r="BZ85" s="12">
        <v>0</v>
      </c>
      <c r="CA85" s="12">
        <v>0</v>
      </c>
      <c r="CB85" s="12">
        <v>0</v>
      </c>
      <c r="CC85" s="12">
        <f t="shared" ref="CC85:CD85" si="212">IF(BX85-BZ85&gt;0,BX85-BZ85,0)</f>
        <v>13</v>
      </c>
      <c r="CD85" s="12">
        <f t="shared" si="212"/>
        <v>0</v>
      </c>
      <c r="CE85" s="12">
        <v>4</v>
      </c>
      <c r="CF85" s="12">
        <f t="shared" si="18"/>
        <v>9</v>
      </c>
      <c r="CG85" s="12">
        <f t="shared" si="19"/>
        <v>4</v>
      </c>
      <c r="CH85" s="12">
        <f t="shared" si="20"/>
        <v>0</v>
      </c>
      <c r="CI85" s="12">
        <v>58</v>
      </c>
      <c r="CJ85" s="12">
        <f t="shared" si="21"/>
        <v>68</v>
      </c>
      <c r="CK85" s="12">
        <f t="shared" si="22"/>
        <v>10</v>
      </c>
    </row>
    <row r="86" spans="1:89" ht="15.75" hidden="1" customHeight="1">
      <c r="A86" s="13" t="s">
        <v>272</v>
      </c>
      <c r="B86" s="14" t="s">
        <v>89</v>
      </c>
      <c r="C86" s="17" t="s">
        <v>273</v>
      </c>
      <c r="D86" s="14" t="s">
        <v>87</v>
      </c>
      <c r="E86" s="14">
        <v>135</v>
      </c>
      <c r="F86" s="14">
        <v>0.5</v>
      </c>
      <c r="G86" s="14">
        <v>58</v>
      </c>
      <c r="H86" s="14">
        <v>2</v>
      </c>
      <c r="I86" s="14"/>
      <c r="J86" s="14"/>
      <c r="K86" s="14">
        <v>63</v>
      </c>
      <c r="L86" s="14">
        <v>2</v>
      </c>
      <c r="M86" s="14"/>
      <c r="N86" s="14"/>
      <c r="O86" s="14">
        <v>64</v>
      </c>
      <c r="P86" s="14">
        <v>2</v>
      </c>
      <c r="Q86" s="14"/>
      <c r="R86" s="14"/>
      <c r="S86" s="14">
        <v>84</v>
      </c>
      <c r="T86" s="14">
        <v>3</v>
      </c>
      <c r="U86" s="14"/>
      <c r="V86" s="14"/>
      <c r="W86" s="14">
        <v>62</v>
      </c>
      <c r="X86" s="14">
        <v>2</v>
      </c>
      <c r="Y86" s="14"/>
      <c r="Z86" s="14"/>
      <c r="AA86" s="14">
        <v>52</v>
      </c>
      <c r="AB86" s="14">
        <v>2</v>
      </c>
      <c r="AC86" s="14"/>
      <c r="AD86" s="14"/>
      <c r="AE86" s="14">
        <v>49</v>
      </c>
      <c r="AF86" s="14">
        <v>2</v>
      </c>
      <c r="AG86" s="14"/>
      <c r="AH86" s="14"/>
      <c r="AI86" s="14">
        <v>46</v>
      </c>
      <c r="AJ86" s="14">
        <v>2</v>
      </c>
      <c r="AK86" s="14"/>
      <c r="AL86" s="14"/>
      <c r="AM86" s="14">
        <v>44</v>
      </c>
      <c r="AN86" s="14">
        <v>2</v>
      </c>
      <c r="AO86" s="14"/>
      <c r="AP86" s="14"/>
      <c r="AQ86" s="14">
        <v>40</v>
      </c>
      <c r="AR86" s="14">
        <v>2</v>
      </c>
      <c r="AS86" s="14"/>
      <c r="AT86" s="14"/>
      <c r="AU86" s="14">
        <v>41</v>
      </c>
      <c r="AV86" s="14">
        <v>2</v>
      </c>
      <c r="AW86" s="14"/>
      <c r="AX86" s="14"/>
      <c r="AY86" s="14">
        <v>4567</v>
      </c>
      <c r="AZ86" s="12">
        <f t="shared" si="0"/>
        <v>15</v>
      </c>
      <c r="BA86" s="12">
        <f t="shared" si="1"/>
        <v>0</v>
      </c>
      <c r="BB86" s="14">
        <f t="shared" si="2"/>
        <v>15</v>
      </c>
      <c r="BC86" s="14">
        <f t="shared" si="173"/>
        <v>8</v>
      </c>
      <c r="BD86" s="12">
        <f t="shared" si="4"/>
        <v>420</v>
      </c>
      <c r="BE86" s="12">
        <f t="shared" si="5"/>
        <v>0</v>
      </c>
      <c r="BF86" s="12">
        <f t="shared" si="6"/>
        <v>420</v>
      </c>
      <c r="BG86" s="12"/>
      <c r="BH86" s="12">
        <f t="shared" si="159"/>
        <v>84</v>
      </c>
      <c r="BI86" s="12">
        <f t="shared" si="160"/>
        <v>0</v>
      </c>
      <c r="BJ86" s="12">
        <f t="shared" si="9"/>
        <v>62</v>
      </c>
      <c r="BK86" s="12">
        <f t="shared" si="174"/>
        <v>0</v>
      </c>
      <c r="BL86" s="12"/>
      <c r="BM86" s="12">
        <f t="shared" si="189"/>
        <v>52</v>
      </c>
      <c r="BN86" s="12">
        <f t="shared" si="190"/>
        <v>0</v>
      </c>
      <c r="BO86" s="12"/>
      <c r="BP86" s="12"/>
      <c r="BQ86" s="12">
        <f t="shared" si="13"/>
        <v>49</v>
      </c>
      <c r="BR86" s="12">
        <f t="shared" si="14"/>
        <v>0</v>
      </c>
      <c r="BS86" s="12"/>
      <c r="BT86" s="12">
        <v>2</v>
      </c>
      <c r="BU86" s="12">
        <v>0</v>
      </c>
      <c r="BV86" s="12">
        <v>0</v>
      </c>
      <c r="BW86" s="12">
        <f t="shared" si="15"/>
        <v>4</v>
      </c>
      <c r="BX86" s="12">
        <f t="shared" ref="BX86:BY86" si="213">ROUNDUP((((AZ86)*4))/18,0)</f>
        <v>4</v>
      </c>
      <c r="BY86" s="12">
        <f t="shared" si="213"/>
        <v>0</v>
      </c>
      <c r="BZ86" s="12">
        <v>0</v>
      </c>
      <c r="CA86" s="12">
        <v>0</v>
      </c>
      <c r="CB86" s="12">
        <v>0</v>
      </c>
      <c r="CC86" s="12">
        <f t="shared" ref="CC86:CD86" si="214">IF(BX86-BZ86&gt;0,BX86-BZ86,0)</f>
        <v>4</v>
      </c>
      <c r="CD86" s="12">
        <f t="shared" si="214"/>
        <v>0</v>
      </c>
      <c r="CE86" s="12">
        <v>3</v>
      </c>
      <c r="CF86" s="12">
        <f t="shared" si="18"/>
        <v>3</v>
      </c>
      <c r="CG86" s="12">
        <f t="shared" si="19"/>
        <v>2</v>
      </c>
      <c r="CH86" s="12">
        <f t="shared" si="20"/>
        <v>0</v>
      </c>
      <c r="CI86" s="12">
        <v>31</v>
      </c>
      <c r="CJ86" s="12">
        <f t="shared" si="21"/>
        <v>34</v>
      </c>
      <c r="CK86" s="12">
        <f t="shared" si="22"/>
        <v>3</v>
      </c>
    </row>
    <row r="87" spans="1:89" ht="15.75" hidden="1" customHeight="1">
      <c r="A87" s="13" t="s">
        <v>274</v>
      </c>
      <c r="B87" s="14" t="s">
        <v>89</v>
      </c>
      <c r="C87" s="17" t="s">
        <v>275</v>
      </c>
      <c r="D87" s="14" t="s">
        <v>87</v>
      </c>
      <c r="E87" s="14">
        <v>141</v>
      </c>
      <c r="F87" s="14">
        <v>0.5</v>
      </c>
      <c r="G87" s="14">
        <v>97</v>
      </c>
      <c r="H87" s="14">
        <v>3</v>
      </c>
      <c r="I87" s="14">
        <v>111</v>
      </c>
      <c r="J87" s="14">
        <v>3</v>
      </c>
      <c r="K87" s="14">
        <v>106</v>
      </c>
      <c r="L87" s="14">
        <v>3</v>
      </c>
      <c r="M87" s="14">
        <v>119</v>
      </c>
      <c r="N87" s="14">
        <v>4</v>
      </c>
      <c r="O87" s="14">
        <v>95</v>
      </c>
      <c r="P87" s="14">
        <v>3</v>
      </c>
      <c r="Q87" s="14">
        <v>120</v>
      </c>
      <c r="R87" s="14">
        <v>4</v>
      </c>
      <c r="S87" s="14">
        <v>124</v>
      </c>
      <c r="T87" s="14">
        <v>4</v>
      </c>
      <c r="U87" s="14">
        <v>123</v>
      </c>
      <c r="V87" s="14">
        <v>4</v>
      </c>
      <c r="W87" s="14">
        <v>85</v>
      </c>
      <c r="X87" s="14">
        <v>3</v>
      </c>
      <c r="Y87" s="14">
        <v>99</v>
      </c>
      <c r="Z87" s="14">
        <v>4</v>
      </c>
      <c r="AA87" s="14">
        <v>62</v>
      </c>
      <c r="AB87" s="14">
        <v>3</v>
      </c>
      <c r="AC87" s="14">
        <v>63</v>
      </c>
      <c r="AD87" s="14">
        <v>3</v>
      </c>
      <c r="AE87" s="14">
        <v>69</v>
      </c>
      <c r="AF87" s="14">
        <v>2</v>
      </c>
      <c r="AG87" s="14">
        <v>65</v>
      </c>
      <c r="AH87" s="14">
        <v>2</v>
      </c>
      <c r="AI87" s="14">
        <v>71</v>
      </c>
      <c r="AJ87" s="14">
        <v>3</v>
      </c>
      <c r="AK87" s="14">
        <v>54</v>
      </c>
      <c r="AL87" s="14">
        <v>2</v>
      </c>
      <c r="AM87" s="14">
        <v>66</v>
      </c>
      <c r="AN87" s="14">
        <v>2</v>
      </c>
      <c r="AO87" s="14">
        <v>42</v>
      </c>
      <c r="AP87" s="14">
        <v>2</v>
      </c>
      <c r="AQ87" s="14">
        <v>48</v>
      </c>
      <c r="AR87" s="14">
        <v>2</v>
      </c>
      <c r="AS87" s="14">
        <v>20</v>
      </c>
      <c r="AT87" s="14">
        <v>1</v>
      </c>
      <c r="AU87" s="14">
        <v>54</v>
      </c>
      <c r="AV87" s="14">
        <v>2</v>
      </c>
      <c r="AW87" s="14">
        <v>34</v>
      </c>
      <c r="AX87" s="14">
        <v>1</v>
      </c>
      <c r="AY87" s="14">
        <v>4567</v>
      </c>
      <c r="AZ87" s="12">
        <f t="shared" si="0"/>
        <v>21</v>
      </c>
      <c r="BA87" s="12">
        <f t="shared" si="1"/>
        <v>23</v>
      </c>
      <c r="BB87" s="14">
        <f t="shared" si="2"/>
        <v>44</v>
      </c>
      <c r="BC87" s="14">
        <f t="shared" si="173"/>
        <v>15</v>
      </c>
      <c r="BD87" s="12">
        <f t="shared" si="4"/>
        <v>612</v>
      </c>
      <c r="BE87" s="12">
        <f t="shared" si="5"/>
        <v>643</v>
      </c>
      <c r="BF87" s="12">
        <f t="shared" si="6"/>
        <v>1255</v>
      </c>
      <c r="BG87" s="12"/>
      <c r="BH87" s="12">
        <f t="shared" si="159"/>
        <v>124</v>
      </c>
      <c r="BI87" s="12">
        <f t="shared" si="160"/>
        <v>123</v>
      </c>
      <c r="BJ87" s="12">
        <f t="shared" si="9"/>
        <v>85</v>
      </c>
      <c r="BK87" s="12">
        <f t="shared" si="174"/>
        <v>99</v>
      </c>
      <c r="BL87" s="12"/>
      <c r="BM87" s="12">
        <f t="shared" si="189"/>
        <v>62</v>
      </c>
      <c r="BN87" s="12">
        <f t="shared" si="190"/>
        <v>63</v>
      </c>
      <c r="BO87" s="12"/>
      <c r="BP87" s="12"/>
      <c r="BQ87" s="12">
        <f t="shared" si="13"/>
        <v>69</v>
      </c>
      <c r="BR87" s="12">
        <f t="shared" si="14"/>
        <v>65</v>
      </c>
      <c r="BS87" s="12"/>
      <c r="BT87" s="12">
        <v>2</v>
      </c>
      <c r="BU87" s="12">
        <v>1</v>
      </c>
      <c r="BV87" s="12">
        <v>0</v>
      </c>
      <c r="BW87" s="12">
        <f t="shared" si="15"/>
        <v>11</v>
      </c>
      <c r="BX87" s="12">
        <f t="shared" ref="BX87:BY87" si="215">ROUNDUP((((AZ87)*4))/18,0)</f>
        <v>5</v>
      </c>
      <c r="BY87" s="12">
        <f t="shared" si="215"/>
        <v>6</v>
      </c>
      <c r="BZ87" s="12">
        <v>0</v>
      </c>
      <c r="CA87" s="12">
        <v>0</v>
      </c>
      <c r="CB87" s="12">
        <v>0</v>
      </c>
      <c r="CC87" s="12">
        <f t="shared" ref="CC87:CD87" si="216">IF(BX87-BZ87&gt;0,BX87-BZ87,0)</f>
        <v>5</v>
      </c>
      <c r="CD87" s="12">
        <f t="shared" si="216"/>
        <v>6</v>
      </c>
      <c r="CE87" s="12">
        <v>2</v>
      </c>
      <c r="CF87" s="12">
        <f t="shared" si="18"/>
        <v>7</v>
      </c>
      <c r="CG87" s="12">
        <f t="shared" si="19"/>
        <v>4</v>
      </c>
      <c r="CH87" s="12">
        <f t="shared" si="20"/>
        <v>2</v>
      </c>
      <c r="CI87" s="12">
        <v>11</v>
      </c>
      <c r="CJ87" s="12">
        <f t="shared" si="21"/>
        <v>68</v>
      </c>
      <c r="CK87" s="12">
        <f t="shared" si="22"/>
        <v>57</v>
      </c>
    </row>
    <row r="88" spans="1:89" ht="15.75" hidden="1" customHeight="1">
      <c r="A88" s="13" t="s">
        <v>276</v>
      </c>
      <c r="B88" s="14" t="s">
        <v>89</v>
      </c>
      <c r="C88" s="14" t="s">
        <v>277</v>
      </c>
      <c r="D88" s="14" t="s">
        <v>87</v>
      </c>
      <c r="E88" s="14">
        <v>146</v>
      </c>
      <c r="F88" s="14">
        <v>0.5</v>
      </c>
      <c r="G88" s="14">
        <v>162</v>
      </c>
      <c r="H88" s="14">
        <v>6</v>
      </c>
      <c r="I88" s="14" t="s">
        <v>15</v>
      </c>
      <c r="J88" s="14" t="s">
        <v>15</v>
      </c>
      <c r="K88" s="14">
        <v>162</v>
      </c>
      <c r="L88" s="14">
        <v>6</v>
      </c>
      <c r="M88" s="14" t="s">
        <v>15</v>
      </c>
      <c r="N88" s="14">
        <v>1</v>
      </c>
      <c r="O88" s="14">
        <v>163</v>
      </c>
      <c r="P88" s="14">
        <v>6</v>
      </c>
      <c r="Q88" s="14" t="s">
        <v>15</v>
      </c>
      <c r="R88" s="14">
        <v>1</v>
      </c>
      <c r="S88" s="14">
        <v>118</v>
      </c>
      <c r="T88" s="14">
        <v>5</v>
      </c>
      <c r="U88" s="14" t="s">
        <v>15</v>
      </c>
      <c r="V88" s="14">
        <v>1</v>
      </c>
      <c r="W88" s="14">
        <v>140</v>
      </c>
      <c r="X88" s="14">
        <v>6</v>
      </c>
      <c r="Y88" s="14" t="s">
        <v>15</v>
      </c>
      <c r="Z88" s="14" t="s">
        <v>15</v>
      </c>
      <c r="AA88" s="14">
        <v>123</v>
      </c>
      <c r="AB88" s="14">
        <v>5</v>
      </c>
      <c r="AC88" s="14" t="s">
        <v>15</v>
      </c>
      <c r="AD88" s="14" t="s">
        <v>15</v>
      </c>
      <c r="AE88" s="14">
        <v>110</v>
      </c>
      <c r="AF88" s="14">
        <v>5</v>
      </c>
      <c r="AG88" s="14" t="s">
        <v>15</v>
      </c>
      <c r="AH88" s="14" t="s">
        <v>15</v>
      </c>
      <c r="AI88" s="14">
        <v>98</v>
      </c>
      <c r="AJ88" s="14">
        <v>4</v>
      </c>
      <c r="AK88" s="14" t="s">
        <v>15</v>
      </c>
      <c r="AL88" s="14" t="s">
        <v>15</v>
      </c>
      <c r="AM88" s="14">
        <v>91</v>
      </c>
      <c r="AN88" s="14">
        <v>4</v>
      </c>
      <c r="AO88" s="14" t="s">
        <v>15</v>
      </c>
      <c r="AP88" s="14" t="s">
        <v>15</v>
      </c>
      <c r="AQ88" s="14">
        <v>64</v>
      </c>
      <c r="AR88" s="14">
        <v>3</v>
      </c>
      <c r="AS88" s="14" t="s">
        <v>15</v>
      </c>
      <c r="AT88" s="14" t="s">
        <v>15</v>
      </c>
      <c r="AU88" s="14">
        <v>86</v>
      </c>
      <c r="AV88" s="14">
        <v>4</v>
      </c>
      <c r="AW88" s="14" t="s">
        <v>15</v>
      </c>
      <c r="AX88" s="14" t="s">
        <v>15</v>
      </c>
      <c r="AY88" s="14">
        <v>4567</v>
      </c>
      <c r="AZ88" s="12">
        <f t="shared" si="0"/>
        <v>37</v>
      </c>
      <c r="BA88" s="12" t="e">
        <f t="shared" si="1"/>
        <v>#VALUE!</v>
      </c>
      <c r="BB88" s="14" t="e">
        <f t="shared" si="2"/>
        <v>#VALUE!</v>
      </c>
      <c r="BC88" s="14" t="e">
        <f t="shared" si="173"/>
        <v>#VALUE!</v>
      </c>
      <c r="BD88" s="12">
        <f t="shared" si="4"/>
        <v>914</v>
      </c>
      <c r="BE88" s="12" t="e">
        <f t="shared" si="5"/>
        <v>#VALUE!</v>
      </c>
      <c r="BF88" s="12" t="e">
        <f t="shared" si="6"/>
        <v>#VALUE!</v>
      </c>
      <c r="BG88" s="12"/>
      <c r="BH88" s="12">
        <f t="shared" si="159"/>
        <v>118</v>
      </c>
      <c r="BI88" s="12" t="str">
        <f t="shared" si="160"/>
        <v/>
      </c>
      <c r="BJ88" s="12">
        <f t="shared" si="9"/>
        <v>140</v>
      </c>
      <c r="BK88" s="12" t="str">
        <f t="shared" si="174"/>
        <v/>
      </c>
      <c r="BL88" s="12"/>
      <c r="BM88" s="12">
        <f t="shared" si="189"/>
        <v>123</v>
      </c>
      <c r="BN88" s="12" t="str">
        <f t="shared" si="190"/>
        <v/>
      </c>
      <c r="BO88" s="12"/>
      <c r="BP88" s="12"/>
      <c r="BQ88" s="12">
        <f t="shared" si="13"/>
        <v>110</v>
      </c>
      <c r="BR88" s="12" t="str">
        <f t="shared" si="14"/>
        <v/>
      </c>
      <c r="BS88" s="12"/>
      <c r="BT88" s="12">
        <v>4</v>
      </c>
      <c r="BU88" s="12">
        <v>0</v>
      </c>
      <c r="BV88" s="12">
        <v>4</v>
      </c>
      <c r="BW88" s="12" t="e">
        <f t="shared" si="15"/>
        <v>#VALUE!</v>
      </c>
      <c r="BX88" s="12">
        <f t="shared" ref="BX88:BY88" si="217">ROUNDUP((((AZ88)*4))/18,0)</f>
        <v>9</v>
      </c>
      <c r="BY88" s="12" t="e">
        <f t="shared" si="217"/>
        <v>#VALUE!</v>
      </c>
      <c r="BZ88" s="12">
        <v>0</v>
      </c>
      <c r="CA88" s="12">
        <v>0</v>
      </c>
      <c r="CB88" s="12">
        <v>0</v>
      </c>
      <c r="CC88" s="12">
        <f t="shared" ref="CC88:CD88" si="218">IF(BX88-BZ88&gt;0,BX88-BZ88,0)</f>
        <v>9</v>
      </c>
      <c r="CD88" s="12" t="e">
        <f t="shared" si="218"/>
        <v>#VALUE!</v>
      </c>
      <c r="CE88" s="12">
        <v>3</v>
      </c>
      <c r="CF88" s="12" t="e">
        <f t="shared" si="18"/>
        <v>#VALUE!</v>
      </c>
      <c r="CG88" s="12" t="e">
        <f t="shared" si="19"/>
        <v>#VALUE!</v>
      </c>
      <c r="CH88" s="12" t="e">
        <f t="shared" si="20"/>
        <v>#VALUE!</v>
      </c>
      <c r="CI88" s="12">
        <v>32</v>
      </c>
      <c r="CJ88" s="12" t="e">
        <f t="shared" si="21"/>
        <v>#VALUE!</v>
      </c>
      <c r="CK88" s="12" t="e">
        <f t="shared" si="22"/>
        <v>#VALUE!</v>
      </c>
    </row>
    <row r="89" spans="1:89" ht="15.75" hidden="1" customHeight="1">
      <c r="A89" s="13" t="s">
        <v>278</v>
      </c>
      <c r="B89" s="14" t="s">
        <v>89</v>
      </c>
      <c r="C89" s="14" t="s">
        <v>279</v>
      </c>
      <c r="D89" s="14" t="s">
        <v>87</v>
      </c>
      <c r="E89" s="14">
        <v>167</v>
      </c>
      <c r="F89" s="14">
        <v>0.5</v>
      </c>
      <c r="G89" s="14">
        <v>129</v>
      </c>
      <c r="H89" s="14">
        <v>4</v>
      </c>
      <c r="I89" s="14">
        <v>139</v>
      </c>
      <c r="J89" s="14">
        <v>4</v>
      </c>
      <c r="K89" s="14">
        <v>104</v>
      </c>
      <c r="L89" s="14">
        <v>4</v>
      </c>
      <c r="M89" s="14">
        <v>194</v>
      </c>
      <c r="N89" s="14">
        <v>5</v>
      </c>
      <c r="O89" s="14">
        <v>153</v>
      </c>
      <c r="P89" s="14">
        <v>5</v>
      </c>
      <c r="Q89" s="14">
        <v>132</v>
      </c>
      <c r="R89" s="14">
        <v>4</v>
      </c>
      <c r="S89" s="14">
        <v>127</v>
      </c>
      <c r="T89" s="14">
        <v>4</v>
      </c>
      <c r="U89" s="14">
        <v>134</v>
      </c>
      <c r="V89" s="14">
        <v>4</v>
      </c>
      <c r="W89" s="14">
        <v>110</v>
      </c>
      <c r="X89" s="14">
        <v>4</v>
      </c>
      <c r="Y89" s="14">
        <v>102</v>
      </c>
      <c r="Z89" s="14">
        <v>4</v>
      </c>
      <c r="AA89" s="14">
        <v>91</v>
      </c>
      <c r="AB89" s="14">
        <v>4</v>
      </c>
      <c r="AC89" s="14">
        <v>124</v>
      </c>
      <c r="AD89" s="14">
        <v>4</v>
      </c>
      <c r="AE89" s="14">
        <v>111</v>
      </c>
      <c r="AF89" s="14">
        <v>5</v>
      </c>
      <c r="AG89" s="14">
        <v>80</v>
      </c>
      <c r="AH89" s="14">
        <v>3</v>
      </c>
      <c r="AI89" s="14">
        <v>87</v>
      </c>
      <c r="AJ89" s="14">
        <v>4</v>
      </c>
      <c r="AK89" s="14">
        <v>83</v>
      </c>
      <c r="AL89" s="14">
        <v>3</v>
      </c>
      <c r="AM89" s="14">
        <v>86</v>
      </c>
      <c r="AN89" s="14">
        <v>4</v>
      </c>
      <c r="AO89" s="14">
        <v>61</v>
      </c>
      <c r="AP89" s="14">
        <v>2</v>
      </c>
      <c r="AQ89" s="14">
        <v>44</v>
      </c>
      <c r="AR89" s="14">
        <v>2</v>
      </c>
      <c r="AS89" s="14">
        <v>72</v>
      </c>
      <c r="AT89" s="14">
        <v>3</v>
      </c>
      <c r="AU89" s="14">
        <v>64</v>
      </c>
      <c r="AV89" s="14">
        <v>3</v>
      </c>
      <c r="AW89" s="14">
        <v>51</v>
      </c>
      <c r="AX89" s="14">
        <v>2</v>
      </c>
      <c r="AY89" s="14">
        <v>4567</v>
      </c>
      <c r="AZ89" s="12">
        <f t="shared" si="0"/>
        <v>30</v>
      </c>
      <c r="BA89" s="12">
        <f t="shared" si="1"/>
        <v>27</v>
      </c>
      <c r="BB89" s="14">
        <f t="shared" si="2"/>
        <v>57</v>
      </c>
      <c r="BC89" s="14">
        <f t="shared" si="173"/>
        <v>23</v>
      </c>
      <c r="BD89" s="12">
        <f t="shared" si="4"/>
        <v>783</v>
      </c>
      <c r="BE89" s="12">
        <f t="shared" si="5"/>
        <v>849</v>
      </c>
      <c r="BF89" s="12">
        <f t="shared" si="6"/>
        <v>1632</v>
      </c>
      <c r="BG89" s="12"/>
      <c r="BH89" s="12">
        <f t="shared" si="159"/>
        <v>127</v>
      </c>
      <c r="BI89" s="12">
        <f t="shared" si="160"/>
        <v>134</v>
      </c>
      <c r="BJ89" s="12">
        <f t="shared" si="9"/>
        <v>110</v>
      </c>
      <c r="BK89" s="12">
        <f t="shared" si="174"/>
        <v>102</v>
      </c>
      <c r="BL89" s="12"/>
      <c r="BM89" s="12">
        <f t="shared" si="189"/>
        <v>91</v>
      </c>
      <c r="BN89" s="12">
        <f t="shared" si="190"/>
        <v>124</v>
      </c>
      <c r="BO89" s="12"/>
      <c r="BP89" s="12"/>
      <c r="BQ89" s="12">
        <f t="shared" si="13"/>
        <v>111</v>
      </c>
      <c r="BR89" s="12">
        <f t="shared" si="14"/>
        <v>80</v>
      </c>
      <c r="BS89" s="12"/>
      <c r="BT89" s="12">
        <v>2</v>
      </c>
      <c r="BU89" s="12">
        <v>0</v>
      </c>
      <c r="BV89" s="12">
        <v>0</v>
      </c>
      <c r="BW89" s="12">
        <f t="shared" si="15"/>
        <v>14</v>
      </c>
      <c r="BX89" s="12">
        <f t="shared" ref="BX89:BY89" si="219">ROUNDUP((((AZ89)*4))/18,0)</f>
        <v>7</v>
      </c>
      <c r="BY89" s="12">
        <f t="shared" si="219"/>
        <v>6</v>
      </c>
      <c r="BZ89" s="12">
        <v>0</v>
      </c>
      <c r="CA89" s="12">
        <v>0</v>
      </c>
      <c r="CB89" s="12">
        <v>0</v>
      </c>
      <c r="CC89" s="12">
        <f t="shared" ref="CC89:CD89" si="220">IF(BX89-BZ89&gt;0,BX89-BZ89,0)</f>
        <v>7</v>
      </c>
      <c r="CD89" s="12">
        <f t="shared" si="220"/>
        <v>6</v>
      </c>
      <c r="CE89" s="12">
        <v>3</v>
      </c>
      <c r="CF89" s="12">
        <f t="shared" si="18"/>
        <v>9</v>
      </c>
      <c r="CG89" s="12">
        <f t="shared" si="19"/>
        <v>4</v>
      </c>
      <c r="CH89" s="12">
        <f t="shared" si="20"/>
        <v>1</v>
      </c>
      <c r="CI89" s="12">
        <v>40</v>
      </c>
      <c r="CJ89" s="12">
        <f t="shared" si="21"/>
        <v>68</v>
      </c>
      <c r="CK89" s="12">
        <f t="shared" si="22"/>
        <v>28</v>
      </c>
    </row>
    <row r="90" spans="1:89" ht="15.75" hidden="1" customHeight="1">
      <c r="A90" s="13" t="s">
        <v>280</v>
      </c>
      <c r="B90" s="14" t="s">
        <v>89</v>
      </c>
      <c r="C90" s="14" t="s">
        <v>281</v>
      </c>
      <c r="D90" s="14" t="s">
        <v>87</v>
      </c>
      <c r="E90" s="14">
        <v>179</v>
      </c>
      <c r="F90" s="14">
        <v>0.5</v>
      </c>
      <c r="G90" s="14">
        <v>262</v>
      </c>
      <c r="H90" s="14">
        <v>8</v>
      </c>
      <c r="I90" s="14">
        <v>70</v>
      </c>
      <c r="J90" s="14">
        <v>2</v>
      </c>
      <c r="K90" s="14">
        <v>299</v>
      </c>
      <c r="L90" s="14">
        <v>9</v>
      </c>
      <c r="M90" s="14">
        <v>88</v>
      </c>
      <c r="N90" s="14">
        <v>3</v>
      </c>
      <c r="O90" s="14">
        <v>279</v>
      </c>
      <c r="P90" s="14">
        <v>9</v>
      </c>
      <c r="Q90" s="14">
        <v>69</v>
      </c>
      <c r="R90" s="14">
        <v>2</v>
      </c>
      <c r="S90" s="14">
        <v>260</v>
      </c>
      <c r="T90" s="14">
        <v>9</v>
      </c>
      <c r="U90" s="14">
        <v>48</v>
      </c>
      <c r="V90" s="14">
        <v>1</v>
      </c>
      <c r="W90" s="14">
        <v>232</v>
      </c>
      <c r="X90" s="14">
        <v>8</v>
      </c>
      <c r="Y90" s="14">
        <v>44</v>
      </c>
      <c r="Z90" s="14">
        <v>1</v>
      </c>
      <c r="AA90" s="14">
        <v>247</v>
      </c>
      <c r="AB90" s="14">
        <v>9</v>
      </c>
      <c r="AC90" s="14">
        <v>37</v>
      </c>
      <c r="AD90" s="14">
        <v>1</v>
      </c>
      <c r="AE90" s="14">
        <v>241</v>
      </c>
      <c r="AF90" s="14">
        <v>9</v>
      </c>
      <c r="AG90" s="14">
        <v>36</v>
      </c>
      <c r="AH90" s="14">
        <v>1</v>
      </c>
      <c r="AI90" s="14">
        <v>216</v>
      </c>
      <c r="AJ90" s="14">
        <v>8</v>
      </c>
      <c r="AK90" s="14">
        <v>34</v>
      </c>
      <c r="AL90" s="14">
        <v>1</v>
      </c>
      <c r="AM90" s="14">
        <v>183</v>
      </c>
      <c r="AN90" s="14">
        <v>8</v>
      </c>
      <c r="AO90" s="14">
        <v>25</v>
      </c>
      <c r="AP90" s="14">
        <v>1</v>
      </c>
      <c r="AQ90" s="14">
        <v>106</v>
      </c>
      <c r="AR90" s="14">
        <v>4</v>
      </c>
      <c r="AS90" s="14">
        <v>11</v>
      </c>
      <c r="AT90" s="14">
        <v>1</v>
      </c>
      <c r="AU90" s="14">
        <v>94</v>
      </c>
      <c r="AV90" s="14">
        <v>4</v>
      </c>
      <c r="AW90" s="14">
        <v>18</v>
      </c>
      <c r="AX90" s="14">
        <v>1</v>
      </c>
      <c r="AY90" s="14">
        <v>4567</v>
      </c>
      <c r="AZ90" s="12">
        <f t="shared" si="0"/>
        <v>61</v>
      </c>
      <c r="BA90" s="12">
        <f t="shared" si="1"/>
        <v>10</v>
      </c>
      <c r="BB90" s="14">
        <f t="shared" si="2"/>
        <v>71</v>
      </c>
      <c r="BC90" s="14">
        <f t="shared" si="173"/>
        <v>28</v>
      </c>
      <c r="BD90" s="12">
        <f t="shared" si="4"/>
        <v>1774</v>
      </c>
      <c r="BE90" s="12">
        <f t="shared" si="5"/>
        <v>356</v>
      </c>
      <c r="BF90" s="12">
        <f t="shared" si="6"/>
        <v>2130</v>
      </c>
      <c r="BG90" s="12"/>
      <c r="BH90" s="12">
        <f t="shared" si="159"/>
        <v>260</v>
      </c>
      <c r="BI90" s="12">
        <f t="shared" si="160"/>
        <v>48</v>
      </c>
      <c r="BJ90" s="12">
        <f t="shared" si="9"/>
        <v>232</v>
      </c>
      <c r="BK90" s="12">
        <f t="shared" si="174"/>
        <v>44</v>
      </c>
      <c r="BL90" s="12"/>
      <c r="BM90" s="12">
        <f t="shared" si="189"/>
        <v>247</v>
      </c>
      <c r="BN90" s="12">
        <f t="shared" si="190"/>
        <v>37</v>
      </c>
      <c r="BO90" s="12"/>
      <c r="BP90" s="12"/>
      <c r="BQ90" s="12">
        <f t="shared" si="13"/>
        <v>241</v>
      </c>
      <c r="BR90" s="12">
        <f t="shared" si="14"/>
        <v>36</v>
      </c>
      <c r="BS90" s="12"/>
      <c r="BT90" s="12">
        <v>3</v>
      </c>
      <c r="BU90" s="12">
        <v>1</v>
      </c>
      <c r="BV90" s="12">
        <v>0</v>
      </c>
      <c r="BW90" s="12">
        <f t="shared" si="15"/>
        <v>18</v>
      </c>
      <c r="BX90" s="12">
        <f t="shared" ref="BX90:BY90" si="221">ROUNDUP((((AZ90)*4))/18,0)</f>
        <v>14</v>
      </c>
      <c r="BY90" s="12">
        <f t="shared" si="221"/>
        <v>3</v>
      </c>
      <c r="BZ90" s="12">
        <v>0</v>
      </c>
      <c r="CA90" s="12">
        <v>0</v>
      </c>
      <c r="CB90" s="12">
        <v>0</v>
      </c>
      <c r="CC90" s="12">
        <f t="shared" ref="CC90:CD90" si="222">IF(BX90-BZ90&gt;0,BX90-BZ90,0)</f>
        <v>14</v>
      </c>
      <c r="CD90" s="12">
        <f t="shared" si="222"/>
        <v>3</v>
      </c>
      <c r="CE90" s="12">
        <v>2</v>
      </c>
      <c r="CF90" s="12">
        <f t="shared" si="18"/>
        <v>11</v>
      </c>
      <c r="CG90" s="12">
        <f t="shared" si="19"/>
        <v>6</v>
      </c>
      <c r="CH90" s="12">
        <f t="shared" si="20"/>
        <v>4</v>
      </c>
      <c r="CI90" s="12">
        <v>12</v>
      </c>
      <c r="CJ90" s="12">
        <f t="shared" si="21"/>
        <v>102</v>
      </c>
      <c r="CK90" s="12">
        <f t="shared" si="22"/>
        <v>90</v>
      </c>
    </row>
    <row r="91" spans="1:89" ht="15.75" hidden="1" customHeight="1">
      <c r="A91" s="13" t="s">
        <v>282</v>
      </c>
      <c r="B91" s="14" t="s">
        <v>89</v>
      </c>
      <c r="C91" s="17" t="s">
        <v>283</v>
      </c>
      <c r="D91" s="14" t="s">
        <v>87</v>
      </c>
      <c r="E91" s="14">
        <v>191</v>
      </c>
      <c r="F91" s="14">
        <v>0.5</v>
      </c>
      <c r="G91" s="14">
        <v>103</v>
      </c>
      <c r="H91" s="14">
        <v>4</v>
      </c>
      <c r="I91" s="14">
        <v>36</v>
      </c>
      <c r="J91" s="14">
        <v>1</v>
      </c>
      <c r="K91" s="14">
        <v>117</v>
      </c>
      <c r="L91" s="14">
        <v>4</v>
      </c>
      <c r="M91" s="14">
        <v>37</v>
      </c>
      <c r="N91" s="14">
        <v>1</v>
      </c>
      <c r="O91" s="14">
        <v>93</v>
      </c>
      <c r="P91" s="14">
        <v>4</v>
      </c>
      <c r="Q91" s="14">
        <v>42</v>
      </c>
      <c r="R91" s="14">
        <v>2</v>
      </c>
      <c r="S91" s="14">
        <v>137</v>
      </c>
      <c r="T91" s="14">
        <v>5</v>
      </c>
      <c r="U91" s="14">
        <v>26</v>
      </c>
      <c r="V91" s="14">
        <v>1</v>
      </c>
      <c r="W91" s="14">
        <v>117</v>
      </c>
      <c r="X91" s="14">
        <v>5</v>
      </c>
      <c r="Y91" s="14">
        <v>23</v>
      </c>
      <c r="Z91" s="14">
        <v>1</v>
      </c>
      <c r="AA91" s="14">
        <v>110</v>
      </c>
      <c r="AB91" s="14">
        <v>4</v>
      </c>
      <c r="AC91" s="14">
        <v>34</v>
      </c>
      <c r="AD91" s="14">
        <v>1</v>
      </c>
      <c r="AE91" s="14">
        <v>98</v>
      </c>
      <c r="AF91" s="14">
        <v>4</v>
      </c>
      <c r="AG91" s="14">
        <v>32</v>
      </c>
      <c r="AH91" s="14">
        <v>1</v>
      </c>
      <c r="AI91" s="14">
        <v>110</v>
      </c>
      <c r="AJ91" s="14">
        <v>5</v>
      </c>
      <c r="AK91" s="14">
        <v>17</v>
      </c>
      <c r="AL91" s="14">
        <v>1</v>
      </c>
      <c r="AM91" s="14">
        <v>94</v>
      </c>
      <c r="AN91" s="14">
        <v>4</v>
      </c>
      <c r="AO91" s="14">
        <v>16</v>
      </c>
      <c r="AP91" s="14">
        <v>1</v>
      </c>
      <c r="AQ91" s="14">
        <v>63</v>
      </c>
      <c r="AR91" s="14">
        <v>3</v>
      </c>
      <c r="AS91" s="14">
        <v>16</v>
      </c>
      <c r="AT91" s="14">
        <v>1</v>
      </c>
      <c r="AU91" s="14">
        <v>85</v>
      </c>
      <c r="AV91" s="14">
        <v>4</v>
      </c>
      <c r="AW91" s="14">
        <v>19</v>
      </c>
      <c r="AX91" s="14">
        <v>1</v>
      </c>
      <c r="AY91" s="14">
        <v>4567</v>
      </c>
      <c r="AZ91" s="12">
        <f t="shared" si="0"/>
        <v>31</v>
      </c>
      <c r="BA91" s="12">
        <f t="shared" si="1"/>
        <v>8</v>
      </c>
      <c r="BB91" s="14">
        <f t="shared" si="2"/>
        <v>39</v>
      </c>
      <c r="BC91" s="14">
        <f t="shared" si="173"/>
        <v>20</v>
      </c>
      <c r="BD91" s="12">
        <f t="shared" si="4"/>
        <v>782</v>
      </c>
      <c r="BE91" s="12">
        <f t="shared" si="5"/>
        <v>211</v>
      </c>
      <c r="BF91" s="12">
        <f t="shared" si="6"/>
        <v>993</v>
      </c>
      <c r="BG91" s="12"/>
      <c r="BH91" s="12">
        <f t="shared" si="159"/>
        <v>137</v>
      </c>
      <c r="BI91" s="12">
        <f t="shared" si="160"/>
        <v>26</v>
      </c>
      <c r="BJ91" s="12">
        <f t="shared" si="9"/>
        <v>117</v>
      </c>
      <c r="BK91" s="12">
        <f t="shared" si="174"/>
        <v>23</v>
      </c>
      <c r="BL91" s="12"/>
      <c r="BM91" s="12">
        <f t="shared" si="189"/>
        <v>110</v>
      </c>
      <c r="BN91" s="12">
        <f t="shared" si="190"/>
        <v>34</v>
      </c>
      <c r="BO91" s="12"/>
      <c r="BP91" s="12"/>
      <c r="BQ91" s="12">
        <f t="shared" si="13"/>
        <v>98</v>
      </c>
      <c r="BR91" s="12">
        <f t="shared" si="14"/>
        <v>32</v>
      </c>
      <c r="BS91" s="12"/>
      <c r="BT91" s="12">
        <v>4</v>
      </c>
      <c r="BU91" s="12">
        <v>1</v>
      </c>
      <c r="BV91" s="12">
        <v>0</v>
      </c>
      <c r="BW91" s="12">
        <f t="shared" si="15"/>
        <v>10</v>
      </c>
      <c r="BX91" s="12">
        <f t="shared" ref="BX91:BY91" si="223">ROUNDUP((((AZ91)*4))/18,0)</f>
        <v>7</v>
      </c>
      <c r="BY91" s="12">
        <f t="shared" si="223"/>
        <v>2</v>
      </c>
      <c r="BZ91" s="12">
        <v>0</v>
      </c>
      <c r="CA91" s="12">
        <v>0</v>
      </c>
      <c r="CB91" s="12">
        <v>0</v>
      </c>
      <c r="CC91" s="12">
        <f t="shared" ref="CC91:CD91" si="224">IF(BX91-BZ91&gt;0,BX91-BZ91,0)</f>
        <v>7</v>
      </c>
      <c r="CD91" s="12">
        <f t="shared" si="224"/>
        <v>2</v>
      </c>
      <c r="CE91" s="12">
        <v>2</v>
      </c>
      <c r="CF91" s="12">
        <f t="shared" si="18"/>
        <v>6</v>
      </c>
      <c r="CG91" s="12">
        <f t="shared" si="19"/>
        <v>4</v>
      </c>
      <c r="CH91" s="12">
        <f t="shared" si="20"/>
        <v>2</v>
      </c>
      <c r="CI91" s="12">
        <v>11</v>
      </c>
      <c r="CJ91" s="12">
        <f t="shared" si="21"/>
        <v>68</v>
      </c>
      <c r="CK91" s="12">
        <f t="shared" si="22"/>
        <v>57</v>
      </c>
    </row>
    <row r="92" spans="1:89" ht="15.75" hidden="1" customHeight="1">
      <c r="A92" s="13" t="s">
        <v>284</v>
      </c>
      <c r="B92" s="14" t="s">
        <v>89</v>
      </c>
      <c r="C92" s="17" t="s">
        <v>285</v>
      </c>
      <c r="D92" s="14" t="s">
        <v>87</v>
      </c>
      <c r="E92" s="14">
        <v>210</v>
      </c>
      <c r="F92" s="14">
        <v>0.5</v>
      </c>
      <c r="G92" s="14">
        <v>39</v>
      </c>
      <c r="H92" s="14">
        <v>2</v>
      </c>
      <c r="I92" s="14">
        <v>77</v>
      </c>
      <c r="J92" s="14">
        <v>2</v>
      </c>
      <c r="K92" s="14">
        <v>57</v>
      </c>
      <c r="L92" s="14">
        <v>2</v>
      </c>
      <c r="M92" s="14">
        <v>88</v>
      </c>
      <c r="N92" s="14">
        <v>3</v>
      </c>
      <c r="O92" s="14">
        <v>49</v>
      </c>
      <c r="P92" s="14">
        <v>2</v>
      </c>
      <c r="Q92" s="14">
        <v>73</v>
      </c>
      <c r="R92" s="14">
        <v>2</v>
      </c>
      <c r="S92" s="14">
        <v>50</v>
      </c>
      <c r="T92" s="14">
        <v>2</v>
      </c>
      <c r="U92" s="14">
        <v>66</v>
      </c>
      <c r="V92" s="14">
        <v>2</v>
      </c>
      <c r="W92" s="14">
        <v>48</v>
      </c>
      <c r="X92" s="14">
        <v>2</v>
      </c>
      <c r="Y92" s="14">
        <v>47</v>
      </c>
      <c r="Z92" s="14">
        <v>2</v>
      </c>
      <c r="AA92" s="14">
        <v>49</v>
      </c>
      <c r="AB92" s="14">
        <v>2</v>
      </c>
      <c r="AC92" s="14">
        <v>62</v>
      </c>
      <c r="AD92" s="14">
        <v>3</v>
      </c>
      <c r="AE92" s="14">
        <v>50</v>
      </c>
      <c r="AF92" s="14">
        <v>2</v>
      </c>
      <c r="AG92" s="14">
        <v>55</v>
      </c>
      <c r="AH92" s="14">
        <v>2</v>
      </c>
      <c r="AI92" s="14">
        <v>47</v>
      </c>
      <c r="AJ92" s="14">
        <v>2</v>
      </c>
      <c r="AK92" s="14">
        <v>45</v>
      </c>
      <c r="AL92" s="14">
        <v>2</v>
      </c>
      <c r="AM92" s="14">
        <v>30</v>
      </c>
      <c r="AN92" s="14">
        <v>2</v>
      </c>
      <c r="AO92" s="14">
        <v>39</v>
      </c>
      <c r="AP92" s="14">
        <v>2</v>
      </c>
      <c r="AQ92" s="14">
        <v>35</v>
      </c>
      <c r="AR92" s="14">
        <v>2</v>
      </c>
      <c r="AS92" s="14">
        <v>40</v>
      </c>
      <c r="AT92" s="14">
        <v>2</v>
      </c>
      <c r="AU92" s="14">
        <v>30</v>
      </c>
      <c r="AV92" s="14">
        <v>1</v>
      </c>
      <c r="AW92" s="14">
        <v>24</v>
      </c>
      <c r="AX92" s="14">
        <v>1</v>
      </c>
      <c r="AY92" s="14">
        <v>4567</v>
      </c>
      <c r="AZ92" s="12">
        <f t="shared" si="0"/>
        <v>14</v>
      </c>
      <c r="BA92" s="12">
        <f t="shared" si="1"/>
        <v>16</v>
      </c>
      <c r="BB92" s="14">
        <f t="shared" si="2"/>
        <v>30</v>
      </c>
      <c r="BC92" s="14">
        <f t="shared" si="173"/>
        <v>14</v>
      </c>
      <c r="BD92" s="12">
        <f t="shared" si="4"/>
        <v>350</v>
      </c>
      <c r="BE92" s="12">
        <f t="shared" si="5"/>
        <v>436</v>
      </c>
      <c r="BF92" s="12">
        <f t="shared" si="6"/>
        <v>786</v>
      </c>
      <c r="BG92" s="12"/>
      <c r="BH92" s="12">
        <f t="shared" si="159"/>
        <v>50</v>
      </c>
      <c r="BI92" s="12">
        <f t="shared" si="160"/>
        <v>66</v>
      </c>
      <c r="BJ92" s="12">
        <f t="shared" si="9"/>
        <v>48</v>
      </c>
      <c r="BK92" s="12">
        <f t="shared" si="174"/>
        <v>47</v>
      </c>
      <c r="BL92" s="12"/>
      <c r="BM92" s="12">
        <f t="shared" si="189"/>
        <v>49</v>
      </c>
      <c r="BN92" s="12">
        <f t="shared" si="190"/>
        <v>62</v>
      </c>
      <c r="BO92" s="12"/>
      <c r="BP92" s="12"/>
      <c r="BQ92" s="12">
        <f t="shared" si="13"/>
        <v>50</v>
      </c>
      <c r="BR92" s="12">
        <f t="shared" si="14"/>
        <v>55</v>
      </c>
      <c r="BS92" s="12"/>
      <c r="BT92" s="12">
        <v>1</v>
      </c>
      <c r="BU92" s="12">
        <v>1</v>
      </c>
      <c r="BV92" s="12">
        <v>1</v>
      </c>
      <c r="BW92" s="12">
        <f t="shared" si="15"/>
        <v>8</v>
      </c>
      <c r="BX92" s="12">
        <f t="shared" ref="BX92:BY92" si="225">ROUNDUP((((AZ92)*4))/18,0)</f>
        <v>4</v>
      </c>
      <c r="BY92" s="12">
        <f t="shared" si="225"/>
        <v>4</v>
      </c>
      <c r="BZ92" s="12">
        <v>0</v>
      </c>
      <c r="CA92" s="12">
        <v>0</v>
      </c>
      <c r="CB92" s="12">
        <v>0</v>
      </c>
      <c r="CC92" s="12">
        <f t="shared" ref="CC92:CD92" si="226">IF(BX92-BZ92&gt;0,BX92-BZ92,0)</f>
        <v>4</v>
      </c>
      <c r="CD92" s="12">
        <f t="shared" si="226"/>
        <v>4</v>
      </c>
      <c r="CE92" s="12">
        <v>2</v>
      </c>
      <c r="CF92" s="12">
        <f t="shared" si="18"/>
        <v>5</v>
      </c>
      <c r="CG92" s="12">
        <f t="shared" si="19"/>
        <v>2</v>
      </c>
      <c r="CH92" s="12">
        <f t="shared" si="20"/>
        <v>0</v>
      </c>
      <c r="CI92" s="12">
        <v>26</v>
      </c>
      <c r="CJ92" s="12">
        <f t="shared" si="21"/>
        <v>34</v>
      </c>
      <c r="CK92" s="12">
        <f t="shared" si="22"/>
        <v>8</v>
      </c>
    </row>
    <row r="93" spans="1:89" ht="15.75" hidden="1" customHeight="1">
      <c r="A93" s="13" t="s">
        <v>286</v>
      </c>
      <c r="B93" s="14" t="s">
        <v>89</v>
      </c>
      <c r="C93" s="14" t="s">
        <v>287</v>
      </c>
      <c r="D93" s="14" t="s">
        <v>87</v>
      </c>
      <c r="E93" s="14">
        <v>236</v>
      </c>
      <c r="F93" s="14">
        <v>0.5</v>
      </c>
      <c r="G93" s="14">
        <v>136</v>
      </c>
      <c r="H93" s="14">
        <v>5</v>
      </c>
      <c r="I93" s="14">
        <v>102</v>
      </c>
      <c r="J93" s="14">
        <v>3</v>
      </c>
      <c r="K93" s="14">
        <v>159</v>
      </c>
      <c r="L93" s="14">
        <v>5</v>
      </c>
      <c r="M93" s="14">
        <v>92</v>
      </c>
      <c r="N93" s="14">
        <v>3</v>
      </c>
      <c r="O93" s="14">
        <v>169</v>
      </c>
      <c r="P93" s="14">
        <v>7</v>
      </c>
      <c r="Q93" s="14">
        <v>81</v>
      </c>
      <c r="R93" s="14">
        <v>3</v>
      </c>
      <c r="S93" s="14">
        <v>151</v>
      </c>
      <c r="T93" s="14">
        <v>6</v>
      </c>
      <c r="U93" s="14">
        <v>109</v>
      </c>
      <c r="V93" s="14">
        <v>4</v>
      </c>
      <c r="W93" s="14">
        <v>111</v>
      </c>
      <c r="X93" s="14">
        <v>5</v>
      </c>
      <c r="Y93" s="14">
        <v>65</v>
      </c>
      <c r="Z93" s="14">
        <v>2</v>
      </c>
      <c r="AA93" s="14">
        <v>107</v>
      </c>
      <c r="AB93" s="14">
        <v>5</v>
      </c>
      <c r="AC93" s="14">
        <v>72</v>
      </c>
      <c r="AD93" s="14">
        <v>2</v>
      </c>
      <c r="AE93" s="14">
        <v>126</v>
      </c>
      <c r="AF93" s="14">
        <v>6</v>
      </c>
      <c r="AG93" s="14">
        <v>60</v>
      </c>
      <c r="AH93" s="14">
        <v>2</v>
      </c>
      <c r="AI93" s="14">
        <v>118</v>
      </c>
      <c r="AJ93" s="14">
        <v>5</v>
      </c>
      <c r="AK93" s="14">
        <v>51</v>
      </c>
      <c r="AL93" s="14">
        <v>2</v>
      </c>
      <c r="AM93" s="14">
        <v>88</v>
      </c>
      <c r="AN93" s="14">
        <v>4</v>
      </c>
      <c r="AO93" s="14">
        <v>37</v>
      </c>
      <c r="AP93" s="14">
        <v>1</v>
      </c>
      <c r="AQ93" s="14">
        <v>91</v>
      </c>
      <c r="AR93" s="14">
        <v>4</v>
      </c>
      <c r="AS93" s="14">
        <v>50</v>
      </c>
      <c r="AT93" s="14">
        <v>2</v>
      </c>
      <c r="AU93" s="14">
        <v>97</v>
      </c>
      <c r="AV93" s="14">
        <v>4</v>
      </c>
      <c r="AW93" s="14">
        <v>44</v>
      </c>
      <c r="AX93" s="14">
        <v>2</v>
      </c>
      <c r="AY93" s="14">
        <v>4567</v>
      </c>
      <c r="AZ93" s="12">
        <f t="shared" si="0"/>
        <v>39</v>
      </c>
      <c r="BA93" s="12">
        <f t="shared" si="1"/>
        <v>18</v>
      </c>
      <c r="BB93" s="14">
        <f t="shared" si="2"/>
        <v>57</v>
      </c>
      <c r="BC93" s="14">
        <f t="shared" si="173"/>
        <v>24</v>
      </c>
      <c r="BD93" s="12">
        <f t="shared" si="4"/>
        <v>941</v>
      </c>
      <c r="BE93" s="12">
        <f t="shared" si="5"/>
        <v>530</v>
      </c>
      <c r="BF93" s="12">
        <f t="shared" si="6"/>
        <v>1471</v>
      </c>
      <c r="BG93" s="12"/>
      <c r="BH93" s="12">
        <f t="shared" si="159"/>
        <v>151</v>
      </c>
      <c r="BI93" s="12">
        <f t="shared" si="160"/>
        <v>109</v>
      </c>
      <c r="BJ93" s="12">
        <f t="shared" si="9"/>
        <v>111</v>
      </c>
      <c r="BK93" s="12">
        <f t="shared" si="174"/>
        <v>65</v>
      </c>
      <c r="BL93" s="12"/>
      <c r="BM93" s="12">
        <f t="shared" si="189"/>
        <v>107</v>
      </c>
      <c r="BN93" s="12">
        <f t="shared" si="190"/>
        <v>72</v>
      </c>
      <c r="BO93" s="12"/>
      <c r="BP93" s="12"/>
      <c r="BQ93" s="12">
        <f t="shared" si="13"/>
        <v>126</v>
      </c>
      <c r="BR93" s="12">
        <f t="shared" si="14"/>
        <v>60</v>
      </c>
      <c r="BS93" s="12"/>
      <c r="BT93" s="12">
        <v>5</v>
      </c>
      <c r="BU93" s="12">
        <v>2</v>
      </c>
      <c r="BV93" s="12">
        <v>1</v>
      </c>
      <c r="BW93" s="12">
        <f t="shared" si="15"/>
        <v>14</v>
      </c>
      <c r="BX93" s="12">
        <f t="shared" ref="BX93:BY93" si="227">ROUNDUP((((AZ93)*4))/18,0)</f>
        <v>9</v>
      </c>
      <c r="BY93" s="12">
        <f t="shared" si="227"/>
        <v>4</v>
      </c>
      <c r="BZ93" s="12">
        <v>0</v>
      </c>
      <c r="CA93" s="12">
        <v>0</v>
      </c>
      <c r="CB93" s="12">
        <v>0</v>
      </c>
      <c r="CC93" s="12">
        <f t="shared" ref="CC93:CD93" si="228">IF(BX93-BZ93&gt;0,BX93-BZ93,0)</f>
        <v>9</v>
      </c>
      <c r="CD93" s="12">
        <f t="shared" si="228"/>
        <v>4</v>
      </c>
      <c r="CE93" s="12">
        <v>3</v>
      </c>
      <c r="CF93" s="12">
        <f t="shared" si="18"/>
        <v>9</v>
      </c>
      <c r="CG93" s="12">
        <f t="shared" si="19"/>
        <v>4</v>
      </c>
      <c r="CH93" s="12">
        <f t="shared" si="20"/>
        <v>1</v>
      </c>
      <c r="CI93" s="12">
        <v>53</v>
      </c>
      <c r="CJ93" s="12">
        <f t="shared" si="21"/>
        <v>68</v>
      </c>
      <c r="CK93" s="12">
        <f t="shared" si="22"/>
        <v>15</v>
      </c>
    </row>
    <row r="94" spans="1:89" ht="15.75" hidden="1" customHeight="1">
      <c r="A94" s="11" t="s">
        <v>288</v>
      </c>
      <c r="B94" s="12" t="s">
        <v>89</v>
      </c>
      <c r="C94" s="16" t="s">
        <v>289</v>
      </c>
      <c r="D94" s="12" t="s">
        <v>87</v>
      </c>
      <c r="E94" s="12">
        <v>239</v>
      </c>
      <c r="F94" s="12">
        <v>0.5</v>
      </c>
      <c r="G94" s="12">
        <v>69</v>
      </c>
      <c r="H94" s="12">
        <v>3</v>
      </c>
      <c r="I94" s="12"/>
      <c r="J94" s="12"/>
      <c r="K94" s="12">
        <v>87</v>
      </c>
      <c r="L94" s="12">
        <v>3</v>
      </c>
      <c r="M94" s="12"/>
      <c r="N94" s="12"/>
      <c r="O94" s="12">
        <v>74</v>
      </c>
      <c r="P94" s="12">
        <v>3</v>
      </c>
      <c r="Q94" s="12"/>
      <c r="R94" s="12"/>
      <c r="S94" s="12">
        <v>95</v>
      </c>
      <c r="T94" s="12">
        <v>3</v>
      </c>
      <c r="U94" s="12"/>
      <c r="V94" s="12"/>
      <c r="W94" s="12">
        <v>100</v>
      </c>
      <c r="X94" s="12">
        <v>4</v>
      </c>
      <c r="Y94" s="12"/>
      <c r="Z94" s="12"/>
      <c r="AA94" s="12">
        <v>103</v>
      </c>
      <c r="AB94" s="12">
        <v>4</v>
      </c>
      <c r="AC94" s="12"/>
      <c r="AD94" s="12"/>
      <c r="AE94" s="12">
        <v>93</v>
      </c>
      <c r="AF94" s="12">
        <v>4</v>
      </c>
      <c r="AG94" s="12"/>
      <c r="AH94" s="12"/>
      <c r="AI94" s="12">
        <v>89</v>
      </c>
      <c r="AJ94" s="12">
        <v>4</v>
      </c>
      <c r="AK94" s="12"/>
      <c r="AL94" s="12"/>
      <c r="AM94" s="12">
        <v>99</v>
      </c>
      <c r="AN94" s="12">
        <v>5</v>
      </c>
      <c r="AO94" s="12"/>
      <c r="AP94" s="12"/>
      <c r="AQ94" s="12">
        <v>70</v>
      </c>
      <c r="AR94" s="12">
        <v>3</v>
      </c>
      <c r="AS94" s="12"/>
      <c r="AT94" s="12"/>
      <c r="AU94" s="12">
        <v>80</v>
      </c>
      <c r="AV94" s="12">
        <v>4</v>
      </c>
      <c r="AW94" s="12"/>
      <c r="AX94" s="12"/>
      <c r="AY94" s="12">
        <v>4567</v>
      </c>
      <c r="AZ94" s="12">
        <f t="shared" si="0"/>
        <v>25</v>
      </c>
      <c r="BA94" s="12">
        <f t="shared" si="1"/>
        <v>0</v>
      </c>
      <c r="BB94" s="12">
        <f t="shared" si="2"/>
        <v>25</v>
      </c>
      <c r="BC94" s="12">
        <f t="shared" si="173"/>
        <v>16</v>
      </c>
      <c r="BD94" s="12">
        <f t="shared" si="4"/>
        <v>641</v>
      </c>
      <c r="BE94" s="12">
        <f t="shared" si="5"/>
        <v>0</v>
      </c>
      <c r="BF94" s="12">
        <f t="shared" si="6"/>
        <v>641</v>
      </c>
      <c r="BG94" s="12"/>
      <c r="BH94" s="12">
        <f t="shared" si="159"/>
        <v>95</v>
      </c>
      <c r="BI94" s="12">
        <f t="shared" si="160"/>
        <v>0</v>
      </c>
      <c r="BJ94" s="12">
        <f t="shared" si="9"/>
        <v>100</v>
      </c>
      <c r="BK94" s="12">
        <f t="shared" si="174"/>
        <v>0</v>
      </c>
      <c r="BL94" s="12"/>
      <c r="BM94" s="12">
        <f t="shared" si="189"/>
        <v>103</v>
      </c>
      <c r="BN94" s="12">
        <f t="shared" si="190"/>
        <v>0</v>
      </c>
      <c r="BO94" s="12"/>
      <c r="BP94" s="12"/>
      <c r="BQ94" s="12">
        <f t="shared" si="13"/>
        <v>93</v>
      </c>
      <c r="BR94" s="12">
        <f t="shared" si="14"/>
        <v>0</v>
      </c>
      <c r="BS94" s="12"/>
      <c r="BT94" s="12">
        <v>4</v>
      </c>
      <c r="BU94" s="12">
        <v>0</v>
      </c>
      <c r="BV94" s="12">
        <v>0</v>
      </c>
      <c r="BW94" s="12">
        <f t="shared" si="15"/>
        <v>7</v>
      </c>
      <c r="BX94" s="12">
        <f t="shared" ref="BX94:BY94" si="229">ROUNDUP((((AZ94)*4))/18,0)</f>
        <v>6</v>
      </c>
      <c r="BY94" s="12">
        <f t="shared" si="229"/>
        <v>0</v>
      </c>
      <c r="BZ94" s="12">
        <v>0</v>
      </c>
      <c r="CA94" s="12">
        <v>0</v>
      </c>
      <c r="CB94" s="12">
        <v>0</v>
      </c>
      <c r="CC94" s="12">
        <f t="shared" ref="CC94:CD94" si="230">IF(BX94-BZ94&gt;0,BX94-BZ94,0)</f>
        <v>6</v>
      </c>
      <c r="CD94" s="12">
        <f t="shared" si="230"/>
        <v>0</v>
      </c>
      <c r="CE94" s="12">
        <v>4</v>
      </c>
      <c r="CF94" s="12">
        <f t="shared" si="18"/>
        <v>4</v>
      </c>
      <c r="CG94" s="12">
        <f t="shared" si="19"/>
        <v>2</v>
      </c>
      <c r="CH94" s="12">
        <f t="shared" si="20"/>
        <v>0</v>
      </c>
      <c r="CI94" s="12">
        <v>58</v>
      </c>
      <c r="CJ94" s="12">
        <f t="shared" si="21"/>
        <v>34</v>
      </c>
      <c r="CK94" s="12">
        <f t="shared" si="22"/>
        <v>0</v>
      </c>
    </row>
    <row r="95" spans="1:89" ht="15.75" hidden="1" customHeight="1">
      <c r="A95" s="13" t="s">
        <v>290</v>
      </c>
      <c r="B95" s="14" t="s">
        <v>89</v>
      </c>
      <c r="C95" s="14" t="s">
        <v>291</v>
      </c>
      <c r="D95" s="14" t="s">
        <v>87</v>
      </c>
      <c r="E95" s="14">
        <v>248</v>
      </c>
      <c r="F95" s="14">
        <v>0.5</v>
      </c>
      <c r="G95" s="14">
        <v>96</v>
      </c>
      <c r="H95" s="14">
        <v>3</v>
      </c>
      <c r="I95" s="14">
        <v>73</v>
      </c>
      <c r="J95" s="14">
        <v>2</v>
      </c>
      <c r="K95" s="14">
        <v>83</v>
      </c>
      <c r="L95" s="14">
        <v>3</v>
      </c>
      <c r="M95" s="14">
        <v>50</v>
      </c>
      <c r="N95" s="14">
        <v>2</v>
      </c>
      <c r="O95" s="14">
        <v>65</v>
      </c>
      <c r="P95" s="14">
        <v>3</v>
      </c>
      <c r="Q95" s="14">
        <v>51</v>
      </c>
      <c r="R95" s="14">
        <v>2</v>
      </c>
      <c r="S95" s="14">
        <v>86</v>
      </c>
      <c r="T95" s="14">
        <v>3</v>
      </c>
      <c r="U95" s="14">
        <v>43</v>
      </c>
      <c r="V95" s="14">
        <v>2</v>
      </c>
      <c r="W95" s="14">
        <v>70</v>
      </c>
      <c r="X95" s="14">
        <v>3</v>
      </c>
      <c r="Y95" s="14">
        <v>56</v>
      </c>
      <c r="Z95" s="14">
        <v>2</v>
      </c>
      <c r="AA95" s="14">
        <v>74</v>
      </c>
      <c r="AB95" s="14">
        <v>3</v>
      </c>
      <c r="AC95" s="14">
        <v>55</v>
      </c>
      <c r="AD95" s="14">
        <v>2</v>
      </c>
      <c r="AE95" s="14">
        <v>59</v>
      </c>
      <c r="AF95" s="14">
        <v>3</v>
      </c>
      <c r="AG95" s="14">
        <v>33</v>
      </c>
      <c r="AH95" s="14">
        <v>1</v>
      </c>
      <c r="AI95" s="14">
        <v>68</v>
      </c>
      <c r="AJ95" s="14">
        <v>3</v>
      </c>
      <c r="AK95" s="14">
        <v>37</v>
      </c>
      <c r="AL95" s="14">
        <v>1</v>
      </c>
      <c r="AM95" s="14">
        <v>75</v>
      </c>
      <c r="AN95" s="14">
        <v>3</v>
      </c>
      <c r="AO95" s="14">
        <v>48</v>
      </c>
      <c r="AP95" s="14">
        <v>2</v>
      </c>
      <c r="AQ95" s="14">
        <v>74</v>
      </c>
      <c r="AR95" s="14">
        <v>3</v>
      </c>
      <c r="AS95" s="14">
        <v>62</v>
      </c>
      <c r="AT95" s="14">
        <v>3</v>
      </c>
      <c r="AU95" s="14">
        <v>83</v>
      </c>
      <c r="AV95" s="14">
        <v>3</v>
      </c>
      <c r="AW95" s="14">
        <v>54</v>
      </c>
      <c r="AX95" s="14">
        <v>2</v>
      </c>
      <c r="AY95" s="14">
        <v>4567</v>
      </c>
      <c r="AZ95" s="12">
        <f t="shared" si="0"/>
        <v>21</v>
      </c>
      <c r="BA95" s="12">
        <f t="shared" si="1"/>
        <v>12</v>
      </c>
      <c r="BB95" s="14">
        <f t="shared" si="2"/>
        <v>33</v>
      </c>
      <c r="BC95" s="14">
        <f t="shared" si="173"/>
        <v>20</v>
      </c>
      <c r="BD95" s="12">
        <f t="shared" si="4"/>
        <v>505</v>
      </c>
      <c r="BE95" s="12">
        <f t="shared" si="5"/>
        <v>325</v>
      </c>
      <c r="BF95" s="12">
        <f t="shared" si="6"/>
        <v>830</v>
      </c>
      <c r="BG95" s="12"/>
      <c r="BH95" s="12">
        <f t="shared" si="159"/>
        <v>86</v>
      </c>
      <c r="BI95" s="12">
        <f t="shared" si="160"/>
        <v>43</v>
      </c>
      <c r="BJ95" s="12">
        <f t="shared" si="9"/>
        <v>70</v>
      </c>
      <c r="BK95" s="12">
        <f t="shared" si="174"/>
        <v>56</v>
      </c>
      <c r="BL95" s="12"/>
      <c r="BM95" s="12">
        <f t="shared" si="189"/>
        <v>74</v>
      </c>
      <c r="BN95" s="12">
        <f t="shared" si="190"/>
        <v>55</v>
      </c>
      <c r="BO95" s="12"/>
      <c r="BP95" s="12"/>
      <c r="BQ95" s="12">
        <f t="shared" si="13"/>
        <v>59</v>
      </c>
      <c r="BR95" s="12">
        <f t="shared" si="14"/>
        <v>33</v>
      </c>
      <c r="BS95" s="12"/>
      <c r="BT95" s="12">
        <v>2</v>
      </c>
      <c r="BU95" s="12">
        <v>0</v>
      </c>
      <c r="BV95" s="12">
        <v>0</v>
      </c>
      <c r="BW95" s="12">
        <f t="shared" si="15"/>
        <v>9</v>
      </c>
      <c r="BX95" s="12">
        <f t="shared" ref="BX95:BY95" si="231">ROUNDUP((((AZ95)*4))/18,0)</f>
        <v>5</v>
      </c>
      <c r="BY95" s="12">
        <f t="shared" si="231"/>
        <v>3</v>
      </c>
      <c r="BZ95" s="12">
        <v>0</v>
      </c>
      <c r="CA95" s="12">
        <v>0</v>
      </c>
      <c r="CB95" s="12">
        <v>0</v>
      </c>
      <c r="CC95" s="12">
        <f t="shared" ref="CC95:CD95" si="232">IF(BX95-BZ95&gt;0,BX95-BZ95,0)</f>
        <v>5</v>
      </c>
      <c r="CD95" s="12">
        <f t="shared" si="232"/>
        <v>3</v>
      </c>
      <c r="CE95" s="12">
        <v>2</v>
      </c>
      <c r="CF95" s="12">
        <f t="shared" si="18"/>
        <v>6</v>
      </c>
      <c r="CG95" s="12">
        <f t="shared" si="19"/>
        <v>4</v>
      </c>
      <c r="CH95" s="12">
        <f t="shared" si="20"/>
        <v>2</v>
      </c>
      <c r="CI95" s="12">
        <v>31</v>
      </c>
      <c r="CJ95" s="12">
        <f t="shared" si="21"/>
        <v>68</v>
      </c>
      <c r="CK95" s="12">
        <f t="shared" si="22"/>
        <v>37</v>
      </c>
    </row>
    <row r="96" spans="1:89" ht="15.75" hidden="1" customHeight="1">
      <c r="A96" s="13" t="s">
        <v>292</v>
      </c>
      <c r="B96" s="14" t="s">
        <v>89</v>
      </c>
      <c r="C96" s="14" t="s">
        <v>293</v>
      </c>
      <c r="D96" s="14" t="s">
        <v>87</v>
      </c>
      <c r="E96" s="14">
        <v>250</v>
      </c>
      <c r="F96" s="14">
        <v>0.5</v>
      </c>
      <c r="G96" s="14">
        <v>91</v>
      </c>
      <c r="H96" s="14">
        <v>4</v>
      </c>
      <c r="I96" s="14"/>
      <c r="J96" s="14"/>
      <c r="K96" s="14">
        <v>86</v>
      </c>
      <c r="L96" s="14">
        <v>4</v>
      </c>
      <c r="M96" s="14"/>
      <c r="N96" s="14"/>
      <c r="O96" s="14">
        <v>93</v>
      </c>
      <c r="P96" s="14">
        <v>4</v>
      </c>
      <c r="Q96" s="14"/>
      <c r="R96" s="14"/>
      <c r="S96" s="14">
        <v>93</v>
      </c>
      <c r="T96" s="14">
        <v>4</v>
      </c>
      <c r="U96" s="14"/>
      <c r="V96" s="14"/>
      <c r="W96" s="14">
        <v>84</v>
      </c>
      <c r="X96" s="14">
        <v>4</v>
      </c>
      <c r="Y96" s="14"/>
      <c r="Z96" s="14"/>
      <c r="AA96" s="14">
        <v>68</v>
      </c>
      <c r="AB96" s="14">
        <v>3</v>
      </c>
      <c r="AC96" s="14"/>
      <c r="AD96" s="14"/>
      <c r="AE96" s="14">
        <v>78</v>
      </c>
      <c r="AF96" s="14">
        <v>4</v>
      </c>
      <c r="AG96" s="14"/>
      <c r="AH96" s="14"/>
      <c r="AI96" s="14">
        <v>83</v>
      </c>
      <c r="AJ96" s="14">
        <v>4</v>
      </c>
      <c r="AK96" s="14"/>
      <c r="AL96" s="14"/>
      <c r="AM96" s="14">
        <v>96</v>
      </c>
      <c r="AN96" s="14">
        <v>4</v>
      </c>
      <c r="AO96" s="14"/>
      <c r="AP96" s="14"/>
      <c r="AQ96" s="14">
        <v>74</v>
      </c>
      <c r="AR96" s="14">
        <v>3</v>
      </c>
      <c r="AS96" s="14"/>
      <c r="AT96" s="14"/>
      <c r="AU96" s="14">
        <v>71</v>
      </c>
      <c r="AV96" s="14">
        <v>3</v>
      </c>
      <c r="AW96" s="14"/>
      <c r="AX96" s="14"/>
      <c r="AY96" s="14">
        <v>4567</v>
      </c>
      <c r="AZ96" s="12">
        <f t="shared" si="0"/>
        <v>27</v>
      </c>
      <c r="BA96" s="12">
        <f t="shared" si="1"/>
        <v>0</v>
      </c>
      <c r="BB96" s="14">
        <f t="shared" si="2"/>
        <v>27</v>
      </c>
      <c r="BC96" s="14">
        <f t="shared" si="173"/>
        <v>14</v>
      </c>
      <c r="BD96" s="12">
        <f t="shared" si="4"/>
        <v>585</v>
      </c>
      <c r="BE96" s="12">
        <f t="shared" si="5"/>
        <v>0</v>
      </c>
      <c r="BF96" s="12">
        <f t="shared" si="6"/>
        <v>585</v>
      </c>
      <c r="BG96" s="12"/>
      <c r="BH96" s="12">
        <f t="shared" si="159"/>
        <v>93</v>
      </c>
      <c r="BI96" s="12">
        <f t="shared" si="160"/>
        <v>0</v>
      </c>
      <c r="BJ96" s="12">
        <f t="shared" si="9"/>
        <v>84</v>
      </c>
      <c r="BK96" s="12">
        <f t="shared" si="174"/>
        <v>0</v>
      </c>
      <c r="BL96" s="12"/>
      <c r="BM96" s="12">
        <f t="shared" si="189"/>
        <v>68</v>
      </c>
      <c r="BN96" s="12">
        <f t="shared" si="190"/>
        <v>0</v>
      </c>
      <c r="BO96" s="12"/>
      <c r="BP96" s="12"/>
      <c r="BQ96" s="12">
        <f t="shared" si="13"/>
        <v>78</v>
      </c>
      <c r="BR96" s="12">
        <f t="shared" si="14"/>
        <v>0</v>
      </c>
      <c r="BS96" s="12"/>
      <c r="BT96" s="12">
        <v>3</v>
      </c>
      <c r="BU96" s="12">
        <v>0</v>
      </c>
      <c r="BV96" s="12">
        <v>0</v>
      </c>
      <c r="BW96" s="12">
        <f t="shared" si="15"/>
        <v>7</v>
      </c>
      <c r="BX96" s="12">
        <f t="shared" ref="BX96:BY96" si="233">ROUNDUP((((AZ96)*4))/18,0)</f>
        <v>6</v>
      </c>
      <c r="BY96" s="12">
        <f t="shared" si="233"/>
        <v>0</v>
      </c>
      <c r="BZ96" s="12">
        <v>0</v>
      </c>
      <c r="CA96" s="12">
        <v>0</v>
      </c>
      <c r="CB96" s="12">
        <v>0</v>
      </c>
      <c r="CC96" s="12">
        <f t="shared" ref="CC96:CD96" si="234">IF(BX96-BZ96&gt;0,BX96-BZ96,0)</f>
        <v>6</v>
      </c>
      <c r="CD96" s="12">
        <f t="shared" si="234"/>
        <v>0</v>
      </c>
      <c r="CE96" s="12">
        <v>2</v>
      </c>
      <c r="CF96" s="12">
        <f t="shared" si="18"/>
        <v>5</v>
      </c>
      <c r="CG96" s="12">
        <f t="shared" si="19"/>
        <v>2</v>
      </c>
      <c r="CH96" s="12">
        <f t="shared" si="20"/>
        <v>0</v>
      </c>
      <c r="CI96" s="12">
        <v>28</v>
      </c>
      <c r="CJ96" s="12">
        <f t="shared" si="21"/>
        <v>34</v>
      </c>
      <c r="CK96" s="12">
        <f t="shared" si="22"/>
        <v>6</v>
      </c>
    </row>
    <row r="97" spans="1:89" ht="15.75" hidden="1" customHeight="1">
      <c r="A97" s="13" t="s">
        <v>294</v>
      </c>
      <c r="B97" s="14" t="s">
        <v>89</v>
      </c>
      <c r="C97" s="14" t="s">
        <v>295</v>
      </c>
      <c r="D97" s="14" t="s">
        <v>87</v>
      </c>
      <c r="E97" s="14">
        <v>263</v>
      </c>
      <c r="F97" s="14">
        <v>0.5</v>
      </c>
      <c r="G97" s="14">
        <v>162</v>
      </c>
      <c r="H97" s="14">
        <v>6</v>
      </c>
      <c r="I97" s="14"/>
      <c r="J97" s="14"/>
      <c r="K97" s="14">
        <v>154</v>
      </c>
      <c r="L97" s="14">
        <v>6</v>
      </c>
      <c r="M97" s="14"/>
      <c r="N97" s="14"/>
      <c r="O97" s="14">
        <v>154</v>
      </c>
      <c r="P97" s="14">
        <v>6</v>
      </c>
      <c r="Q97" s="14"/>
      <c r="R97" s="14"/>
      <c r="S97" s="14">
        <v>159</v>
      </c>
      <c r="T97" s="14">
        <v>6</v>
      </c>
      <c r="U97" s="14"/>
      <c r="V97" s="14"/>
      <c r="W97" s="14">
        <v>151</v>
      </c>
      <c r="X97" s="14">
        <v>6</v>
      </c>
      <c r="Y97" s="14"/>
      <c r="Z97" s="14"/>
      <c r="AA97" s="14">
        <v>133</v>
      </c>
      <c r="AB97" s="14">
        <v>6</v>
      </c>
      <c r="AC97" s="14"/>
      <c r="AD97" s="14"/>
      <c r="AE97" s="14">
        <v>140</v>
      </c>
      <c r="AF97" s="14">
        <v>6</v>
      </c>
      <c r="AG97" s="14"/>
      <c r="AH97" s="14"/>
      <c r="AI97" s="14">
        <v>139</v>
      </c>
      <c r="AJ97" s="14">
        <v>6</v>
      </c>
      <c r="AK97" s="14"/>
      <c r="AL97" s="14"/>
      <c r="AM97" s="14">
        <v>117</v>
      </c>
      <c r="AN97" s="14">
        <v>6</v>
      </c>
      <c r="AO97" s="14"/>
      <c r="AP97" s="14"/>
      <c r="AQ97" s="14">
        <v>83</v>
      </c>
      <c r="AR97" s="14">
        <v>4</v>
      </c>
      <c r="AS97" s="14"/>
      <c r="AT97" s="14"/>
      <c r="AU97" s="14">
        <v>123</v>
      </c>
      <c r="AV97" s="14">
        <v>6</v>
      </c>
      <c r="AW97" s="14"/>
      <c r="AX97" s="14"/>
      <c r="AY97" s="14">
        <v>4567</v>
      </c>
      <c r="AZ97" s="12">
        <f t="shared" si="0"/>
        <v>42</v>
      </c>
      <c r="BA97" s="12">
        <f t="shared" si="1"/>
        <v>0</v>
      </c>
      <c r="BB97" s="14">
        <f t="shared" si="2"/>
        <v>42</v>
      </c>
      <c r="BC97" s="14">
        <f t="shared" si="173"/>
        <v>22</v>
      </c>
      <c r="BD97" s="12">
        <f t="shared" si="4"/>
        <v>1030</v>
      </c>
      <c r="BE97" s="12">
        <f t="shared" si="5"/>
        <v>0</v>
      </c>
      <c r="BF97" s="12">
        <f t="shared" si="6"/>
        <v>1030</v>
      </c>
      <c r="BG97" s="12"/>
      <c r="BH97" s="12">
        <f t="shared" si="159"/>
        <v>159</v>
      </c>
      <c r="BI97" s="12">
        <f t="shared" si="160"/>
        <v>0</v>
      </c>
      <c r="BJ97" s="12">
        <f t="shared" si="9"/>
        <v>151</v>
      </c>
      <c r="BK97" s="12">
        <f t="shared" si="174"/>
        <v>0</v>
      </c>
      <c r="BL97" s="12"/>
      <c r="BM97" s="12">
        <f t="shared" si="189"/>
        <v>133</v>
      </c>
      <c r="BN97" s="12">
        <f t="shared" si="190"/>
        <v>0</v>
      </c>
      <c r="BO97" s="12"/>
      <c r="BP97" s="12"/>
      <c r="BQ97" s="12">
        <f t="shared" si="13"/>
        <v>140</v>
      </c>
      <c r="BR97" s="12">
        <f t="shared" si="14"/>
        <v>0</v>
      </c>
      <c r="BS97" s="12"/>
      <c r="BT97" s="12">
        <v>4</v>
      </c>
      <c r="BU97" s="12">
        <v>0</v>
      </c>
      <c r="BV97" s="12">
        <v>0</v>
      </c>
      <c r="BW97" s="12">
        <f t="shared" si="15"/>
        <v>11</v>
      </c>
      <c r="BX97" s="12">
        <f t="shared" ref="BX97:BY97" si="235">ROUNDUP((((AZ97)*4))/18,0)</f>
        <v>10</v>
      </c>
      <c r="BY97" s="12">
        <f t="shared" si="235"/>
        <v>0</v>
      </c>
      <c r="BZ97" s="12">
        <v>0</v>
      </c>
      <c r="CA97" s="12">
        <v>0</v>
      </c>
      <c r="CB97" s="12">
        <v>0</v>
      </c>
      <c r="CC97" s="12">
        <f t="shared" ref="CC97:CD97" si="236">IF(BX97-BZ97&gt;0,BX97-BZ97,0)</f>
        <v>10</v>
      </c>
      <c r="CD97" s="12">
        <f t="shared" si="236"/>
        <v>0</v>
      </c>
      <c r="CE97" s="12">
        <v>3</v>
      </c>
      <c r="CF97" s="12">
        <f t="shared" si="18"/>
        <v>7</v>
      </c>
      <c r="CG97" s="12">
        <f t="shared" si="19"/>
        <v>4</v>
      </c>
      <c r="CH97" s="12">
        <f t="shared" si="20"/>
        <v>1</v>
      </c>
      <c r="CI97" s="12">
        <v>33</v>
      </c>
      <c r="CJ97" s="12">
        <f t="shared" si="21"/>
        <v>68</v>
      </c>
      <c r="CK97" s="12">
        <f t="shared" si="22"/>
        <v>35</v>
      </c>
    </row>
    <row r="98" spans="1:89" ht="15.75" hidden="1" customHeight="1">
      <c r="A98" s="13" t="s">
        <v>296</v>
      </c>
      <c r="B98" s="14" t="s">
        <v>89</v>
      </c>
      <c r="C98" s="14" t="s">
        <v>297</v>
      </c>
      <c r="D98" s="14" t="s">
        <v>87</v>
      </c>
      <c r="E98" s="14">
        <v>309</v>
      </c>
      <c r="F98" s="14">
        <v>0.5</v>
      </c>
      <c r="G98" s="14">
        <v>43</v>
      </c>
      <c r="H98" s="14">
        <v>2</v>
      </c>
      <c r="I98" s="14"/>
      <c r="J98" s="14"/>
      <c r="K98" s="14">
        <v>61</v>
      </c>
      <c r="L98" s="14">
        <v>2</v>
      </c>
      <c r="M98" s="14"/>
      <c r="N98" s="14"/>
      <c r="O98" s="14">
        <v>74</v>
      </c>
      <c r="P98" s="14">
        <v>3</v>
      </c>
      <c r="Q98" s="14"/>
      <c r="R98" s="14"/>
      <c r="S98" s="14">
        <v>73</v>
      </c>
      <c r="T98" s="14">
        <v>3</v>
      </c>
      <c r="U98" s="14"/>
      <c r="V98" s="14"/>
      <c r="W98" s="14">
        <v>63</v>
      </c>
      <c r="X98" s="14">
        <v>3</v>
      </c>
      <c r="Y98" s="14"/>
      <c r="Z98" s="14"/>
      <c r="AA98" s="14">
        <v>54</v>
      </c>
      <c r="AB98" s="14">
        <v>2</v>
      </c>
      <c r="AC98" s="14"/>
      <c r="AD98" s="14"/>
      <c r="AE98" s="14">
        <v>73</v>
      </c>
      <c r="AF98" s="14">
        <v>3</v>
      </c>
      <c r="AG98" s="14"/>
      <c r="AH98" s="14"/>
      <c r="AI98" s="14">
        <v>74</v>
      </c>
      <c r="AJ98" s="14">
        <v>3</v>
      </c>
      <c r="AK98" s="14"/>
      <c r="AL98" s="14"/>
      <c r="AM98" s="14">
        <v>59</v>
      </c>
      <c r="AN98" s="14">
        <v>2</v>
      </c>
      <c r="AO98" s="14"/>
      <c r="AP98" s="14"/>
      <c r="AQ98" s="14">
        <v>43</v>
      </c>
      <c r="AR98" s="14">
        <v>2</v>
      </c>
      <c r="AS98" s="14"/>
      <c r="AT98" s="14"/>
      <c r="AU98" s="14">
        <v>49</v>
      </c>
      <c r="AV98" s="14">
        <v>2</v>
      </c>
      <c r="AW98" s="14"/>
      <c r="AX98" s="14"/>
      <c r="AY98" s="14">
        <v>4567</v>
      </c>
      <c r="AZ98" s="12">
        <f t="shared" si="0"/>
        <v>19</v>
      </c>
      <c r="BA98" s="12">
        <f t="shared" si="1"/>
        <v>0</v>
      </c>
      <c r="BB98" s="14">
        <f t="shared" si="2"/>
        <v>19</v>
      </c>
      <c r="BC98" s="14">
        <f t="shared" si="173"/>
        <v>9</v>
      </c>
      <c r="BD98" s="12">
        <f t="shared" si="4"/>
        <v>472</v>
      </c>
      <c r="BE98" s="12">
        <f t="shared" si="5"/>
        <v>0</v>
      </c>
      <c r="BF98" s="12">
        <f t="shared" si="6"/>
        <v>472</v>
      </c>
      <c r="BG98" s="12"/>
      <c r="BH98" s="12">
        <f t="shared" si="159"/>
        <v>73</v>
      </c>
      <c r="BI98" s="12">
        <f t="shared" si="160"/>
        <v>0</v>
      </c>
      <c r="BJ98" s="12">
        <f t="shared" si="9"/>
        <v>63</v>
      </c>
      <c r="BK98" s="12">
        <f t="shared" si="174"/>
        <v>0</v>
      </c>
      <c r="BL98" s="12"/>
      <c r="BM98" s="12">
        <f t="shared" si="189"/>
        <v>54</v>
      </c>
      <c r="BN98" s="12">
        <f t="shared" si="190"/>
        <v>0</v>
      </c>
      <c r="BO98" s="12"/>
      <c r="BP98" s="12"/>
      <c r="BQ98" s="12">
        <f t="shared" si="13"/>
        <v>73</v>
      </c>
      <c r="BR98" s="12">
        <f t="shared" si="14"/>
        <v>0</v>
      </c>
      <c r="BS98" s="12"/>
      <c r="BT98" s="12">
        <v>3</v>
      </c>
      <c r="BU98" s="12">
        <v>0</v>
      </c>
      <c r="BV98" s="12">
        <v>0</v>
      </c>
      <c r="BW98" s="12">
        <f t="shared" si="15"/>
        <v>5</v>
      </c>
      <c r="BX98" s="12">
        <f t="shared" ref="BX98:BY98" si="237">ROUNDUP((((AZ98)*4))/18,0)</f>
        <v>5</v>
      </c>
      <c r="BY98" s="12">
        <f t="shared" si="237"/>
        <v>0</v>
      </c>
      <c r="BZ98" s="12">
        <v>0</v>
      </c>
      <c r="CA98" s="12">
        <v>0</v>
      </c>
      <c r="CB98" s="12">
        <v>0</v>
      </c>
      <c r="CC98" s="12">
        <f t="shared" ref="CC98:CD98" si="238">IF(BX98-BZ98&gt;0,BX98-BZ98,0)</f>
        <v>5</v>
      </c>
      <c r="CD98" s="12">
        <f t="shared" si="238"/>
        <v>0</v>
      </c>
      <c r="CE98" s="12">
        <v>2</v>
      </c>
      <c r="CF98" s="12">
        <f t="shared" si="18"/>
        <v>3</v>
      </c>
      <c r="CG98" s="12">
        <f t="shared" si="19"/>
        <v>2</v>
      </c>
      <c r="CH98" s="12">
        <f t="shared" si="20"/>
        <v>0</v>
      </c>
      <c r="CI98" s="12">
        <v>10</v>
      </c>
      <c r="CJ98" s="12">
        <f t="shared" si="21"/>
        <v>34</v>
      </c>
      <c r="CK98" s="12">
        <f t="shared" si="22"/>
        <v>24</v>
      </c>
    </row>
    <row r="99" spans="1:89" ht="15.75" hidden="1" customHeight="1">
      <c r="A99" s="13" t="s">
        <v>298</v>
      </c>
      <c r="B99" s="14" t="s">
        <v>89</v>
      </c>
      <c r="C99" s="14" t="s">
        <v>299</v>
      </c>
      <c r="D99" s="14" t="s">
        <v>87</v>
      </c>
      <c r="E99" s="14">
        <v>327</v>
      </c>
      <c r="F99" s="14">
        <v>0.5</v>
      </c>
      <c r="G99" s="14">
        <v>57</v>
      </c>
      <c r="H99" s="14">
        <v>2</v>
      </c>
      <c r="I99" s="14"/>
      <c r="J99" s="14"/>
      <c r="K99" s="14">
        <v>49</v>
      </c>
      <c r="L99" s="14">
        <v>2</v>
      </c>
      <c r="M99" s="14"/>
      <c r="N99" s="14"/>
      <c r="O99" s="14">
        <v>64</v>
      </c>
      <c r="P99" s="14">
        <v>3</v>
      </c>
      <c r="Q99" s="14"/>
      <c r="R99" s="14"/>
      <c r="S99" s="14">
        <v>60</v>
      </c>
      <c r="T99" s="14">
        <v>3</v>
      </c>
      <c r="U99" s="14"/>
      <c r="V99" s="14"/>
      <c r="W99" s="14">
        <v>52</v>
      </c>
      <c r="X99" s="14">
        <v>3</v>
      </c>
      <c r="Y99" s="14"/>
      <c r="Z99" s="14"/>
      <c r="AA99" s="14">
        <v>62</v>
      </c>
      <c r="AB99" s="14">
        <v>3</v>
      </c>
      <c r="AC99" s="14"/>
      <c r="AD99" s="14"/>
      <c r="AE99" s="14">
        <v>72</v>
      </c>
      <c r="AF99" s="14">
        <v>3</v>
      </c>
      <c r="AG99" s="14"/>
      <c r="AH99" s="14"/>
      <c r="AI99" s="14">
        <v>40</v>
      </c>
      <c r="AJ99" s="14">
        <v>2</v>
      </c>
      <c r="AK99" s="14"/>
      <c r="AL99" s="14"/>
      <c r="AM99" s="14">
        <v>33</v>
      </c>
      <c r="AN99" s="14">
        <v>2</v>
      </c>
      <c r="AO99" s="14"/>
      <c r="AP99" s="14"/>
      <c r="AQ99" s="14">
        <v>25</v>
      </c>
      <c r="AR99" s="14">
        <v>1</v>
      </c>
      <c r="AS99" s="14"/>
      <c r="AT99" s="14"/>
      <c r="AU99" s="14">
        <v>37</v>
      </c>
      <c r="AV99" s="14">
        <v>2</v>
      </c>
      <c r="AW99" s="14"/>
      <c r="AX99" s="14"/>
      <c r="AY99" s="14">
        <v>4567</v>
      </c>
      <c r="AZ99" s="12">
        <f t="shared" si="0"/>
        <v>19</v>
      </c>
      <c r="BA99" s="12">
        <f t="shared" si="1"/>
        <v>0</v>
      </c>
      <c r="BB99" s="14">
        <f t="shared" si="2"/>
        <v>19</v>
      </c>
      <c r="BC99" s="14">
        <f t="shared" si="173"/>
        <v>7</v>
      </c>
      <c r="BD99" s="12">
        <f t="shared" si="4"/>
        <v>399</v>
      </c>
      <c r="BE99" s="12">
        <f t="shared" si="5"/>
        <v>0</v>
      </c>
      <c r="BF99" s="12">
        <f t="shared" si="6"/>
        <v>399</v>
      </c>
      <c r="BG99" s="12"/>
      <c r="BH99" s="12">
        <f t="shared" si="159"/>
        <v>60</v>
      </c>
      <c r="BI99" s="12">
        <f t="shared" si="160"/>
        <v>0</v>
      </c>
      <c r="BJ99" s="12">
        <f t="shared" si="9"/>
        <v>52</v>
      </c>
      <c r="BK99" s="12">
        <f t="shared" si="174"/>
        <v>0</v>
      </c>
      <c r="BL99" s="12"/>
      <c r="BM99" s="12">
        <f t="shared" si="189"/>
        <v>62</v>
      </c>
      <c r="BN99" s="12">
        <f t="shared" si="190"/>
        <v>0</v>
      </c>
      <c r="BO99" s="12"/>
      <c r="BP99" s="12"/>
      <c r="BQ99" s="12">
        <f t="shared" si="13"/>
        <v>72</v>
      </c>
      <c r="BR99" s="12">
        <f t="shared" si="14"/>
        <v>0</v>
      </c>
      <c r="BS99" s="12"/>
      <c r="BT99" s="12">
        <v>0</v>
      </c>
      <c r="BU99" s="12">
        <v>0</v>
      </c>
      <c r="BV99" s="12"/>
      <c r="BW99" s="12">
        <f t="shared" si="15"/>
        <v>5</v>
      </c>
      <c r="BX99" s="12">
        <f t="shared" ref="BX99:BY99" si="239">ROUNDUP((((AZ99)*4))/18,0)</f>
        <v>5</v>
      </c>
      <c r="BY99" s="12">
        <f t="shared" si="239"/>
        <v>0</v>
      </c>
      <c r="BZ99" s="12">
        <v>0</v>
      </c>
      <c r="CA99" s="12">
        <v>0</v>
      </c>
      <c r="CB99" s="12">
        <v>0</v>
      </c>
      <c r="CC99" s="12">
        <f t="shared" ref="CC99:CD99" si="240">IF(BX99-BZ99&gt;0,BX99-BZ99,0)</f>
        <v>5</v>
      </c>
      <c r="CD99" s="12">
        <f t="shared" si="240"/>
        <v>0</v>
      </c>
      <c r="CE99" s="12">
        <v>1</v>
      </c>
      <c r="CF99" s="12">
        <f t="shared" si="18"/>
        <v>3</v>
      </c>
      <c r="CG99" s="12">
        <f t="shared" si="19"/>
        <v>2</v>
      </c>
      <c r="CH99" s="12">
        <f t="shared" si="20"/>
        <v>1</v>
      </c>
      <c r="CI99" s="12">
        <v>7</v>
      </c>
      <c r="CJ99" s="12">
        <f t="shared" si="21"/>
        <v>34</v>
      </c>
      <c r="CK99" s="12">
        <f t="shared" si="22"/>
        <v>27</v>
      </c>
    </row>
    <row r="100" spans="1:89" ht="15.75" hidden="1" customHeight="1">
      <c r="A100" s="13" t="s">
        <v>300</v>
      </c>
      <c r="B100" s="14" t="s">
        <v>237</v>
      </c>
      <c r="C100" s="14" t="s">
        <v>301</v>
      </c>
      <c r="D100" s="14" t="s">
        <v>239</v>
      </c>
      <c r="E100" s="14">
        <v>1</v>
      </c>
      <c r="F100" s="14">
        <v>0.5</v>
      </c>
      <c r="G100" s="14">
        <v>69</v>
      </c>
      <c r="H100" s="14">
        <v>3</v>
      </c>
      <c r="I100" s="14">
        <v>102</v>
      </c>
      <c r="J100" s="14">
        <v>3</v>
      </c>
      <c r="K100" s="14">
        <v>67</v>
      </c>
      <c r="L100" s="14">
        <v>3</v>
      </c>
      <c r="M100" s="14">
        <v>51</v>
      </c>
      <c r="N100" s="14">
        <v>2</v>
      </c>
      <c r="O100" s="14">
        <v>62</v>
      </c>
      <c r="P100" s="14">
        <v>2</v>
      </c>
      <c r="Q100" s="14">
        <v>68</v>
      </c>
      <c r="R100" s="14">
        <v>2</v>
      </c>
      <c r="S100" s="14">
        <v>63</v>
      </c>
      <c r="T100" s="14">
        <v>3</v>
      </c>
      <c r="U100" s="14">
        <v>43</v>
      </c>
      <c r="V100" s="14">
        <v>2</v>
      </c>
      <c r="W100" s="14">
        <v>66</v>
      </c>
      <c r="X100" s="14">
        <v>3</v>
      </c>
      <c r="Y100" s="14">
        <v>60</v>
      </c>
      <c r="Z100" s="14">
        <v>3</v>
      </c>
      <c r="AA100" s="14">
        <v>66</v>
      </c>
      <c r="AB100" s="14">
        <v>3</v>
      </c>
      <c r="AC100" s="14">
        <v>42</v>
      </c>
      <c r="AD100" s="14">
        <v>2</v>
      </c>
      <c r="AE100" s="14">
        <v>50</v>
      </c>
      <c r="AF100" s="14">
        <v>2</v>
      </c>
      <c r="AG100" s="14">
        <v>44</v>
      </c>
      <c r="AH100" s="14">
        <v>2</v>
      </c>
      <c r="AI100" s="14">
        <v>64</v>
      </c>
      <c r="AJ100" s="14">
        <v>3</v>
      </c>
      <c r="AK100" s="14">
        <v>29</v>
      </c>
      <c r="AL100" s="14">
        <v>1</v>
      </c>
      <c r="AM100" s="14">
        <v>56</v>
      </c>
      <c r="AN100" s="14">
        <v>3</v>
      </c>
      <c r="AO100" s="14">
        <v>41</v>
      </c>
      <c r="AP100" s="14">
        <v>2</v>
      </c>
      <c r="AQ100" s="14">
        <v>50</v>
      </c>
      <c r="AR100" s="14">
        <v>3</v>
      </c>
      <c r="AS100" s="14">
        <v>39</v>
      </c>
      <c r="AT100" s="14">
        <v>1</v>
      </c>
      <c r="AU100" s="14">
        <v>44</v>
      </c>
      <c r="AV100" s="14">
        <v>2</v>
      </c>
      <c r="AW100" s="14">
        <v>40</v>
      </c>
      <c r="AX100" s="14">
        <v>2</v>
      </c>
      <c r="AY100" s="14">
        <v>4567</v>
      </c>
      <c r="AZ100" s="12">
        <f t="shared" si="0"/>
        <v>19</v>
      </c>
      <c r="BA100" s="12">
        <f t="shared" si="1"/>
        <v>14</v>
      </c>
      <c r="BB100" s="14">
        <f t="shared" si="2"/>
        <v>33</v>
      </c>
      <c r="BC100" s="14">
        <f t="shared" si="173"/>
        <v>17</v>
      </c>
      <c r="BD100" s="12">
        <f t="shared" si="4"/>
        <v>438</v>
      </c>
      <c r="BE100" s="12">
        <f t="shared" si="5"/>
        <v>337</v>
      </c>
      <c r="BF100" s="12">
        <f t="shared" si="6"/>
        <v>775</v>
      </c>
      <c r="BG100" s="12"/>
      <c r="BH100" s="12">
        <f t="shared" si="159"/>
        <v>63</v>
      </c>
      <c r="BI100" s="12">
        <f t="shared" si="160"/>
        <v>43</v>
      </c>
      <c r="BJ100" s="12">
        <f t="shared" si="9"/>
        <v>66</v>
      </c>
      <c r="BK100" s="12">
        <f t="shared" si="174"/>
        <v>60</v>
      </c>
      <c r="BL100" s="12"/>
      <c r="BM100" s="12">
        <f t="shared" si="189"/>
        <v>66</v>
      </c>
      <c r="BN100" s="12">
        <f t="shared" si="190"/>
        <v>42</v>
      </c>
      <c r="BO100" s="12"/>
      <c r="BP100" s="12"/>
      <c r="BQ100" s="12">
        <f t="shared" si="13"/>
        <v>50</v>
      </c>
      <c r="BR100" s="12">
        <f t="shared" si="14"/>
        <v>44</v>
      </c>
      <c r="BS100" s="12"/>
      <c r="BT100" s="12">
        <v>4</v>
      </c>
      <c r="BU100" s="12">
        <v>2</v>
      </c>
      <c r="BV100" s="12">
        <v>0</v>
      </c>
      <c r="BW100" s="12">
        <f t="shared" si="15"/>
        <v>9</v>
      </c>
      <c r="BX100" s="12">
        <f t="shared" ref="BX100:BY100" si="241">ROUNDUP((((AZ100)*4))/18,0)</f>
        <v>5</v>
      </c>
      <c r="BY100" s="12">
        <f t="shared" si="241"/>
        <v>4</v>
      </c>
      <c r="BZ100" s="12">
        <v>0</v>
      </c>
      <c r="CA100" s="12">
        <v>0</v>
      </c>
      <c r="CB100" s="12">
        <v>0</v>
      </c>
      <c r="CC100" s="12">
        <f t="shared" ref="CC100:CD100" si="242">IF(BX100-BZ100&gt;0,BX100-BZ100,0)</f>
        <v>5</v>
      </c>
      <c r="CD100" s="12">
        <f t="shared" si="242"/>
        <v>4</v>
      </c>
      <c r="CE100" s="12">
        <v>2</v>
      </c>
      <c r="CF100" s="12">
        <f t="shared" si="18"/>
        <v>5</v>
      </c>
      <c r="CG100" s="12">
        <f t="shared" si="19"/>
        <v>4</v>
      </c>
      <c r="CH100" s="12">
        <f t="shared" si="20"/>
        <v>2</v>
      </c>
      <c r="CI100" s="12">
        <v>16</v>
      </c>
      <c r="CJ100" s="12">
        <f t="shared" si="21"/>
        <v>68</v>
      </c>
      <c r="CK100" s="12">
        <f t="shared" si="22"/>
        <v>52</v>
      </c>
    </row>
    <row r="101" spans="1:89" ht="15.75" hidden="1" customHeight="1">
      <c r="A101" s="13" t="s">
        <v>302</v>
      </c>
      <c r="B101" s="14" t="s">
        <v>237</v>
      </c>
      <c r="C101" s="14" t="s">
        <v>303</v>
      </c>
      <c r="D101" s="14" t="s">
        <v>239</v>
      </c>
      <c r="E101" s="14">
        <v>5</v>
      </c>
      <c r="F101" s="14">
        <v>0.5</v>
      </c>
      <c r="G101" s="14">
        <v>130</v>
      </c>
      <c r="H101" s="14">
        <v>6</v>
      </c>
      <c r="I101" s="14"/>
      <c r="J101" s="14"/>
      <c r="K101" s="14">
        <v>159</v>
      </c>
      <c r="L101" s="14">
        <v>7</v>
      </c>
      <c r="M101" s="14"/>
      <c r="N101" s="14"/>
      <c r="O101" s="14">
        <v>142</v>
      </c>
      <c r="P101" s="14">
        <v>6</v>
      </c>
      <c r="Q101" s="14"/>
      <c r="R101" s="14"/>
      <c r="S101" s="14">
        <v>149</v>
      </c>
      <c r="T101" s="14">
        <v>6</v>
      </c>
      <c r="U101" s="14"/>
      <c r="V101" s="14"/>
      <c r="W101" s="14">
        <v>146</v>
      </c>
      <c r="X101" s="14">
        <v>6</v>
      </c>
      <c r="Y101" s="14"/>
      <c r="Z101" s="14"/>
      <c r="AA101" s="14">
        <v>127</v>
      </c>
      <c r="AB101" s="14">
        <v>6</v>
      </c>
      <c r="AC101" s="14"/>
      <c r="AD101" s="14"/>
      <c r="AE101" s="14">
        <v>130</v>
      </c>
      <c r="AF101" s="14">
        <v>6</v>
      </c>
      <c r="AG101" s="14"/>
      <c r="AH101" s="14"/>
      <c r="AI101" s="14">
        <v>112</v>
      </c>
      <c r="AJ101" s="14">
        <v>6</v>
      </c>
      <c r="AK101" s="14"/>
      <c r="AL101" s="14"/>
      <c r="AM101" s="14">
        <v>88</v>
      </c>
      <c r="AN101" s="14">
        <v>5</v>
      </c>
      <c r="AO101" s="14"/>
      <c r="AP101" s="14"/>
      <c r="AQ101" s="14">
        <v>33</v>
      </c>
      <c r="AR101" s="14">
        <v>2</v>
      </c>
      <c r="AS101" s="14"/>
      <c r="AT101" s="14"/>
      <c r="AU101" s="14">
        <v>61</v>
      </c>
      <c r="AV101" s="14">
        <v>3</v>
      </c>
      <c r="AW101" s="14"/>
      <c r="AX101" s="14"/>
      <c r="AY101" s="14">
        <v>4567</v>
      </c>
      <c r="AZ101" s="12">
        <f t="shared" si="0"/>
        <v>43</v>
      </c>
      <c r="BA101" s="12">
        <f t="shared" si="1"/>
        <v>0</v>
      </c>
      <c r="BB101" s="14">
        <f t="shared" si="2"/>
        <v>43</v>
      </c>
      <c r="BC101" s="14">
        <f t="shared" si="173"/>
        <v>16</v>
      </c>
      <c r="BD101" s="12">
        <f t="shared" si="4"/>
        <v>965</v>
      </c>
      <c r="BE101" s="12">
        <f t="shared" si="5"/>
        <v>0</v>
      </c>
      <c r="BF101" s="12">
        <f t="shared" si="6"/>
        <v>965</v>
      </c>
      <c r="BG101" s="12"/>
      <c r="BH101" s="12">
        <f t="shared" si="159"/>
        <v>149</v>
      </c>
      <c r="BI101" s="12">
        <f t="shared" si="160"/>
        <v>0</v>
      </c>
      <c r="BJ101" s="12">
        <f t="shared" si="9"/>
        <v>146</v>
      </c>
      <c r="BK101" s="12">
        <f t="shared" si="174"/>
        <v>0</v>
      </c>
      <c r="BL101" s="12"/>
      <c r="BM101" s="12">
        <f t="shared" si="189"/>
        <v>127</v>
      </c>
      <c r="BN101" s="12">
        <f t="shared" si="190"/>
        <v>0</v>
      </c>
      <c r="BO101" s="12"/>
      <c r="BP101" s="12"/>
      <c r="BQ101" s="12">
        <f t="shared" si="13"/>
        <v>130</v>
      </c>
      <c r="BR101" s="12">
        <f t="shared" si="14"/>
        <v>0</v>
      </c>
      <c r="BS101" s="12"/>
      <c r="BT101" s="12">
        <v>4</v>
      </c>
      <c r="BU101" s="12">
        <v>0</v>
      </c>
      <c r="BV101" s="12"/>
      <c r="BW101" s="12">
        <f t="shared" si="15"/>
        <v>11</v>
      </c>
      <c r="BX101" s="12">
        <f t="shared" ref="BX101:BY101" si="243">ROUNDUP((((AZ101)*4))/18,0)</f>
        <v>10</v>
      </c>
      <c r="BY101" s="12">
        <f t="shared" si="243"/>
        <v>0</v>
      </c>
      <c r="BZ101" s="12">
        <v>0</v>
      </c>
      <c r="CA101" s="12">
        <v>0</v>
      </c>
      <c r="CB101" s="12">
        <v>0</v>
      </c>
      <c r="CC101" s="12">
        <f t="shared" ref="CC101:CD101" si="244">IF(BX101-BZ101&gt;0,BX101-BZ101,0)</f>
        <v>10</v>
      </c>
      <c r="CD101" s="12">
        <f t="shared" si="244"/>
        <v>0</v>
      </c>
      <c r="CE101" s="12">
        <v>3</v>
      </c>
      <c r="CF101" s="12">
        <f t="shared" si="18"/>
        <v>7</v>
      </c>
      <c r="CG101" s="12">
        <f t="shared" si="19"/>
        <v>4</v>
      </c>
      <c r="CH101" s="12">
        <f t="shared" si="20"/>
        <v>1</v>
      </c>
      <c r="CI101" s="12">
        <v>30</v>
      </c>
      <c r="CJ101" s="12">
        <f t="shared" si="21"/>
        <v>68</v>
      </c>
      <c r="CK101" s="12">
        <f t="shared" si="22"/>
        <v>38</v>
      </c>
    </row>
    <row r="102" spans="1:89" ht="15.75" hidden="1" customHeight="1">
      <c r="A102" s="13" t="s">
        <v>304</v>
      </c>
      <c r="B102" s="14" t="s">
        <v>237</v>
      </c>
      <c r="C102" s="14" t="s">
        <v>305</v>
      </c>
      <c r="D102" s="14" t="s">
        <v>239</v>
      </c>
      <c r="E102" s="14">
        <v>26</v>
      </c>
      <c r="F102" s="14">
        <v>0.5</v>
      </c>
      <c r="G102" s="14">
        <v>123</v>
      </c>
      <c r="H102" s="14">
        <v>4</v>
      </c>
      <c r="I102" s="14">
        <v>39</v>
      </c>
      <c r="J102" s="14">
        <v>1</v>
      </c>
      <c r="K102" s="14">
        <v>124</v>
      </c>
      <c r="L102" s="14">
        <v>5</v>
      </c>
      <c r="M102" s="14">
        <v>44</v>
      </c>
      <c r="N102" s="14">
        <v>2</v>
      </c>
      <c r="O102" s="14">
        <v>114</v>
      </c>
      <c r="P102" s="14">
        <v>4</v>
      </c>
      <c r="Q102" s="14">
        <v>20</v>
      </c>
      <c r="R102" s="14">
        <v>1</v>
      </c>
      <c r="S102" s="14">
        <v>132</v>
      </c>
      <c r="T102" s="14">
        <v>4</v>
      </c>
      <c r="U102" s="14">
        <v>15</v>
      </c>
      <c r="V102" s="14">
        <v>1</v>
      </c>
      <c r="W102" s="14">
        <v>117</v>
      </c>
      <c r="X102" s="14">
        <v>4</v>
      </c>
      <c r="Y102" s="14">
        <v>37</v>
      </c>
      <c r="Z102" s="14">
        <v>1</v>
      </c>
      <c r="AA102" s="14">
        <v>95</v>
      </c>
      <c r="AB102" s="14">
        <v>4</v>
      </c>
      <c r="AC102" s="14">
        <v>16</v>
      </c>
      <c r="AD102" s="14">
        <v>1</v>
      </c>
      <c r="AE102" s="14">
        <v>94</v>
      </c>
      <c r="AF102" s="14">
        <v>4</v>
      </c>
      <c r="AG102" s="14">
        <v>21</v>
      </c>
      <c r="AH102" s="14">
        <v>1</v>
      </c>
      <c r="AI102" s="14">
        <v>82</v>
      </c>
      <c r="AJ102" s="14">
        <v>4</v>
      </c>
      <c r="AK102" s="14">
        <v>12</v>
      </c>
      <c r="AL102" s="14">
        <v>1</v>
      </c>
      <c r="AM102" s="14">
        <v>65</v>
      </c>
      <c r="AN102" s="14">
        <v>3</v>
      </c>
      <c r="AO102" s="14">
        <v>14</v>
      </c>
      <c r="AP102" s="14">
        <v>1</v>
      </c>
      <c r="AQ102" s="14">
        <v>41</v>
      </c>
      <c r="AR102" s="14">
        <v>2</v>
      </c>
      <c r="AS102" s="14">
        <v>16</v>
      </c>
      <c r="AT102" s="14">
        <v>1</v>
      </c>
      <c r="AU102" s="14">
        <v>45</v>
      </c>
      <c r="AV102" s="14">
        <v>2</v>
      </c>
      <c r="AW102" s="14">
        <v>12</v>
      </c>
      <c r="AX102" s="14">
        <v>1</v>
      </c>
      <c r="AY102" s="14">
        <v>4567</v>
      </c>
      <c r="AZ102" s="12">
        <f t="shared" si="0"/>
        <v>29</v>
      </c>
      <c r="BA102" s="12">
        <f t="shared" si="1"/>
        <v>8</v>
      </c>
      <c r="BB102" s="14">
        <f t="shared" si="2"/>
        <v>37</v>
      </c>
      <c r="BC102" s="14">
        <f t="shared" si="173"/>
        <v>15</v>
      </c>
      <c r="BD102" s="12">
        <f t="shared" si="4"/>
        <v>758</v>
      </c>
      <c r="BE102" s="12">
        <f t="shared" si="5"/>
        <v>165</v>
      </c>
      <c r="BF102" s="12">
        <f t="shared" si="6"/>
        <v>923</v>
      </c>
      <c r="BG102" s="12"/>
      <c r="BH102" s="12">
        <f t="shared" si="159"/>
        <v>132</v>
      </c>
      <c r="BI102" s="12">
        <f t="shared" si="160"/>
        <v>15</v>
      </c>
      <c r="BJ102" s="12">
        <f t="shared" si="9"/>
        <v>117</v>
      </c>
      <c r="BK102" s="12">
        <f t="shared" si="174"/>
        <v>37</v>
      </c>
      <c r="BL102" s="12"/>
      <c r="BM102" s="12">
        <f t="shared" si="189"/>
        <v>95</v>
      </c>
      <c r="BN102" s="12">
        <f t="shared" si="190"/>
        <v>16</v>
      </c>
      <c r="BO102" s="12"/>
      <c r="BP102" s="12"/>
      <c r="BQ102" s="12">
        <f t="shared" si="13"/>
        <v>94</v>
      </c>
      <c r="BR102" s="12">
        <f t="shared" si="14"/>
        <v>21</v>
      </c>
      <c r="BS102" s="12"/>
      <c r="BT102" s="12">
        <v>3</v>
      </c>
      <c r="BU102" s="12">
        <v>1</v>
      </c>
      <c r="BV102" s="12">
        <v>5</v>
      </c>
      <c r="BW102" s="12">
        <f t="shared" si="15"/>
        <v>10</v>
      </c>
      <c r="BX102" s="12">
        <f t="shared" ref="BX102:BY102" si="245">ROUNDUP((((AZ102)*4))/18,0)</f>
        <v>7</v>
      </c>
      <c r="BY102" s="12">
        <f t="shared" si="245"/>
        <v>2</v>
      </c>
      <c r="BZ102" s="12">
        <v>0</v>
      </c>
      <c r="CA102" s="12">
        <v>0</v>
      </c>
      <c r="CB102" s="12">
        <v>0</v>
      </c>
      <c r="CC102" s="12">
        <f t="shared" ref="CC102:CD102" si="246">IF(BX102-BZ102&gt;0,BX102-BZ102,0)</f>
        <v>7</v>
      </c>
      <c r="CD102" s="12">
        <f t="shared" si="246"/>
        <v>2</v>
      </c>
      <c r="CE102" s="12">
        <v>1</v>
      </c>
      <c r="CF102" s="12">
        <f t="shared" si="18"/>
        <v>6</v>
      </c>
      <c r="CG102" s="12">
        <f t="shared" si="19"/>
        <v>4</v>
      </c>
      <c r="CH102" s="12">
        <f t="shared" si="20"/>
        <v>3</v>
      </c>
      <c r="CI102" s="12">
        <v>18</v>
      </c>
      <c r="CJ102" s="12">
        <f t="shared" si="21"/>
        <v>68</v>
      </c>
      <c r="CK102" s="12">
        <f t="shared" si="22"/>
        <v>50</v>
      </c>
    </row>
    <row r="103" spans="1:89" ht="15.75" hidden="1" customHeight="1">
      <c r="A103" s="13" t="s">
        <v>306</v>
      </c>
      <c r="B103" s="14" t="s">
        <v>237</v>
      </c>
      <c r="C103" s="14" t="s">
        <v>307</v>
      </c>
      <c r="D103" s="14" t="s">
        <v>239</v>
      </c>
      <c r="E103" s="14">
        <v>32</v>
      </c>
      <c r="F103" s="14">
        <v>0.5</v>
      </c>
      <c r="G103" s="14">
        <v>103</v>
      </c>
      <c r="H103" s="14">
        <v>4</v>
      </c>
      <c r="I103" s="14">
        <v>74</v>
      </c>
      <c r="J103" s="14">
        <v>2</v>
      </c>
      <c r="K103" s="14">
        <v>76</v>
      </c>
      <c r="L103" s="14">
        <v>3</v>
      </c>
      <c r="M103" s="14">
        <v>85</v>
      </c>
      <c r="N103" s="14">
        <v>3</v>
      </c>
      <c r="O103" s="14">
        <v>83</v>
      </c>
      <c r="P103" s="14">
        <v>3</v>
      </c>
      <c r="Q103" s="14">
        <v>96</v>
      </c>
      <c r="R103" s="14">
        <v>3</v>
      </c>
      <c r="S103" s="14">
        <v>86</v>
      </c>
      <c r="T103" s="14">
        <v>4</v>
      </c>
      <c r="U103" s="14">
        <v>79</v>
      </c>
      <c r="V103" s="14">
        <v>3</v>
      </c>
      <c r="W103" s="14">
        <v>79</v>
      </c>
      <c r="X103" s="14">
        <v>3</v>
      </c>
      <c r="Y103" s="14">
        <v>68</v>
      </c>
      <c r="Z103" s="14">
        <v>3</v>
      </c>
      <c r="AA103" s="14">
        <v>73</v>
      </c>
      <c r="AB103" s="14">
        <v>3</v>
      </c>
      <c r="AC103" s="14">
        <v>54</v>
      </c>
      <c r="AD103" s="14">
        <v>2</v>
      </c>
      <c r="AE103" s="14">
        <v>50</v>
      </c>
      <c r="AF103" s="14">
        <v>2</v>
      </c>
      <c r="AG103" s="14">
        <v>64</v>
      </c>
      <c r="AH103" s="14">
        <v>2</v>
      </c>
      <c r="AI103" s="14">
        <v>55</v>
      </c>
      <c r="AJ103" s="14">
        <v>2</v>
      </c>
      <c r="AK103" s="14">
        <v>32</v>
      </c>
      <c r="AL103" s="14">
        <v>1</v>
      </c>
      <c r="AM103" s="14">
        <v>43</v>
      </c>
      <c r="AN103" s="14">
        <v>2</v>
      </c>
      <c r="AO103" s="14">
        <v>46</v>
      </c>
      <c r="AP103" s="14">
        <v>2</v>
      </c>
      <c r="AQ103" s="14">
        <v>19</v>
      </c>
      <c r="AR103" s="14">
        <v>1</v>
      </c>
      <c r="AS103" s="14">
        <v>30</v>
      </c>
      <c r="AT103" s="14">
        <v>1</v>
      </c>
      <c r="AU103" s="14">
        <v>28</v>
      </c>
      <c r="AV103" s="14">
        <v>1</v>
      </c>
      <c r="AW103" s="14">
        <v>24</v>
      </c>
      <c r="AX103" s="14">
        <v>1</v>
      </c>
      <c r="AY103" s="14">
        <v>4567</v>
      </c>
      <c r="AZ103" s="12">
        <f t="shared" si="0"/>
        <v>20</v>
      </c>
      <c r="BA103" s="12">
        <f t="shared" si="1"/>
        <v>17</v>
      </c>
      <c r="BB103" s="14">
        <f t="shared" si="2"/>
        <v>37</v>
      </c>
      <c r="BC103" s="14">
        <f t="shared" si="173"/>
        <v>11</v>
      </c>
      <c r="BD103" s="12">
        <f t="shared" si="4"/>
        <v>502</v>
      </c>
      <c r="BE103" s="12">
        <f t="shared" si="5"/>
        <v>478</v>
      </c>
      <c r="BF103" s="12">
        <f t="shared" si="6"/>
        <v>980</v>
      </c>
      <c r="BG103" s="12"/>
      <c r="BH103" s="12">
        <f t="shared" si="159"/>
        <v>86</v>
      </c>
      <c r="BI103" s="12">
        <f t="shared" si="160"/>
        <v>79</v>
      </c>
      <c r="BJ103" s="12">
        <f t="shared" si="9"/>
        <v>79</v>
      </c>
      <c r="BK103" s="12">
        <f t="shared" si="174"/>
        <v>68</v>
      </c>
      <c r="BL103" s="12"/>
      <c r="BM103" s="12">
        <f t="shared" si="189"/>
        <v>73</v>
      </c>
      <c r="BN103" s="12">
        <f t="shared" si="190"/>
        <v>54</v>
      </c>
      <c r="BO103" s="12"/>
      <c r="BP103" s="12"/>
      <c r="BQ103" s="12">
        <f t="shared" si="13"/>
        <v>50</v>
      </c>
      <c r="BR103" s="12">
        <f t="shared" si="14"/>
        <v>64</v>
      </c>
      <c r="BS103" s="12"/>
      <c r="BT103" s="12">
        <v>1</v>
      </c>
      <c r="BU103" s="12">
        <v>1</v>
      </c>
      <c r="BV103" s="12">
        <v>3</v>
      </c>
      <c r="BW103" s="12">
        <f t="shared" si="15"/>
        <v>9</v>
      </c>
      <c r="BX103" s="12">
        <f t="shared" ref="BX103:BY103" si="247">ROUNDUP((((AZ103)*4))/18,0)</f>
        <v>5</v>
      </c>
      <c r="BY103" s="12">
        <f t="shared" si="247"/>
        <v>4</v>
      </c>
      <c r="BZ103" s="12">
        <v>0</v>
      </c>
      <c r="CA103" s="12">
        <v>0</v>
      </c>
      <c r="CB103" s="12">
        <v>0</v>
      </c>
      <c r="CC103" s="12">
        <f t="shared" ref="CC103:CD103" si="248">IF(BX103-BZ103&gt;0,BX103-BZ103,0)</f>
        <v>5</v>
      </c>
      <c r="CD103" s="12">
        <f t="shared" si="248"/>
        <v>4</v>
      </c>
      <c r="CE103" s="12">
        <v>2</v>
      </c>
      <c r="CF103" s="12">
        <f t="shared" si="18"/>
        <v>6</v>
      </c>
      <c r="CG103" s="12">
        <f t="shared" si="19"/>
        <v>4</v>
      </c>
      <c r="CH103" s="12">
        <f t="shared" si="20"/>
        <v>2</v>
      </c>
      <c r="CI103" s="12">
        <v>16</v>
      </c>
      <c r="CJ103" s="12">
        <f t="shared" si="21"/>
        <v>68</v>
      </c>
      <c r="CK103" s="12">
        <f t="shared" si="22"/>
        <v>52</v>
      </c>
    </row>
    <row r="104" spans="1:89" ht="15.75" hidden="1" customHeight="1">
      <c r="A104" s="13" t="s">
        <v>308</v>
      </c>
      <c r="B104" s="14" t="s">
        <v>237</v>
      </c>
      <c r="C104" s="14" t="s">
        <v>309</v>
      </c>
      <c r="D104" s="14" t="s">
        <v>239</v>
      </c>
      <c r="E104" s="14">
        <v>44</v>
      </c>
      <c r="F104" s="14">
        <v>0.5</v>
      </c>
      <c r="G104" s="14">
        <v>150</v>
      </c>
      <c r="H104" s="14">
        <v>5</v>
      </c>
      <c r="I104" s="14"/>
      <c r="J104" s="14"/>
      <c r="K104" s="14">
        <v>174</v>
      </c>
      <c r="L104" s="14">
        <v>6</v>
      </c>
      <c r="M104" s="14"/>
      <c r="N104" s="14"/>
      <c r="O104" s="14">
        <v>154</v>
      </c>
      <c r="P104" s="14">
        <v>5</v>
      </c>
      <c r="Q104" s="14"/>
      <c r="R104" s="14"/>
      <c r="S104" s="14">
        <v>179</v>
      </c>
      <c r="T104" s="14">
        <v>6</v>
      </c>
      <c r="U104" s="14"/>
      <c r="V104" s="14"/>
      <c r="W104" s="14">
        <v>160</v>
      </c>
      <c r="X104" s="14">
        <v>6</v>
      </c>
      <c r="Y104" s="14"/>
      <c r="Z104" s="14"/>
      <c r="AA104" s="14">
        <v>130</v>
      </c>
      <c r="AB104" s="14">
        <v>5</v>
      </c>
      <c r="AC104" s="14"/>
      <c r="AD104" s="14"/>
      <c r="AE104" s="14">
        <v>124</v>
      </c>
      <c r="AF104" s="14">
        <v>5</v>
      </c>
      <c r="AG104" s="14"/>
      <c r="AH104" s="14"/>
      <c r="AI104" s="14">
        <v>124</v>
      </c>
      <c r="AJ104" s="14">
        <v>5</v>
      </c>
      <c r="AK104" s="14"/>
      <c r="AL104" s="14"/>
      <c r="AM104" s="14">
        <v>88</v>
      </c>
      <c r="AN104" s="14">
        <v>4</v>
      </c>
      <c r="AO104" s="14"/>
      <c r="AP104" s="14"/>
      <c r="AQ104" s="14">
        <v>44</v>
      </c>
      <c r="AR104" s="14">
        <v>2</v>
      </c>
      <c r="AS104" s="14"/>
      <c r="AT104" s="14"/>
      <c r="AU104" s="14">
        <v>58</v>
      </c>
      <c r="AV104" s="14">
        <v>3</v>
      </c>
      <c r="AW104" s="14"/>
      <c r="AX104" s="14"/>
      <c r="AY104" s="14">
        <v>4567</v>
      </c>
      <c r="AZ104" s="12">
        <f t="shared" si="0"/>
        <v>38</v>
      </c>
      <c r="BA104" s="12">
        <f t="shared" si="1"/>
        <v>0</v>
      </c>
      <c r="BB104" s="14">
        <f t="shared" si="2"/>
        <v>38</v>
      </c>
      <c r="BC104" s="14">
        <f t="shared" si="173"/>
        <v>14</v>
      </c>
      <c r="BD104" s="12">
        <f t="shared" si="4"/>
        <v>1045</v>
      </c>
      <c r="BE104" s="12">
        <f t="shared" si="5"/>
        <v>0</v>
      </c>
      <c r="BF104" s="12">
        <f t="shared" si="6"/>
        <v>1045</v>
      </c>
      <c r="BG104" s="12"/>
      <c r="BH104" s="12">
        <f t="shared" si="159"/>
        <v>179</v>
      </c>
      <c r="BI104" s="12">
        <f t="shared" si="160"/>
        <v>0</v>
      </c>
      <c r="BJ104" s="12">
        <f t="shared" si="9"/>
        <v>160</v>
      </c>
      <c r="BK104" s="12">
        <f t="shared" si="174"/>
        <v>0</v>
      </c>
      <c r="BL104" s="12"/>
      <c r="BM104" s="12">
        <f t="shared" si="189"/>
        <v>130</v>
      </c>
      <c r="BN104" s="12">
        <f t="shared" si="190"/>
        <v>0</v>
      </c>
      <c r="BO104" s="12"/>
      <c r="BP104" s="12"/>
      <c r="BQ104" s="12">
        <f t="shared" si="13"/>
        <v>124</v>
      </c>
      <c r="BR104" s="12">
        <f t="shared" si="14"/>
        <v>0</v>
      </c>
      <c r="BS104" s="12"/>
      <c r="BT104" s="12">
        <v>3</v>
      </c>
      <c r="BU104" s="12">
        <v>0</v>
      </c>
      <c r="BV104" s="12">
        <v>2</v>
      </c>
      <c r="BW104" s="12">
        <f t="shared" si="15"/>
        <v>10</v>
      </c>
      <c r="BX104" s="12">
        <f t="shared" ref="BX104:BY104" si="249">ROUNDUP((((AZ104)*4))/18,0)</f>
        <v>9</v>
      </c>
      <c r="BY104" s="12">
        <f t="shared" si="249"/>
        <v>0</v>
      </c>
      <c r="BZ104" s="12">
        <v>0</v>
      </c>
      <c r="CA104" s="12">
        <v>0</v>
      </c>
      <c r="CB104" s="12">
        <v>0</v>
      </c>
      <c r="CC104" s="12">
        <f t="shared" ref="CC104:CD104" si="250">IF(BX104-BZ104&gt;0,BX104-BZ104,0)</f>
        <v>9</v>
      </c>
      <c r="CD104" s="12">
        <f t="shared" si="250"/>
        <v>0</v>
      </c>
      <c r="CE104" s="12">
        <v>2</v>
      </c>
      <c r="CF104" s="12">
        <f t="shared" si="18"/>
        <v>6</v>
      </c>
      <c r="CG104" s="12">
        <f t="shared" si="19"/>
        <v>4</v>
      </c>
      <c r="CH104" s="12">
        <f t="shared" si="20"/>
        <v>2</v>
      </c>
      <c r="CI104" s="12">
        <v>24</v>
      </c>
      <c r="CJ104" s="12">
        <f t="shared" si="21"/>
        <v>68</v>
      </c>
      <c r="CK104" s="12">
        <f t="shared" si="22"/>
        <v>44</v>
      </c>
    </row>
    <row r="105" spans="1:89" ht="15.75" hidden="1" customHeight="1">
      <c r="A105" s="13" t="s">
        <v>310</v>
      </c>
      <c r="B105" s="14" t="s">
        <v>311</v>
      </c>
      <c r="C105" s="14" t="s">
        <v>312</v>
      </c>
      <c r="D105" s="21" t="s">
        <v>313</v>
      </c>
      <c r="E105" s="14">
        <v>1</v>
      </c>
      <c r="F105" s="14">
        <v>0.5</v>
      </c>
      <c r="G105" s="14">
        <v>181</v>
      </c>
      <c r="H105" s="14">
        <v>6</v>
      </c>
      <c r="I105" s="14"/>
      <c r="J105" s="14"/>
      <c r="K105" s="14">
        <v>193</v>
      </c>
      <c r="L105" s="14">
        <v>7</v>
      </c>
      <c r="M105" s="14"/>
      <c r="N105" s="14"/>
      <c r="O105" s="14">
        <v>149</v>
      </c>
      <c r="P105" s="14">
        <v>6</v>
      </c>
      <c r="Q105" s="14"/>
      <c r="R105" s="14"/>
      <c r="S105" s="14">
        <v>110</v>
      </c>
      <c r="T105" s="14">
        <v>5</v>
      </c>
      <c r="U105" s="14"/>
      <c r="V105" s="14"/>
      <c r="W105" s="14">
        <v>120</v>
      </c>
      <c r="X105" s="14">
        <v>6</v>
      </c>
      <c r="Y105" s="14"/>
      <c r="Z105" s="14"/>
      <c r="AA105" s="14">
        <v>135</v>
      </c>
      <c r="AB105" s="14">
        <v>6</v>
      </c>
      <c r="AC105" s="14"/>
      <c r="AD105" s="14"/>
      <c r="AE105" s="14">
        <v>107</v>
      </c>
      <c r="AF105" s="14">
        <v>5</v>
      </c>
      <c r="AG105" s="14"/>
      <c r="AH105" s="14"/>
      <c r="AI105" s="14">
        <v>62</v>
      </c>
      <c r="AJ105" s="14">
        <v>4</v>
      </c>
      <c r="AK105" s="14"/>
      <c r="AL105" s="14"/>
      <c r="AM105" s="14">
        <v>74</v>
      </c>
      <c r="AN105" s="14">
        <v>4</v>
      </c>
      <c r="AO105" s="14"/>
      <c r="AP105" s="14"/>
      <c r="AQ105" s="14">
        <v>16</v>
      </c>
      <c r="AR105" s="14">
        <v>1</v>
      </c>
      <c r="AS105" s="14"/>
      <c r="AT105" s="14"/>
      <c r="AU105" s="14">
        <v>41</v>
      </c>
      <c r="AV105" s="14">
        <v>2</v>
      </c>
      <c r="AW105" s="14"/>
      <c r="AX105" s="14"/>
      <c r="AY105" s="14">
        <v>4567</v>
      </c>
      <c r="AZ105" s="12">
        <f t="shared" si="0"/>
        <v>39</v>
      </c>
      <c r="BA105" s="12">
        <f t="shared" si="1"/>
        <v>0</v>
      </c>
      <c r="BB105" s="14">
        <f t="shared" si="2"/>
        <v>39</v>
      </c>
      <c r="BC105" s="14">
        <f t="shared" si="173"/>
        <v>11</v>
      </c>
      <c r="BD105" s="12">
        <f t="shared" si="4"/>
        <v>876</v>
      </c>
      <c r="BE105" s="12">
        <f t="shared" si="5"/>
        <v>0</v>
      </c>
      <c r="BF105" s="12">
        <f t="shared" si="6"/>
        <v>876</v>
      </c>
      <c r="BG105" s="12"/>
      <c r="BH105" s="12">
        <f t="shared" si="159"/>
        <v>110</v>
      </c>
      <c r="BI105" s="12">
        <f t="shared" si="160"/>
        <v>0</v>
      </c>
      <c r="BJ105" s="12">
        <f t="shared" si="9"/>
        <v>120</v>
      </c>
      <c r="BK105" s="12">
        <f t="shared" si="174"/>
        <v>0</v>
      </c>
      <c r="BL105" s="12"/>
      <c r="BM105" s="12">
        <f t="shared" si="189"/>
        <v>135</v>
      </c>
      <c r="BN105" s="12">
        <f t="shared" si="190"/>
        <v>0</v>
      </c>
      <c r="BO105" s="12"/>
      <c r="BP105" s="12"/>
      <c r="BQ105" s="12">
        <f t="shared" si="13"/>
        <v>107</v>
      </c>
      <c r="BR105" s="12">
        <f t="shared" si="14"/>
        <v>0</v>
      </c>
      <c r="BS105" s="12"/>
      <c r="BT105" s="12">
        <v>5</v>
      </c>
      <c r="BU105" s="12">
        <v>0</v>
      </c>
      <c r="BV105" s="12">
        <v>4</v>
      </c>
      <c r="BW105" s="12">
        <f t="shared" si="15"/>
        <v>10</v>
      </c>
      <c r="BX105" s="12">
        <f t="shared" ref="BX105:BY105" si="251">ROUNDUP((((AZ105)*4))/18,0)</f>
        <v>9</v>
      </c>
      <c r="BY105" s="12">
        <f t="shared" si="251"/>
        <v>0</v>
      </c>
      <c r="BZ105" s="12">
        <v>0</v>
      </c>
      <c r="CA105" s="12">
        <v>0</v>
      </c>
      <c r="CB105" s="12">
        <v>0</v>
      </c>
      <c r="CC105" s="12">
        <f t="shared" ref="CC105:CD105" si="252">IF(BX105-BZ105&gt;0,BX105-BZ105,0)</f>
        <v>9</v>
      </c>
      <c r="CD105" s="12">
        <f t="shared" si="252"/>
        <v>0</v>
      </c>
      <c r="CE105" s="12">
        <v>1</v>
      </c>
      <c r="CF105" s="12">
        <f t="shared" si="18"/>
        <v>6</v>
      </c>
      <c r="CG105" s="12">
        <f t="shared" si="19"/>
        <v>4</v>
      </c>
      <c r="CH105" s="12">
        <f t="shared" si="20"/>
        <v>3</v>
      </c>
      <c r="CI105" s="12">
        <v>13</v>
      </c>
      <c r="CJ105" s="12">
        <f t="shared" si="21"/>
        <v>68</v>
      </c>
      <c r="CK105" s="12">
        <f t="shared" si="22"/>
        <v>55</v>
      </c>
    </row>
    <row r="106" spans="1:89" ht="15.75" hidden="1" customHeight="1">
      <c r="A106" s="13" t="s">
        <v>314</v>
      </c>
      <c r="B106" s="14" t="s">
        <v>311</v>
      </c>
      <c r="C106" s="14" t="s">
        <v>315</v>
      </c>
      <c r="D106" s="21" t="s">
        <v>313</v>
      </c>
      <c r="E106" s="14">
        <v>3</v>
      </c>
      <c r="F106" s="14">
        <v>0.5</v>
      </c>
      <c r="G106" s="14">
        <v>81</v>
      </c>
      <c r="H106" s="14">
        <v>4</v>
      </c>
      <c r="I106" s="14">
        <v>76</v>
      </c>
      <c r="J106" s="14">
        <v>2</v>
      </c>
      <c r="K106" s="14">
        <v>67</v>
      </c>
      <c r="L106" s="14">
        <v>3</v>
      </c>
      <c r="M106" s="14">
        <v>66</v>
      </c>
      <c r="N106" s="14">
        <v>2</v>
      </c>
      <c r="O106" s="14">
        <v>100</v>
      </c>
      <c r="P106" s="14">
        <v>4</v>
      </c>
      <c r="Q106" s="14">
        <v>63</v>
      </c>
      <c r="R106" s="14">
        <v>3</v>
      </c>
      <c r="S106" s="14">
        <v>88</v>
      </c>
      <c r="T106" s="14">
        <v>4</v>
      </c>
      <c r="U106" s="14">
        <v>51</v>
      </c>
      <c r="V106" s="14">
        <v>2</v>
      </c>
      <c r="W106" s="14">
        <v>83</v>
      </c>
      <c r="X106" s="14">
        <v>4</v>
      </c>
      <c r="Y106" s="14">
        <v>46</v>
      </c>
      <c r="Z106" s="14">
        <v>2</v>
      </c>
      <c r="AA106" s="14">
        <v>80</v>
      </c>
      <c r="AB106" s="14">
        <v>4</v>
      </c>
      <c r="AC106" s="14">
        <v>41</v>
      </c>
      <c r="AD106" s="14">
        <v>2</v>
      </c>
      <c r="AE106" s="14">
        <v>63</v>
      </c>
      <c r="AF106" s="14">
        <v>3</v>
      </c>
      <c r="AG106" s="14">
        <v>50</v>
      </c>
      <c r="AH106" s="14">
        <v>2</v>
      </c>
      <c r="AI106" s="14">
        <v>53</v>
      </c>
      <c r="AJ106" s="14">
        <v>3</v>
      </c>
      <c r="AK106" s="14">
        <v>34</v>
      </c>
      <c r="AL106" s="14">
        <v>2</v>
      </c>
      <c r="AM106" s="14">
        <v>36</v>
      </c>
      <c r="AN106" s="14">
        <v>2</v>
      </c>
      <c r="AO106" s="14">
        <v>39</v>
      </c>
      <c r="AP106" s="14">
        <v>2</v>
      </c>
      <c r="AQ106" s="14">
        <v>19</v>
      </c>
      <c r="AR106" s="14">
        <v>1</v>
      </c>
      <c r="AS106" s="14">
        <v>26</v>
      </c>
      <c r="AT106" s="14">
        <v>1</v>
      </c>
      <c r="AU106" s="14">
        <v>9</v>
      </c>
      <c r="AV106" s="14">
        <v>2</v>
      </c>
      <c r="AW106" s="14">
        <v>20</v>
      </c>
      <c r="AX106" s="14">
        <v>2</v>
      </c>
      <c r="AY106" s="14">
        <v>4567</v>
      </c>
      <c r="AZ106" s="12">
        <f t="shared" si="0"/>
        <v>25</v>
      </c>
      <c r="BA106" s="12">
        <f t="shared" si="1"/>
        <v>15</v>
      </c>
      <c r="BB106" s="14">
        <f t="shared" si="2"/>
        <v>40</v>
      </c>
      <c r="BC106" s="14">
        <f t="shared" si="173"/>
        <v>15</v>
      </c>
      <c r="BD106" s="12">
        <f t="shared" si="4"/>
        <v>534</v>
      </c>
      <c r="BE106" s="12">
        <f t="shared" si="5"/>
        <v>351</v>
      </c>
      <c r="BF106" s="12">
        <f t="shared" si="6"/>
        <v>885</v>
      </c>
      <c r="BG106" s="12"/>
      <c r="BH106" s="12">
        <f t="shared" si="159"/>
        <v>88</v>
      </c>
      <c r="BI106" s="12">
        <f t="shared" si="160"/>
        <v>51</v>
      </c>
      <c r="BJ106" s="12">
        <f t="shared" si="9"/>
        <v>83</v>
      </c>
      <c r="BK106" s="12">
        <f t="shared" si="174"/>
        <v>46</v>
      </c>
      <c r="BL106" s="12"/>
      <c r="BM106" s="12">
        <f t="shared" si="189"/>
        <v>80</v>
      </c>
      <c r="BN106" s="12">
        <f t="shared" si="190"/>
        <v>41</v>
      </c>
      <c r="BO106" s="12"/>
      <c r="BP106" s="12"/>
      <c r="BQ106" s="12">
        <f t="shared" si="13"/>
        <v>63</v>
      </c>
      <c r="BR106" s="12">
        <f t="shared" si="14"/>
        <v>50</v>
      </c>
      <c r="BS106" s="12"/>
      <c r="BT106" s="12">
        <v>2</v>
      </c>
      <c r="BU106" s="12">
        <v>0</v>
      </c>
      <c r="BV106" s="12">
        <v>2</v>
      </c>
      <c r="BW106" s="12">
        <f t="shared" si="15"/>
        <v>10</v>
      </c>
      <c r="BX106" s="12">
        <f t="shared" ref="BX106:BY106" si="253">ROUNDUP((((AZ106)*4))/18,0)</f>
        <v>6</v>
      </c>
      <c r="BY106" s="12">
        <f t="shared" si="253"/>
        <v>4</v>
      </c>
      <c r="BZ106" s="12">
        <v>0</v>
      </c>
      <c r="CA106" s="12">
        <v>0</v>
      </c>
      <c r="CB106" s="12">
        <v>0</v>
      </c>
      <c r="CC106" s="12">
        <f t="shared" ref="CC106:CD106" si="254">IF(BX106-BZ106&gt;0,BX106-BZ106,0)</f>
        <v>6</v>
      </c>
      <c r="CD106" s="12">
        <f t="shared" si="254"/>
        <v>4</v>
      </c>
      <c r="CE106" s="12">
        <v>2</v>
      </c>
      <c r="CF106" s="12">
        <f t="shared" si="18"/>
        <v>6</v>
      </c>
      <c r="CG106" s="12">
        <f t="shared" si="19"/>
        <v>4</v>
      </c>
      <c r="CH106" s="12">
        <f t="shared" si="20"/>
        <v>2</v>
      </c>
      <c r="CI106" s="12">
        <v>22</v>
      </c>
      <c r="CJ106" s="12">
        <f t="shared" si="21"/>
        <v>68</v>
      </c>
      <c r="CK106" s="12">
        <f t="shared" si="22"/>
        <v>46</v>
      </c>
    </row>
    <row r="107" spans="1:89" ht="15.75" hidden="1" customHeight="1">
      <c r="A107" s="13" t="s">
        <v>316</v>
      </c>
      <c r="B107" s="14" t="s">
        <v>311</v>
      </c>
      <c r="C107" s="14" t="s">
        <v>317</v>
      </c>
      <c r="D107" s="21" t="s">
        <v>313</v>
      </c>
      <c r="E107" s="14">
        <v>4</v>
      </c>
      <c r="F107" s="14">
        <v>0.5</v>
      </c>
      <c r="G107" s="14">
        <v>150</v>
      </c>
      <c r="H107" s="14">
        <v>5</v>
      </c>
      <c r="I107" s="14"/>
      <c r="J107" s="14"/>
      <c r="K107" s="14">
        <v>133</v>
      </c>
      <c r="L107" s="14">
        <v>5</v>
      </c>
      <c r="M107" s="14"/>
      <c r="N107" s="14"/>
      <c r="O107" s="14">
        <v>130</v>
      </c>
      <c r="P107" s="14">
        <v>5</v>
      </c>
      <c r="Q107" s="14"/>
      <c r="R107" s="14"/>
      <c r="S107" s="14">
        <v>134</v>
      </c>
      <c r="T107" s="14">
        <v>5</v>
      </c>
      <c r="U107" s="14"/>
      <c r="V107" s="14"/>
      <c r="W107" s="14">
        <v>123</v>
      </c>
      <c r="X107" s="14">
        <v>5</v>
      </c>
      <c r="Y107" s="14"/>
      <c r="Z107" s="14"/>
      <c r="AA107" s="14">
        <v>100</v>
      </c>
      <c r="AB107" s="14">
        <v>4</v>
      </c>
      <c r="AC107" s="14"/>
      <c r="AD107" s="14"/>
      <c r="AE107" s="14">
        <v>95</v>
      </c>
      <c r="AF107" s="14">
        <v>4</v>
      </c>
      <c r="AG107" s="14"/>
      <c r="AH107" s="14"/>
      <c r="AI107" s="14">
        <v>74</v>
      </c>
      <c r="AJ107" s="14">
        <v>3</v>
      </c>
      <c r="AK107" s="14"/>
      <c r="AL107" s="14"/>
      <c r="AM107" s="14">
        <v>76</v>
      </c>
      <c r="AN107" s="14">
        <v>4</v>
      </c>
      <c r="AO107" s="14"/>
      <c r="AP107" s="14"/>
      <c r="AQ107" s="14">
        <v>29</v>
      </c>
      <c r="AR107" s="14">
        <v>1</v>
      </c>
      <c r="AS107" s="14"/>
      <c r="AT107" s="14"/>
      <c r="AU107" s="14">
        <v>36</v>
      </c>
      <c r="AV107" s="14">
        <v>2</v>
      </c>
      <c r="AW107" s="14"/>
      <c r="AX107" s="14"/>
      <c r="AY107" s="14">
        <v>4567</v>
      </c>
      <c r="AZ107" s="12">
        <f t="shared" si="0"/>
        <v>31</v>
      </c>
      <c r="BA107" s="12">
        <f t="shared" si="1"/>
        <v>0</v>
      </c>
      <c r="BB107" s="14">
        <f t="shared" si="2"/>
        <v>31</v>
      </c>
      <c r="BC107" s="14">
        <f t="shared" si="173"/>
        <v>10</v>
      </c>
      <c r="BD107" s="12">
        <f t="shared" si="4"/>
        <v>789</v>
      </c>
      <c r="BE107" s="12">
        <f t="shared" si="5"/>
        <v>0</v>
      </c>
      <c r="BF107" s="12">
        <f t="shared" si="6"/>
        <v>789</v>
      </c>
      <c r="BG107" s="12"/>
      <c r="BH107" s="12">
        <f t="shared" si="159"/>
        <v>134</v>
      </c>
      <c r="BI107" s="12">
        <f t="shared" si="160"/>
        <v>0</v>
      </c>
      <c r="BJ107" s="12">
        <f t="shared" si="9"/>
        <v>123</v>
      </c>
      <c r="BK107" s="12">
        <f t="shared" si="174"/>
        <v>0</v>
      </c>
      <c r="BL107" s="12"/>
      <c r="BM107" s="12">
        <f t="shared" si="189"/>
        <v>100</v>
      </c>
      <c r="BN107" s="12">
        <f t="shared" si="190"/>
        <v>0</v>
      </c>
      <c r="BO107" s="12"/>
      <c r="BP107" s="12"/>
      <c r="BQ107" s="12">
        <f t="shared" si="13"/>
        <v>95</v>
      </c>
      <c r="BR107" s="12">
        <f t="shared" si="14"/>
        <v>0</v>
      </c>
      <c r="BS107" s="12"/>
      <c r="BT107" s="12">
        <v>2</v>
      </c>
      <c r="BU107" s="12">
        <v>0</v>
      </c>
      <c r="BV107" s="12">
        <v>1</v>
      </c>
      <c r="BW107" s="12">
        <f t="shared" si="15"/>
        <v>8</v>
      </c>
      <c r="BX107" s="12">
        <f t="shared" ref="BX107:BY107" si="255">ROUNDUP((((AZ107)*4))/18,0)</f>
        <v>7</v>
      </c>
      <c r="BY107" s="12">
        <f t="shared" si="255"/>
        <v>0</v>
      </c>
      <c r="BZ107" s="12">
        <v>0</v>
      </c>
      <c r="CA107" s="12">
        <v>0</v>
      </c>
      <c r="CB107" s="12">
        <v>0</v>
      </c>
      <c r="CC107" s="12">
        <f t="shared" ref="CC107:CD107" si="256">IF(BX107-BZ107&gt;0,BX107-BZ107,0)</f>
        <v>7</v>
      </c>
      <c r="CD107" s="12">
        <f t="shared" si="256"/>
        <v>0</v>
      </c>
      <c r="CE107" s="12">
        <v>4</v>
      </c>
      <c r="CF107" s="12">
        <f t="shared" si="18"/>
        <v>5</v>
      </c>
      <c r="CG107" s="12">
        <f t="shared" si="19"/>
        <v>4</v>
      </c>
      <c r="CH107" s="12">
        <f t="shared" si="20"/>
        <v>0</v>
      </c>
      <c r="CI107" s="12">
        <v>13</v>
      </c>
      <c r="CJ107" s="12">
        <f t="shared" si="21"/>
        <v>68</v>
      </c>
      <c r="CK107" s="12">
        <f t="shared" si="22"/>
        <v>55</v>
      </c>
    </row>
    <row r="108" spans="1:89" ht="15.75" hidden="1" customHeight="1">
      <c r="A108" s="13" t="s">
        <v>318</v>
      </c>
      <c r="B108" s="14" t="s">
        <v>311</v>
      </c>
      <c r="C108" s="14" t="s">
        <v>319</v>
      </c>
      <c r="D108" s="21" t="s">
        <v>313</v>
      </c>
      <c r="E108" s="14">
        <v>8</v>
      </c>
      <c r="F108" s="14">
        <v>0.5</v>
      </c>
      <c r="G108" s="14">
        <v>151</v>
      </c>
      <c r="H108" s="14">
        <v>6</v>
      </c>
      <c r="I108" s="14"/>
      <c r="J108" s="14"/>
      <c r="K108" s="14">
        <v>139</v>
      </c>
      <c r="L108" s="14">
        <v>6</v>
      </c>
      <c r="M108" s="14"/>
      <c r="N108" s="14"/>
      <c r="O108" s="14">
        <v>119</v>
      </c>
      <c r="P108" s="14">
        <v>5</v>
      </c>
      <c r="Q108" s="14"/>
      <c r="R108" s="14"/>
      <c r="S108" s="14">
        <v>109</v>
      </c>
      <c r="T108" s="14">
        <v>4</v>
      </c>
      <c r="U108" s="14"/>
      <c r="V108" s="14"/>
      <c r="W108" s="14">
        <v>110</v>
      </c>
      <c r="X108" s="14">
        <v>5</v>
      </c>
      <c r="Y108" s="14"/>
      <c r="Z108" s="14"/>
      <c r="AA108" s="14">
        <v>82</v>
      </c>
      <c r="AB108" s="14">
        <v>4</v>
      </c>
      <c r="AC108" s="14"/>
      <c r="AD108" s="14"/>
      <c r="AE108" s="14">
        <v>83</v>
      </c>
      <c r="AF108" s="14">
        <v>4</v>
      </c>
      <c r="AG108" s="14"/>
      <c r="AH108" s="14"/>
      <c r="AI108" s="14">
        <v>70</v>
      </c>
      <c r="AJ108" s="14">
        <v>4</v>
      </c>
      <c r="AK108" s="14"/>
      <c r="AL108" s="14"/>
      <c r="AM108" s="14">
        <v>49</v>
      </c>
      <c r="AN108" s="14">
        <v>3</v>
      </c>
      <c r="AO108" s="14"/>
      <c r="AP108" s="14"/>
      <c r="AQ108" s="14">
        <v>23</v>
      </c>
      <c r="AR108" s="14">
        <v>1</v>
      </c>
      <c r="AS108" s="14"/>
      <c r="AT108" s="14"/>
      <c r="AU108" s="14">
        <v>25</v>
      </c>
      <c r="AV108" s="14">
        <v>1</v>
      </c>
      <c r="AW108" s="14"/>
      <c r="AX108" s="14"/>
      <c r="AY108" s="14">
        <v>4567</v>
      </c>
      <c r="AZ108" s="12">
        <f t="shared" si="0"/>
        <v>32</v>
      </c>
      <c r="BA108" s="12">
        <f t="shared" si="1"/>
        <v>0</v>
      </c>
      <c r="BB108" s="14">
        <f t="shared" si="2"/>
        <v>32</v>
      </c>
      <c r="BC108" s="14">
        <f t="shared" si="173"/>
        <v>9</v>
      </c>
      <c r="BD108" s="12">
        <f t="shared" si="4"/>
        <v>712</v>
      </c>
      <c r="BE108" s="12">
        <f t="shared" si="5"/>
        <v>0</v>
      </c>
      <c r="BF108" s="12">
        <f t="shared" si="6"/>
        <v>712</v>
      </c>
      <c r="BG108" s="12"/>
      <c r="BH108" s="12">
        <f t="shared" si="159"/>
        <v>109</v>
      </c>
      <c r="BI108" s="12">
        <f t="shared" si="160"/>
        <v>0</v>
      </c>
      <c r="BJ108" s="12">
        <f t="shared" si="9"/>
        <v>110</v>
      </c>
      <c r="BK108" s="12">
        <f t="shared" si="174"/>
        <v>0</v>
      </c>
      <c r="BL108" s="12"/>
      <c r="BM108" s="12">
        <f t="shared" si="189"/>
        <v>82</v>
      </c>
      <c r="BN108" s="12">
        <f t="shared" si="190"/>
        <v>0</v>
      </c>
      <c r="BO108" s="12"/>
      <c r="BP108" s="12"/>
      <c r="BQ108" s="12">
        <f t="shared" si="13"/>
        <v>83</v>
      </c>
      <c r="BR108" s="12">
        <f t="shared" si="14"/>
        <v>0</v>
      </c>
      <c r="BS108" s="12"/>
      <c r="BT108" s="12">
        <v>3</v>
      </c>
      <c r="BU108" s="12">
        <v>0</v>
      </c>
      <c r="BV108" s="12">
        <v>3</v>
      </c>
      <c r="BW108" s="12">
        <f t="shared" si="15"/>
        <v>8</v>
      </c>
      <c r="BX108" s="12">
        <f t="shared" ref="BX108:BY108" si="257">ROUNDUP((((AZ108)*4))/18,0)</f>
        <v>8</v>
      </c>
      <c r="BY108" s="12">
        <f t="shared" si="257"/>
        <v>0</v>
      </c>
      <c r="BZ108" s="12">
        <v>0</v>
      </c>
      <c r="CA108" s="12">
        <v>0</v>
      </c>
      <c r="CB108" s="12">
        <v>0</v>
      </c>
      <c r="CC108" s="12">
        <f t="shared" ref="CC108:CD108" si="258">IF(BX108-BZ108&gt;0,BX108-BZ108,0)</f>
        <v>8</v>
      </c>
      <c r="CD108" s="12">
        <f t="shared" si="258"/>
        <v>0</v>
      </c>
      <c r="CE108" s="12">
        <v>3</v>
      </c>
      <c r="CF108" s="12">
        <f t="shared" si="18"/>
        <v>5</v>
      </c>
      <c r="CG108" s="12">
        <f t="shared" si="19"/>
        <v>4</v>
      </c>
      <c r="CH108" s="12">
        <f t="shared" si="20"/>
        <v>1</v>
      </c>
      <c r="CI108" s="12">
        <v>0</v>
      </c>
      <c r="CJ108" s="12">
        <f t="shared" si="21"/>
        <v>68</v>
      </c>
      <c r="CK108" s="12">
        <f t="shared" si="22"/>
        <v>68</v>
      </c>
    </row>
    <row r="109" spans="1:89" ht="15.75" hidden="1" customHeight="1">
      <c r="A109" s="13" t="s">
        <v>320</v>
      </c>
      <c r="B109" s="14" t="s">
        <v>311</v>
      </c>
      <c r="C109" s="14" t="s">
        <v>321</v>
      </c>
      <c r="D109" s="21" t="s">
        <v>313</v>
      </c>
      <c r="E109" s="14" t="s">
        <v>320</v>
      </c>
      <c r="F109" s="14">
        <v>0.5</v>
      </c>
      <c r="G109" s="14">
        <v>138</v>
      </c>
      <c r="H109" s="14">
        <v>5</v>
      </c>
      <c r="I109" s="14"/>
      <c r="J109" s="14"/>
      <c r="K109" s="14">
        <v>139</v>
      </c>
      <c r="L109" s="14">
        <v>6</v>
      </c>
      <c r="M109" s="14"/>
      <c r="N109" s="14"/>
      <c r="O109" s="14">
        <v>141</v>
      </c>
      <c r="P109" s="14">
        <v>5</v>
      </c>
      <c r="Q109" s="14"/>
      <c r="R109" s="14"/>
      <c r="S109" s="14">
        <v>165</v>
      </c>
      <c r="T109" s="14">
        <v>6</v>
      </c>
      <c r="U109" s="14"/>
      <c r="V109" s="14"/>
      <c r="W109" s="14">
        <v>142</v>
      </c>
      <c r="X109" s="14">
        <v>6</v>
      </c>
      <c r="Y109" s="14"/>
      <c r="Z109" s="14"/>
      <c r="AA109" s="14">
        <v>118</v>
      </c>
      <c r="AB109" s="14">
        <v>5</v>
      </c>
      <c r="AC109" s="14"/>
      <c r="AD109" s="14"/>
      <c r="AE109" s="14">
        <v>131</v>
      </c>
      <c r="AF109" s="14">
        <v>6</v>
      </c>
      <c r="AG109" s="14"/>
      <c r="AH109" s="14"/>
      <c r="AI109" s="14">
        <v>112</v>
      </c>
      <c r="AJ109" s="14">
        <v>6</v>
      </c>
      <c r="AK109" s="14"/>
      <c r="AL109" s="14"/>
      <c r="AM109" s="14">
        <v>98</v>
      </c>
      <c r="AN109" s="14">
        <v>5</v>
      </c>
      <c r="AO109" s="14"/>
      <c r="AP109" s="14"/>
      <c r="AQ109" s="14">
        <v>47</v>
      </c>
      <c r="AR109" s="14">
        <v>2</v>
      </c>
      <c r="AS109" s="14"/>
      <c r="AT109" s="14"/>
      <c r="AU109" s="14">
        <v>71</v>
      </c>
      <c r="AV109" s="14">
        <v>3</v>
      </c>
      <c r="AW109" s="14"/>
      <c r="AX109" s="14"/>
      <c r="AY109" s="14">
        <v>4567</v>
      </c>
      <c r="AZ109" s="12">
        <f t="shared" si="0"/>
        <v>40</v>
      </c>
      <c r="BA109" s="12">
        <f t="shared" si="1"/>
        <v>0</v>
      </c>
      <c r="BB109" s="14">
        <f t="shared" si="2"/>
        <v>40</v>
      </c>
      <c r="BC109" s="14">
        <f t="shared" si="173"/>
        <v>16</v>
      </c>
      <c r="BD109" s="12">
        <f t="shared" si="4"/>
        <v>948</v>
      </c>
      <c r="BE109" s="12">
        <f t="shared" si="5"/>
        <v>0</v>
      </c>
      <c r="BF109" s="12">
        <f t="shared" si="6"/>
        <v>948</v>
      </c>
      <c r="BG109" s="12"/>
      <c r="BH109" s="12">
        <f t="shared" si="159"/>
        <v>165</v>
      </c>
      <c r="BI109" s="12">
        <f t="shared" si="160"/>
        <v>0</v>
      </c>
      <c r="BJ109" s="12">
        <f t="shared" si="9"/>
        <v>142</v>
      </c>
      <c r="BK109" s="12">
        <f t="shared" si="174"/>
        <v>0</v>
      </c>
      <c r="BL109" s="12"/>
      <c r="BM109" s="12">
        <f t="shared" si="189"/>
        <v>118</v>
      </c>
      <c r="BN109" s="12">
        <f t="shared" si="190"/>
        <v>0</v>
      </c>
      <c r="BO109" s="12"/>
      <c r="BP109" s="12"/>
      <c r="BQ109" s="12">
        <f t="shared" si="13"/>
        <v>131</v>
      </c>
      <c r="BR109" s="12">
        <f t="shared" si="14"/>
        <v>0</v>
      </c>
      <c r="BS109" s="12"/>
      <c r="BT109" s="12">
        <v>3</v>
      </c>
      <c r="BU109" s="12">
        <v>4</v>
      </c>
      <c r="BV109" s="12">
        <v>0</v>
      </c>
      <c r="BW109" s="12">
        <f t="shared" si="15"/>
        <v>10</v>
      </c>
      <c r="BX109" s="12">
        <f t="shared" ref="BX109:BY109" si="259">ROUNDUP((((AZ109)*4))/18,0)</f>
        <v>9</v>
      </c>
      <c r="BY109" s="12">
        <f t="shared" si="259"/>
        <v>0</v>
      </c>
      <c r="BZ109" s="12">
        <v>0</v>
      </c>
      <c r="CA109" s="12">
        <v>0</v>
      </c>
      <c r="CB109" s="12">
        <v>0</v>
      </c>
      <c r="CC109" s="12">
        <f t="shared" ref="CC109:CD109" si="260">IF(BX109-BZ109&gt;0,BX109-BZ109,0)</f>
        <v>9</v>
      </c>
      <c r="CD109" s="12">
        <f t="shared" si="260"/>
        <v>0</v>
      </c>
      <c r="CE109" s="12">
        <v>2</v>
      </c>
      <c r="CF109" s="12">
        <f t="shared" si="18"/>
        <v>6</v>
      </c>
      <c r="CG109" s="12">
        <f t="shared" si="19"/>
        <v>4</v>
      </c>
      <c r="CH109" s="12">
        <f t="shared" si="20"/>
        <v>2</v>
      </c>
      <c r="CI109" s="12">
        <v>18</v>
      </c>
      <c r="CJ109" s="12">
        <f t="shared" si="21"/>
        <v>68</v>
      </c>
      <c r="CK109" s="12">
        <f t="shared" si="22"/>
        <v>50</v>
      </c>
    </row>
    <row r="110" spans="1:89" ht="15.75" hidden="1" customHeight="1">
      <c r="A110" s="13" t="s">
        <v>322</v>
      </c>
      <c r="B110" s="14" t="s">
        <v>323</v>
      </c>
      <c r="C110" s="17" t="s">
        <v>324</v>
      </c>
      <c r="D110" s="14" t="s">
        <v>325</v>
      </c>
      <c r="E110" s="14">
        <v>5</v>
      </c>
      <c r="F110" s="14">
        <v>0.5</v>
      </c>
      <c r="G110" s="14">
        <v>117</v>
      </c>
      <c r="H110" s="14">
        <v>4</v>
      </c>
      <c r="I110" s="14">
        <v>38</v>
      </c>
      <c r="J110" s="14">
        <v>1</v>
      </c>
      <c r="K110" s="14">
        <v>110</v>
      </c>
      <c r="L110" s="14">
        <v>4</v>
      </c>
      <c r="M110" s="14">
        <v>28</v>
      </c>
      <c r="N110" s="14">
        <v>1</v>
      </c>
      <c r="O110" s="14">
        <v>106</v>
      </c>
      <c r="P110" s="14">
        <v>4</v>
      </c>
      <c r="Q110" s="14">
        <v>27</v>
      </c>
      <c r="R110" s="14">
        <v>1</v>
      </c>
      <c r="S110" s="14">
        <v>100</v>
      </c>
      <c r="T110" s="14">
        <v>4</v>
      </c>
      <c r="U110" s="14">
        <v>23</v>
      </c>
      <c r="V110" s="14">
        <v>1</v>
      </c>
      <c r="W110" s="14">
        <v>106</v>
      </c>
      <c r="X110" s="14">
        <v>4</v>
      </c>
      <c r="Y110" s="14">
        <v>26</v>
      </c>
      <c r="Z110" s="14">
        <v>1</v>
      </c>
      <c r="AA110" s="14">
        <v>93</v>
      </c>
      <c r="AB110" s="14">
        <v>4</v>
      </c>
      <c r="AC110" s="14">
        <v>21</v>
      </c>
      <c r="AD110" s="14">
        <v>1</v>
      </c>
      <c r="AE110" s="14">
        <v>75</v>
      </c>
      <c r="AF110" s="14">
        <v>3</v>
      </c>
      <c r="AG110" s="14">
        <v>16</v>
      </c>
      <c r="AH110" s="14">
        <v>1</v>
      </c>
      <c r="AI110" s="14">
        <v>86</v>
      </c>
      <c r="AJ110" s="14">
        <v>3</v>
      </c>
      <c r="AK110" s="14">
        <v>19</v>
      </c>
      <c r="AL110" s="14">
        <v>1</v>
      </c>
      <c r="AM110" s="14">
        <v>81</v>
      </c>
      <c r="AN110" s="14">
        <v>3</v>
      </c>
      <c r="AO110" s="14">
        <v>21</v>
      </c>
      <c r="AP110" s="14">
        <v>1</v>
      </c>
      <c r="AQ110" s="14">
        <v>38</v>
      </c>
      <c r="AR110" s="14">
        <v>2</v>
      </c>
      <c r="AS110" s="14">
        <v>21</v>
      </c>
      <c r="AT110" s="14">
        <v>1</v>
      </c>
      <c r="AU110" s="14">
        <v>43</v>
      </c>
      <c r="AV110" s="14">
        <v>2</v>
      </c>
      <c r="AW110" s="14" t="s">
        <v>15</v>
      </c>
      <c r="AX110" s="14" t="s">
        <v>15</v>
      </c>
      <c r="AY110" s="14">
        <v>4567</v>
      </c>
      <c r="AZ110" s="12">
        <f t="shared" si="0"/>
        <v>26</v>
      </c>
      <c r="BA110" s="12">
        <f t="shared" si="1"/>
        <v>7</v>
      </c>
      <c r="BB110" s="14">
        <f t="shared" si="2"/>
        <v>33</v>
      </c>
      <c r="BC110" s="14" t="e">
        <f t="shared" si="173"/>
        <v>#VALUE!</v>
      </c>
      <c r="BD110" s="12">
        <f t="shared" si="4"/>
        <v>676</v>
      </c>
      <c r="BE110" s="12">
        <f t="shared" si="5"/>
        <v>160</v>
      </c>
      <c r="BF110" s="12">
        <f t="shared" si="6"/>
        <v>836</v>
      </c>
      <c r="BG110" s="12"/>
      <c r="BH110" s="12">
        <f t="shared" si="159"/>
        <v>100</v>
      </c>
      <c r="BI110" s="12">
        <f t="shared" si="160"/>
        <v>23</v>
      </c>
      <c r="BJ110" s="12">
        <f t="shared" si="9"/>
        <v>106</v>
      </c>
      <c r="BK110" s="12">
        <f t="shared" si="174"/>
        <v>26</v>
      </c>
      <c r="BL110" s="12"/>
      <c r="BM110" s="12">
        <f t="shared" si="189"/>
        <v>93</v>
      </c>
      <c r="BN110" s="12">
        <f t="shared" si="190"/>
        <v>21</v>
      </c>
      <c r="BO110" s="12"/>
      <c r="BP110" s="12"/>
      <c r="BQ110" s="12">
        <f t="shared" si="13"/>
        <v>75</v>
      </c>
      <c r="BR110" s="12">
        <f t="shared" si="14"/>
        <v>16</v>
      </c>
      <c r="BS110" s="12"/>
      <c r="BT110" s="12">
        <v>3</v>
      </c>
      <c r="BU110" s="12">
        <v>1</v>
      </c>
      <c r="BV110" s="12">
        <v>1</v>
      </c>
      <c r="BW110" s="12" t="e">
        <f t="shared" si="15"/>
        <v>#VALUE!</v>
      </c>
      <c r="BX110" s="12">
        <f t="shared" ref="BX110:BY110" si="261">ROUNDUP((((AZ110)*4))/18,0)</f>
        <v>6</v>
      </c>
      <c r="BY110" s="12">
        <f t="shared" si="261"/>
        <v>2</v>
      </c>
      <c r="BZ110" s="12">
        <v>0</v>
      </c>
      <c r="CA110" s="12">
        <v>0</v>
      </c>
      <c r="CB110" s="12">
        <v>0</v>
      </c>
      <c r="CC110" s="12">
        <f t="shared" ref="CC110:CD110" si="262">IF(BX110-BZ110&gt;0,BX110-BZ110,0)</f>
        <v>6</v>
      </c>
      <c r="CD110" s="12">
        <f t="shared" si="262"/>
        <v>2</v>
      </c>
      <c r="CE110" s="12">
        <v>2</v>
      </c>
      <c r="CF110" s="12" t="e">
        <f t="shared" si="18"/>
        <v>#VALUE!</v>
      </c>
      <c r="CG110" s="12">
        <f t="shared" si="19"/>
        <v>4</v>
      </c>
      <c r="CH110" s="12">
        <f t="shared" si="20"/>
        <v>2</v>
      </c>
      <c r="CI110" s="12">
        <v>30</v>
      </c>
      <c r="CJ110" s="12">
        <f t="shared" si="21"/>
        <v>68</v>
      </c>
      <c r="CK110" s="12">
        <f t="shared" si="22"/>
        <v>38</v>
      </c>
    </row>
    <row r="111" spans="1:89" ht="15.75" hidden="1" customHeight="1">
      <c r="A111" s="13" t="s">
        <v>326</v>
      </c>
      <c r="B111" s="14" t="s">
        <v>323</v>
      </c>
      <c r="C111" s="17" t="s">
        <v>327</v>
      </c>
      <c r="D111" s="14" t="s">
        <v>325</v>
      </c>
      <c r="E111" s="14">
        <v>11</v>
      </c>
      <c r="F111" s="14">
        <v>0.5</v>
      </c>
      <c r="G111" s="14">
        <v>125</v>
      </c>
      <c r="H111" s="14">
        <v>3</v>
      </c>
      <c r="I111" s="14">
        <v>167</v>
      </c>
      <c r="J111" s="14">
        <v>4</v>
      </c>
      <c r="K111" s="14">
        <v>139</v>
      </c>
      <c r="L111" s="14">
        <v>4</v>
      </c>
      <c r="M111" s="14">
        <v>195</v>
      </c>
      <c r="N111" s="14">
        <v>5</v>
      </c>
      <c r="O111" s="14">
        <v>174</v>
      </c>
      <c r="P111" s="14">
        <v>5</v>
      </c>
      <c r="Q111" s="14">
        <v>189</v>
      </c>
      <c r="R111" s="14">
        <v>5</v>
      </c>
      <c r="S111" s="14">
        <v>115</v>
      </c>
      <c r="T111" s="14">
        <v>4</v>
      </c>
      <c r="U111" s="14">
        <v>139</v>
      </c>
      <c r="V111" s="14">
        <v>4</v>
      </c>
      <c r="W111" s="14">
        <v>111</v>
      </c>
      <c r="X111" s="14">
        <v>4</v>
      </c>
      <c r="Y111" s="14">
        <v>110</v>
      </c>
      <c r="Z111" s="14">
        <v>3</v>
      </c>
      <c r="AA111" s="14">
        <v>110</v>
      </c>
      <c r="AB111" s="14">
        <v>3</v>
      </c>
      <c r="AC111" s="14">
        <v>116</v>
      </c>
      <c r="AD111" s="14">
        <v>4</v>
      </c>
      <c r="AE111" s="14">
        <v>126</v>
      </c>
      <c r="AF111" s="14">
        <v>4</v>
      </c>
      <c r="AG111" s="14">
        <v>96</v>
      </c>
      <c r="AH111" s="14">
        <v>4</v>
      </c>
      <c r="AI111" s="14">
        <v>87</v>
      </c>
      <c r="AJ111" s="14">
        <v>3</v>
      </c>
      <c r="AK111" s="14">
        <v>90</v>
      </c>
      <c r="AL111" s="14">
        <v>3</v>
      </c>
      <c r="AM111" s="14">
        <v>60</v>
      </c>
      <c r="AN111" s="14">
        <v>2</v>
      </c>
      <c r="AO111" s="14">
        <v>59</v>
      </c>
      <c r="AP111" s="14">
        <v>2</v>
      </c>
      <c r="AQ111" s="14">
        <v>46</v>
      </c>
      <c r="AR111" s="14">
        <v>2</v>
      </c>
      <c r="AS111" s="14">
        <v>27</v>
      </c>
      <c r="AT111" s="14">
        <v>1</v>
      </c>
      <c r="AU111" s="14">
        <v>70</v>
      </c>
      <c r="AV111" s="14">
        <v>3</v>
      </c>
      <c r="AW111" s="14">
        <v>47</v>
      </c>
      <c r="AX111" s="14">
        <v>2</v>
      </c>
      <c r="AY111" s="14">
        <v>4567</v>
      </c>
      <c r="AZ111" s="12">
        <f t="shared" si="0"/>
        <v>27</v>
      </c>
      <c r="BA111" s="12">
        <f t="shared" si="1"/>
        <v>28</v>
      </c>
      <c r="BB111" s="14">
        <f t="shared" si="2"/>
        <v>55</v>
      </c>
      <c r="BC111" s="14">
        <f t="shared" si="173"/>
        <v>18</v>
      </c>
      <c r="BD111" s="12">
        <f t="shared" si="4"/>
        <v>862</v>
      </c>
      <c r="BE111" s="12">
        <f t="shared" si="5"/>
        <v>935</v>
      </c>
      <c r="BF111" s="12">
        <f t="shared" si="6"/>
        <v>1797</v>
      </c>
      <c r="BG111" s="12"/>
      <c r="BH111" s="12">
        <f t="shared" si="159"/>
        <v>115</v>
      </c>
      <c r="BI111" s="12">
        <f t="shared" si="160"/>
        <v>139</v>
      </c>
      <c r="BJ111" s="12">
        <f t="shared" si="9"/>
        <v>111</v>
      </c>
      <c r="BK111" s="12">
        <f t="shared" si="174"/>
        <v>110</v>
      </c>
      <c r="BL111" s="12"/>
      <c r="BM111" s="12">
        <f t="shared" si="189"/>
        <v>110</v>
      </c>
      <c r="BN111" s="12">
        <f t="shared" si="190"/>
        <v>116</v>
      </c>
      <c r="BO111" s="12"/>
      <c r="BP111" s="12"/>
      <c r="BQ111" s="12">
        <f t="shared" si="13"/>
        <v>126</v>
      </c>
      <c r="BR111" s="12">
        <f t="shared" si="14"/>
        <v>96</v>
      </c>
      <c r="BS111" s="12"/>
      <c r="BT111" s="12">
        <v>4</v>
      </c>
      <c r="BU111" s="12">
        <v>3</v>
      </c>
      <c r="BV111" s="12">
        <v>0</v>
      </c>
      <c r="BW111" s="12">
        <f t="shared" si="15"/>
        <v>14</v>
      </c>
      <c r="BX111" s="12">
        <f t="shared" ref="BX111:BY111" si="263">ROUNDUP((((AZ111)*4))/18,0)</f>
        <v>6</v>
      </c>
      <c r="BY111" s="12">
        <f t="shared" si="263"/>
        <v>7</v>
      </c>
      <c r="BZ111" s="12">
        <v>0</v>
      </c>
      <c r="CA111" s="12">
        <v>0</v>
      </c>
      <c r="CB111" s="12">
        <v>0</v>
      </c>
      <c r="CC111" s="12">
        <f t="shared" ref="CC111:CD111" si="264">IF(BX111-BZ111&gt;0,BX111-BZ111,0)</f>
        <v>6</v>
      </c>
      <c r="CD111" s="12">
        <f t="shared" si="264"/>
        <v>7</v>
      </c>
      <c r="CE111" s="12">
        <v>2</v>
      </c>
      <c r="CF111" s="12">
        <f t="shared" si="18"/>
        <v>8</v>
      </c>
      <c r="CG111" s="12">
        <f t="shared" si="19"/>
        <v>4</v>
      </c>
      <c r="CH111" s="12">
        <f t="shared" si="20"/>
        <v>2</v>
      </c>
      <c r="CI111" s="12">
        <v>9</v>
      </c>
      <c r="CJ111" s="12">
        <f t="shared" si="21"/>
        <v>68</v>
      </c>
      <c r="CK111" s="12">
        <f t="shared" si="22"/>
        <v>59</v>
      </c>
    </row>
    <row r="112" spans="1:89" ht="15.75" hidden="1" customHeight="1">
      <c r="A112" s="13" t="s">
        <v>328</v>
      </c>
      <c r="B112" s="14" t="s">
        <v>323</v>
      </c>
      <c r="C112" s="17" t="s">
        <v>329</v>
      </c>
      <c r="D112" s="14" t="s">
        <v>325</v>
      </c>
      <c r="E112" s="14">
        <v>12</v>
      </c>
      <c r="F112" s="14">
        <v>0.5</v>
      </c>
      <c r="G112" s="14">
        <v>123</v>
      </c>
      <c r="H112" s="14">
        <v>4</v>
      </c>
      <c r="I112" s="14">
        <v>78</v>
      </c>
      <c r="J112" s="14">
        <v>2</v>
      </c>
      <c r="K112" s="14">
        <v>127</v>
      </c>
      <c r="L112" s="14">
        <v>5</v>
      </c>
      <c r="M112" s="14">
        <v>51</v>
      </c>
      <c r="N112" s="14">
        <v>2</v>
      </c>
      <c r="O112" s="14">
        <v>120</v>
      </c>
      <c r="P112" s="14">
        <v>4</v>
      </c>
      <c r="Q112" s="14">
        <v>81</v>
      </c>
      <c r="R112" s="14">
        <v>3</v>
      </c>
      <c r="S112" s="14">
        <v>129</v>
      </c>
      <c r="T112" s="14">
        <v>5</v>
      </c>
      <c r="U112" s="14">
        <v>51</v>
      </c>
      <c r="V112" s="14">
        <v>2</v>
      </c>
      <c r="W112" s="14">
        <v>98</v>
      </c>
      <c r="X112" s="14">
        <v>4</v>
      </c>
      <c r="Y112" s="14">
        <v>51</v>
      </c>
      <c r="Z112" s="14">
        <v>2</v>
      </c>
      <c r="AA112" s="14">
        <v>84</v>
      </c>
      <c r="AB112" s="14">
        <v>3</v>
      </c>
      <c r="AC112" s="14">
        <v>27</v>
      </c>
      <c r="AD112" s="14">
        <v>1</v>
      </c>
      <c r="AE112" s="14">
        <v>61</v>
      </c>
      <c r="AF112" s="14">
        <v>2</v>
      </c>
      <c r="AG112" s="14">
        <v>34</v>
      </c>
      <c r="AH112" s="14">
        <v>2</v>
      </c>
      <c r="AI112" s="14">
        <v>77</v>
      </c>
      <c r="AJ112" s="14">
        <v>3</v>
      </c>
      <c r="AK112" s="14">
        <v>24</v>
      </c>
      <c r="AL112" s="14">
        <v>1</v>
      </c>
      <c r="AM112" s="14">
        <v>79</v>
      </c>
      <c r="AN112" s="14">
        <v>3</v>
      </c>
      <c r="AO112" s="14">
        <v>30</v>
      </c>
      <c r="AP112" s="14">
        <v>1</v>
      </c>
      <c r="AQ112" s="14">
        <v>50</v>
      </c>
      <c r="AR112" s="14">
        <v>2</v>
      </c>
      <c r="AS112" s="14">
        <v>23</v>
      </c>
      <c r="AT112" s="14">
        <v>1</v>
      </c>
      <c r="AU112" s="14">
        <v>44</v>
      </c>
      <c r="AV112" s="14">
        <v>2</v>
      </c>
      <c r="AW112" s="14">
        <v>23</v>
      </c>
      <c r="AX112" s="14">
        <v>1</v>
      </c>
      <c r="AY112" s="14">
        <v>4567</v>
      </c>
      <c r="AZ112" s="12">
        <f t="shared" si="0"/>
        <v>26</v>
      </c>
      <c r="BA112" s="12">
        <f t="shared" si="1"/>
        <v>13</v>
      </c>
      <c r="BB112" s="14">
        <f t="shared" si="2"/>
        <v>39</v>
      </c>
      <c r="BC112" s="14">
        <f t="shared" si="173"/>
        <v>14</v>
      </c>
      <c r="BD112" s="12">
        <f t="shared" si="4"/>
        <v>696</v>
      </c>
      <c r="BE112" s="12">
        <f t="shared" si="5"/>
        <v>319</v>
      </c>
      <c r="BF112" s="12">
        <f t="shared" si="6"/>
        <v>1015</v>
      </c>
      <c r="BG112" s="12"/>
      <c r="BH112" s="12">
        <f t="shared" si="159"/>
        <v>129</v>
      </c>
      <c r="BI112" s="12">
        <f t="shared" si="160"/>
        <v>51</v>
      </c>
      <c r="BJ112" s="12">
        <f t="shared" si="9"/>
        <v>98</v>
      </c>
      <c r="BK112" s="12">
        <f t="shared" si="174"/>
        <v>51</v>
      </c>
      <c r="BL112" s="12"/>
      <c r="BM112" s="12">
        <f t="shared" si="189"/>
        <v>84</v>
      </c>
      <c r="BN112" s="12">
        <f t="shared" si="190"/>
        <v>27</v>
      </c>
      <c r="BO112" s="12"/>
      <c r="BP112" s="12"/>
      <c r="BQ112" s="12">
        <f t="shared" si="13"/>
        <v>61</v>
      </c>
      <c r="BR112" s="12">
        <f t="shared" si="14"/>
        <v>34</v>
      </c>
      <c r="BS112" s="12"/>
      <c r="BT112" s="12">
        <v>2</v>
      </c>
      <c r="BU112" s="12">
        <v>0</v>
      </c>
      <c r="BV112" s="12">
        <v>0</v>
      </c>
      <c r="BW112" s="12">
        <f t="shared" si="15"/>
        <v>10</v>
      </c>
      <c r="BX112" s="12">
        <f t="shared" ref="BX112:BY112" si="265">ROUNDUP((((AZ112)*4))/18,0)</f>
        <v>6</v>
      </c>
      <c r="BY112" s="12">
        <f t="shared" si="265"/>
        <v>3</v>
      </c>
      <c r="BZ112" s="12">
        <v>0</v>
      </c>
      <c r="CA112" s="12">
        <v>0</v>
      </c>
      <c r="CB112" s="12">
        <v>0</v>
      </c>
      <c r="CC112" s="12">
        <f t="shared" ref="CC112:CD112" si="266">IF(BX112-BZ112&gt;0,BX112-BZ112,0)</f>
        <v>6</v>
      </c>
      <c r="CD112" s="12">
        <f t="shared" si="266"/>
        <v>3</v>
      </c>
      <c r="CE112" s="12">
        <v>3</v>
      </c>
      <c r="CF112" s="12">
        <f t="shared" si="18"/>
        <v>6</v>
      </c>
      <c r="CG112" s="12">
        <f t="shared" si="19"/>
        <v>4</v>
      </c>
      <c r="CH112" s="12">
        <f t="shared" si="20"/>
        <v>1</v>
      </c>
      <c r="CI112" s="12">
        <v>12</v>
      </c>
      <c r="CJ112" s="12">
        <f t="shared" si="21"/>
        <v>68</v>
      </c>
      <c r="CK112" s="12">
        <f t="shared" si="22"/>
        <v>56</v>
      </c>
    </row>
    <row r="113" spans="1:89" ht="15.75" hidden="1" customHeight="1">
      <c r="A113" s="13" t="s">
        <v>330</v>
      </c>
      <c r="B113" s="14" t="s">
        <v>323</v>
      </c>
      <c r="C113" s="17" t="s">
        <v>331</v>
      </c>
      <c r="D113" s="14" t="s">
        <v>325</v>
      </c>
      <c r="E113" s="14">
        <v>16</v>
      </c>
      <c r="F113" s="14">
        <v>0.5</v>
      </c>
      <c r="G113" s="14">
        <v>85</v>
      </c>
      <c r="H113" s="14">
        <v>4</v>
      </c>
      <c r="I113" s="14"/>
      <c r="J113" s="14"/>
      <c r="K113" s="14">
        <v>88</v>
      </c>
      <c r="L113" s="14">
        <v>3</v>
      </c>
      <c r="M113" s="14"/>
      <c r="N113" s="14"/>
      <c r="O113" s="14">
        <v>106</v>
      </c>
      <c r="P113" s="14">
        <v>4</v>
      </c>
      <c r="Q113" s="14"/>
      <c r="R113" s="14"/>
      <c r="S113" s="14">
        <v>99</v>
      </c>
      <c r="T113" s="14">
        <v>4</v>
      </c>
      <c r="U113" s="14"/>
      <c r="V113" s="14"/>
      <c r="W113" s="14">
        <v>78</v>
      </c>
      <c r="X113" s="14">
        <v>4</v>
      </c>
      <c r="Y113" s="14"/>
      <c r="Z113" s="14"/>
      <c r="AA113" s="14">
        <v>76</v>
      </c>
      <c r="AB113" s="14">
        <v>3</v>
      </c>
      <c r="AC113" s="14"/>
      <c r="AD113" s="14"/>
      <c r="AE113" s="14">
        <v>91</v>
      </c>
      <c r="AF113" s="14">
        <v>4</v>
      </c>
      <c r="AG113" s="14"/>
      <c r="AH113" s="14"/>
      <c r="AI113" s="14">
        <v>79</v>
      </c>
      <c r="AJ113" s="14">
        <v>4</v>
      </c>
      <c r="AK113" s="14"/>
      <c r="AL113" s="14"/>
      <c r="AM113" s="14">
        <v>46</v>
      </c>
      <c r="AN113" s="14">
        <v>2</v>
      </c>
      <c r="AO113" s="14"/>
      <c r="AP113" s="14"/>
      <c r="AQ113" s="14">
        <v>38</v>
      </c>
      <c r="AR113" s="14">
        <v>2</v>
      </c>
      <c r="AS113" s="14"/>
      <c r="AT113" s="14"/>
      <c r="AU113" s="14">
        <v>40</v>
      </c>
      <c r="AV113" s="14">
        <v>2</v>
      </c>
      <c r="AW113" s="14"/>
      <c r="AX113" s="14"/>
      <c r="AY113" s="14">
        <v>4567</v>
      </c>
      <c r="AZ113" s="12">
        <f t="shared" si="0"/>
        <v>26</v>
      </c>
      <c r="BA113" s="12">
        <f t="shared" si="1"/>
        <v>0</v>
      </c>
      <c r="BB113" s="14">
        <f t="shared" si="2"/>
        <v>26</v>
      </c>
      <c r="BC113" s="14">
        <f t="shared" si="173"/>
        <v>10</v>
      </c>
      <c r="BD113" s="12">
        <f t="shared" si="4"/>
        <v>617</v>
      </c>
      <c r="BE113" s="12">
        <f t="shared" si="5"/>
        <v>0</v>
      </c>
      <c r="BF113" s="12">
        <f t="shared" si="6"/>
        <v>617</v>
      </c>
      <c r="BG113" s="12"/>
      <c r="BH113" s="12">
        <f t="shared" si="159"/>
        <v>99</v>
      </c>
      <c r="BI113" s="12">
        <f t="shared" si="160"/>
        <v>0</v>
      </c>
      <c r="BJ113" s="12">
        <f t="shared" si="9"/>
        <v>78</v>
      </c>
      <c r="BK113" s="12">
        <f t="shared" si="174"/>
        <v>0</v>
      </c>
      <c r="BL113" s="12"/>
      <c r="BM113" s="12">
        <f t="shared" si="189"/>
        <v>76</v>
      </c>
      <c r="BN113" s="12">
        <f t="shared" si="190"/>
        <v>0</v>
      </c>
      <c r="BO113" s="12"/>
      <c r="BP113" s="12"/>
      <c r="BQ113" s="12">
        <f t="shared" si="13"/>
        <v>91</v>
      </c>
      <c r="BR113" s="12">
        <f t="shared" si="14"/>
        <v>0</v>
      </c>
      <c r="BS113" s="12"/>
      <c r="BT113" s="12">
        <v>1</v>
      </c>
      <c r="BU113" s="12">
        <v>0</v>
      </c>
      <c r="BV113" s="12">
        <v>0</v>
      </c>
      <c r="BW113" s="12">
        <f t="shared" si="15"/>
        <v>7</v>
      </c>
      <c r="BX113" s="12">
        <f t="shared" ref="BX113:BY113" si="267">ROUNDUP((((AZ113)*4))/18,0)</f>
        <v>6</v>
      </c>
      <c r="BY113" s="12">
        <f t="shared" si="267"/>
        <v>0</v>
      </c>
      <c r="BZ113" s="12">
        <v>0</v>
      </c>
      <c r="CA113" s="12">
        <v>0</v>
      </c>
      <c r="CB113" s="12">
        <v>0</v>
      </c>
      <c r="CC113" s="12">
        <f t="shared" ref="CC113:CD113" si="268">IF(BX113-BZ113&gt;0,BX113-BZ113,0)</f>
        <v>6</v>
      </c>
      <c r="CD113" s="12">
        <f t="shared" si="268"/>
        <v>0</v>
      </c>
      <c r="CE113" s="12">
        <v>2</v>
      </c>
      <c r="CF113" s="12">
        <f t="shared" si="18"/>
        <v>4</v>
      </c>
      <c r="CG113" s="12">
        <f t="shared" si="19"/>
        <v>2</v>
      </c>
      <c r="CH113" s="12">
        <f t="shared" si="20"/>
        <v>0</v>
      </c>
      <c r="CI113" s="12">
        <v>26</v>
      </c>
      <c r="CJ113" s="12">
        <f t="shared" si="21"/>
        <v>34</v>
      </c>
      <c r="CK113" s="12">
        <f t="shared" si="22"/>
        <v>8</v>
      </c>
    </row>
    <row r="114" spans="1:89" ht="15.75" hidden="1" customHeight="1">
      <c r="A114" s="13" t="s">
        <v>332</v>
      </c>
      <c r="B114" s="14" t="s">
        <v>323</v>
      </c>
      <c r="C114" s="17" t="s">
        <v>333</v>
      </c>
      <c r="D114" s="14" t="s">
        <v>325</v>
      </c>
      <c r="E114" s="14">
        <v>19</v>
      </c>
      <c r="F114" s="14">
        <v>0.5</v>
      </c>
      <c r="G114" s="14">
        <v>191</v>
      </c>
      <c r="H114" s="14">
        <v>7</v>
      </c>
      <c r="I114" s="14"/>
      <c r="J114" s="14"/>
      <c r="K114" s="14">
        <v>171</v>
      </c>
      <c r="L114" s="14">
        <v>7</v>
      </c>
      <c r="M114" s="14"/>
      <c r="N114" s="14"/>
      <c r="O114" s="14">
        <v>173</v>
      </c>
      <c r="P114" s="14">
        <v>7</v>
      </c>
      <c r="Q114" s="14"/>
      <c r="R114" s="14"/>
      <c r="S114" s="14">
        <v>187</v>
      </c>
      <c r="T114" s="14">
        <v>7</v>
      </c>
      <c r="U114" s="14"/>
      <c r="V114" s="14"/>
      <c r="W114" s="14">
        <v>160</v>
      </c>
      <c r="X114" s="14">
        <v>8</v>
      </c>
      <c r="Y114" s="14"/>
      <c r="Z114" s="14"/>
      <c r="AA114" s="14">
        <v>156</v>
      </c>
      <c r="AB114" s="14">
        <v>7</v>
      </c>
      <c r="AC114" s="14"/>
      <c r="AD114" s="14"/>
      <c r="AE114" s="14">
        <v>140</v>
      </c>
      <c r="AF114" s="14">
        <v>7</v>
      </c>
      <c r="AG114" s="14"/>
      <c r="AH114" s="14"/>
      <c r="AI114" s="14">
        <v>137</v>
      </c>
      <c r="AJ114" s="14">
        <v>6</v>
      </c>
      <c r="AK114" s="14"/>
      <c r="AL114" s="14"/>
      <c r="AM114" s="14">
        <v>133</v>
      </c>
      <c r="AN114" s="14">
        <v>6</v>
      </c>
      <c r="AO114" s="14"/>
      <c r="AP114" s="14"/>
      <c r="AQ114" s="14">
        <v>72</v>
      </c>
      <c r="AR114" s="14">
        <v>3</v>
      </c>
      <c r="AS114" s="14"/>
      <c r="AT114" s="14"/>
      <c r="AU114" s="14">
        <v>73</v>
      </c>
      <c r="AV114" s="14">
        <v>3</v>
      </c>
      <c r="AW114" s="14"/>
      <c r="AX114" s="14"/>
      <c r="AY114" s="14">
        <v>4567</v>
      </c>
      <c r="AZ114" s="12">
        <f t="shared" si="0"/>
        <v>49</v>
      </c>
      <c r="BA114" s="12">
        <f t="shared" si="1"/>
        <v>0</v>
      </c>
      <c r="BB114" s="14">
        <f t="shared" si="2"/>
        <v>49</v>
      </c>
      <c r="BC114" s="14">
        <f t="shared" si="173"/>
        <v>18</v>
      </c>
      <c r="BD114" s="12">
        <f t="shared" si="4"/>
        <v>1124</v>
      </c>
      <c r="BE114" s="12">
        <f t="shared" si="5"/>
        <v>0</v>
      </c>
      <c r="BF114" s="12">
        <f t="shared" si="6"/>
        <v>1124</v>
      </c>
      <c r="BG114" s="12"/>
      <c r="BH114" s="12">
        <f t="shared" si="159"/>
        <v>187</v>
      </c>
      <c r="BI114" s="12">
        <f t="shared" si="160"/>
        <v>0</v>
      </c>
      <c r="BJ114" s="12">
        <f t="shared" si="9"/>
        <v>160</v>
      </c>
      <c r="BK114" s="12">
        <f t="shared" si="174"/>
        <v>0</v>
      </c>
      <c r="BL114" s="12"/>
      <c r="BM114" s="12">
        <f t="shared" si="189"/>
        <v>156</v>
      </c>
      <c r="BN114" s="12">
        <f t="shared" si="190"/>
        <v>0</v>
      </c>
      <c r="BO114" s="12"/>
      <c r="BP114" s="12"/>
      <c r="BQ114" s="12">
        <f t="shared" si="13"/>
        <v>140</v>
      </c>
      <c r="BR114" s="12">
        <f t="shared" si="14"/>
        <v>0</v>
      </c>
      <c r="BS114" s="12"/>
      <c r="BT114" s="12">
        <v>3</v>
      </c>
      <c r="BU114" s="12">
        <v>0</v>
      </c>
      <c r="BV114" s="12">
        <v>0</v>
      </c>
      <c r="BW114" s="12">
        <f t="shared" si="15"/>
        <v>12</v>
      </c>
      <c r="BX114" s="12">
        <f t="shared" ref="BX114:BY114" si="269">ROUNDUP((((AZ114)*4))/18,0)</f>
        <v>11</v>
      </c>
      <c r="BY114" s="12">
        <f t="shared" si="269"/>
        <v>0</v>
      </c>
      <c r="BZ114" s="12">
        <v>0</v>
      </c>
      <c r="CA114" s="12">
        <v>0</v>
      </c>
      <c r="CB114" s="12">
        <v>0</v>
      </c>
      <c r="CC114" s="12">
        <f t="shared" ref="CC114:CD114" si="270">IF(BX114-BZ114&gt;0,BX114-BZ114,0)</f>
        <v>11</v>
      </c>
      <c r="CD114" s="12">
        <f t="shared" si="270"/>
        <v>0</v>
      </c>
      <c r="CE114" s="12">
        <v>3</v>
      </c>
      <c r="CF114" s="12">
        <f t="shared" si="18"/>
        <v>8</v>
      </c>
      <c r="CG114" s="12">
        <f t="shared" si="19"/>
        <v>4</v>
      </c>
      <c r="CH114" s="12">
        <f t="shared" si="20"/>
        <v>1</v>
      </c>
      <c r="CI114" s="12">
        <v>15</v>
      </c>
      <c r="CJ114" s="12">
        <f t="shared" si="21"/>
        <v>68</v>
      </c>
      <c r="CK114" s="12">
        <f t="shared" si="22"/>
        <v>53</v>
      </c>
    </row>
    <row r="115" spans="1:89" ht="15.75" hidden="1" customHeight="1">
      <c r="A115" s="13" t="s">
        <v>334</v>
      </c>
      <c r="B115" s="14" t="s">
        <v>323</v>
      </c>
      <c r="C115" s="17" t="s">
        <v>335</v>
      </c>
      <c r="D115" s="14" t="s">
        <v>325</v>
      </c>
      <c r="E115" s="14">
        <v>24</v>
      </c>
      <c r="F115" s="14">
        <v>0.5</v>
      </c>
      <c r="G115" s="14">
        <v>133</v>
      </c>
      <c r="H115" s="14">
        <v>4</v>
      </c>
      <c r="I115" s="14"/>
      <c r="J115" s="14"/>
      <c r="K115" s="14">
        <v>112</v>
      </c>
      <c r="L115" s="14">
        <v>5</v>
      </c>
      <c r="M115" s="14"/>
      <c r="N115" s="14"/>
      <c r="O115" s="14">
        <v>135</v>
      </c>
      <c r="P115" s="14">
        <v>5</v>
      </c>
      <c r="Q115" s="14"/>
      <c r="R115" s="14"/>
      <c r="S115" s="14">
        <v>135</v>
      </c>
      <c r="T115" s="14">
        <v>5</v>
      </c>
      <c r="U115" s="14"/>
      <c r="V115" s="14"/>
      <c r="W115" s="14">
        <v>129</v>
      </c>
      <c r="X115" s="14">
        <v>5</v>
      </c>
      <c r="Y115" s="14"/>
      <c r="Z115" s="14"/>
      <c r="AA115" s="14">
        <v>101</v>
      </c>
      <c r="AB115" s="14">
        <v>4</v>
      </c>
      <c r="AC115" s="14"/>
      <c r="AD115" s="14"/>
      <c r="AE115" s="14">
        <v>112</v>
      </c>
      <c r="AF115" s="14">
        <v>5</v>
      </c>
      <c r="AG115" s="14"/>
      <c r="AH115" s="14"/>
      <c r="AI115" s="14">
        <v>93</v>
      </c>
      <c r="AJ115" s="14">
        <v>4</v>
      </c>
      <c r="AK115" s="14"/>
      <c r="AL115" s="14"/>
      <c r="AM115" s="14">
        <v>95</v>
      </c>
      <c r="AN115" s="14">
        <v>4</v>
      </c>
      <c r="AO115" s="14"/>
      <c r="AP115" s="14"/>
      <c r="AQ115" s="14">
        <v>92</v>
      </c>
      <c r="AR115" s="14">
        <v>4</v>
      </c>
      <c r="AS115" s="14"/>
      <c r="AT115" s="14"/>
      <c r="AU115" s="14">
        <v>53</v>
      </c>
      <c r="AV115" s="14">
        <v>2</v>
      </c>
      <c r="AW115" s="14"/>
      <c r="AX115" s="14"/>
      <c r="AY115" s="14">
        <v>4567</v>
      </c>
      <c r="AZ115" s="12">
        <f t="shared" si="0"/>
        <v>33</v>
      </c>
      <c r="BA115" s="12">
        <f t="shared" si="1"/>
        <v>0</v>
      </c>
      <c r="BB115" s="14">
        <f t="shared" si="2"/>
        <v>33</v>
      </c>
      <c r="BC115" s="14">
        <f t="shared" si="173"/>
        <v>14</v>
      </c>
      <c r="BD115" s="12">
        <f t="shared" si="4"/>
        <v>817</v>
      </c>
      <c r="BE115" s="12">
        <f t="shared" si="5"/>
        <v>0</v>
      </c>
      <c r="BF115" s="12">
        <f t="shared" si="6"/>
        <v>817</v>
      </c>
      <c r="BG115" s="12"/>
      <c r="BH115" s="12">
        <f t="shared" si="159"/>
        <v>135</v>
      </c>
      <c r="BI115" s="12">
        <f t="shared" si="160"/>
        <v>0</v>
      </c>
      <c r="BJ115" s="12">
        <f t="shared" si="9"/>
        <v>129</v>
      </c>
      <c r="BK115" s="12">
        <f t="shared" si="174"/>
        <v>0</v>
      </c>
      <c r="BL115" s="12"/>
      <c r="BM115" s="12">
        <f t="shared" si="189"/>
        <v>101</v>
      </c>
      <c r="BN115" s="12">
        <f t="shared" si="190"/>
        <v>0</v>
      </c>
      <c r="BO115" s="12"/>
      <c r="BP115" s="12"/>
      <c r="BQ115" s="12">
        <f t="shared" si="13"/>
        <v>112</v>
      </c>
      <c r="BR115" s="12">
        <f t="shared" si="14"/>
        <v>0</v>
      </c>
      <c r="BS115" s="12"/>
      <c r="BT115" s="12">
        <v>5</v>
      </c>
      <c r="BU115" s="12">
        <v>0</v>
      </c>
      <c r="BV115" s="12">
        <v>0</v>
      </c>
      <c r="BW115" s="12">
        <f t="shared" si="15"/>
        <v>9</v>
      </c>
      <c r="BX115" s="12">
        <f t="shared" ref="BX115:BY115" si="271">ROUNDUP((((AZ115)*4))/18,0)</f>
        <v>8</v>
      </c>
      <c r="BY115" s="12">
        <f t="shared" si="271"/>
        <v>0</v>
      </c>
      <c r="BZ115" s="12">
        <v>0</v>
      </c>
      <c r="CA115" s="12">
        <v>0</v>
      </c>
      <c r="CB115" s="12">
        <v>0</v>
      </c>
      <c r="CC115" s="12">
        <f t="shared" ref="CC115:CD115" si="272">IF(BX115-BZ115&gt;0,BX115-BZ115,0)</f>
        <v>8</v>
      </c>
      <c r="CD115" s="12">
        <f t="shared" si="272"/>
        <v>0</v>
      </c>
      <c r="CE115" s="12">
        <v>3</v>
      </c>
      <c r="CF115" s="12">
        <f t="shared" si="18"/>
        <v>5</v>
      </c>
      <c r="CG115" s="12">
        <f t="shared" si="19"/>
        <v>4</v>
      </c>
      <c r="CH115" s="12">
        <f t="shared" si="20"/>
        <v>1</v>
      </c>
      <c r="CI115" s="12">
        <v>14</v>
      </c>
      <c r="CJ115" s="12">
        <f t="shared" si="21"/>
        <v>68</v>
      </c>
      <c r="CK115" s="12">
        <f t="shared" si="22"/>
        <v>54</v>
      </c>
    </row>
    <row r="116" spans="1:89" ht="15.75" hidden="1" customHeight="1">
      <c r="A116" s="13" t="s">
        <v>336</v>
      </c>
      <c r="B116" s="14" t="s">
        <v>323</v>
      </c>
      <c r="C116" s="17" t="s">
        <v>337</v>
      </c>
      <c r="D116" s="14" t="s">
        <v>325</v>
      </c>
      <c r="E116" s="14">
        <v>28</v>
      </c>
      <c r="F116" s="14">
        <v>0.5</v>
      </c>
      <c r="G116" s="14">
        <v>214</v>
      </c>
      <c r="H116" s="14">
        <v>6</v>
      </c>
      <c r="I116" s="14"/>
      <c r="J116" s="14"/>
      <c r="K116" s="14">
        <v>211</v>
      </c>
      <c r="L116" s="14">
        <v>7</v>
      </c>
      <c r="M116" s="14"/>
      <c r="N116" s="14"/>
      <c r="O116" s="14">
        <v>208</v>
      </c>
      <c r="P116" s="14">
        <v>6</v>
      </c>
      <c r="Q116" s="14"/>
      <c r="R116" s="14"/>
      <c r="S116" s="14">
        <v>192</v>
      </c>
      <c r="T116" s="14">
        <v>6</v>
      </c>
      <c r="U116" s="14"/>
      <c r="V116" s="14"/>
      <c r="W116" s="14">
        <v>180</v>
      </c>
      <c r="X116" s="14">
        <v>6</v>
      </c>
      <c r="Y116" s="14"/>
      <c r="Z116" s="14"/>
      <c r="AA116" s="14">
        <v>131</v>
      </c>
      <c r="AB116" s="14">
        <v>5</v>
      </c>
      <c r="AC116" s="14"/>
      <c r="AD116" s="14"/>
      <c r="AE116" s="14">
        <v>108</v>
      </c>
      <c r="AF116" s="14">
        <v>4</v>
      </c>
      <c r="AG116" s="14"/>
      <c r="AH116" s="14"/>
      <c r="AI116" s="14">
        <v>118</v>
      </c>
      <c r="AJ116" s="14">
        <v>4</v>
      </c>
      <c r="AK116" s="14"/>
      <c r="AL116" s="14"/>
      <c r="AM116" s="14">
        <v>81</v>
      </c>
      <c r="AN116" s="14">
        <v>3</v>
      </c>
      <c r="AO116" s="14"/>
      <c r="AP116" s="14"/>
      <c r="AQ116" s="14">
        <v>82</v>
      </c>
      <c r="AR116" s="14">
        <v>3</v>
      </c>
      <c r="AS116" s="14"/>
      <c r="AT116" s="14"/>
      <c r="AU116" s="14">
        <v>76</v>
      </c>
      <c r="AV116" s="14">
        <v>3</v>
      </c>
      <c r="AW116" s="14"/>
      <c r="AX116" s="14"/>
      <c r="AY116" s="14">
        <v>4567</v>
      </c>
      <c r="AZ116" s="12">
        <f t="shared" si="0"/>
        <v>38</v>
      </c>
      <c r="BA116" s="12">
        <f t="shared" si="1"/>
        <v>0</v>
      </c>
      <c r="BB116" s="14">
        <f t="shared" si="2"/>
        <v>38</v>
      </c>
      <c r="BC116" s="14">
        <f t="shared" si="173"/>
        <v>13</v>
      </c>
      <c r="BD116" s="12">
        <f t="shared" si="4"/>
        <v>1148</v>
      </c>
      <c r="BE116" s="12">
        <f t="shared" si="5"/>
        <v>0</v>
      </c>
      <c r="BF116" s="12">
        <f t="shared" si="6"/>
        <v>1148</v>
      </c>
      <c r="BG116" s="12"/>
      <c r="BH116" s="12">
        <f t="shared" si="159"/>
        <v>192</v>
      </c>
      <c r="BI116" s="12">
        <f t="shared" si="160"/>
        <v>0</v>
      </c>
      <c r="BJ116" s="12">
        <f t="shared" si="9"/>
        <v>180</v>
      </c>
      <c r="BK116" s="12">
        <f t="shared" si="174"/>
        <v>0</v>
      </c>
      <c r="BL116" s="12"/>
      <c r="BM116" s="12">
        <f t="shared" si="189"/>
        <v>131</v>
      </c>
      <c r="BN116" s="12">
        <f t="shared" si="190"/>
        <v>0</v>
      </c>
      <c r="BO116" s="12"/>
      <c r="BP116" s="12"/>
      <c r="BQ116" s="12">
        <f t="shared" si="13"/>
        <v>108</v>
      </c>
      <c r="BR116" s="12">
        <f t="shared" si="14"/>
        <v>0</v>
      </c>
      <c r="BS116" s="12"/>
      <c r="BT116" s="12">
        <v>2</v>
      </c>
      <c r="BU116" s="12">
        <v>0</v>
      </c>
      <c r="BV116" s="12">
        <v>0</v>
      </c>
      <c r="BW116" s="12">
        <f t="shared" si="15"/>
        <v>10</v>
      </c>
      <c r="BX116" s="12">
        <f t="shared" ref="BX116:BY116" si="273">ROUNDUP((((AZ116)*4))/18,0)</f>
        <v>9</v>
      </c>
      <c r="BY116" s="12">
        <f t="shared" si="273"/>
        <v>0</v>
      </c>
      <c r="BZ116" s="12">
        <v>0</v>
      </c>
      <c r="CA116" s="12">
        <v>0</v>
      </c>
      <c r="CB116" s="12">
        <v>0</v>
      </c>
      <c r="CC116" s="12">
        <f t="shared" ref="CC116:CD116" si="274">IF(BX116-BZ116&gt;0,BX116-BZ116,0)</f>
        <v>9</v>
      </c>
      <c r="CD116" s="12">
        <f t="shared" si="274"/>
        <v>0</v>
      </c>
      <c r="CE116" s="12">
        <v>2</v>
      </c>
      <c r="CF116" s="12">
        <f t="shared" si="18"/>
        <v>6</v>
      </c>
      <c r="CG116" s="12">
        <f t="shared" si="19"/>
        <v>4</v>
      </c>
      <c r="CH116" s="12">
        <f t="shared" si="20"/>
        <v>2</v>
      </c>
      <c r="CI116" s="12">
        <v>32</v>
      </c>
      <c r="CJ116" s="12">
        <f t="shared" si="21"/>
        <v>68</v>
      </c>
      <c r="CK116" s="12">
        <f t="shared" si="22"/>
        <v>36</v>
      </c>
    </row>
    <row r="117" spans="1:89" ht="15.75" hidden="1" customHeight="1">
      <c r="A117" s="13" t="s">
        <v>338</v>
      </c>
      <c r="B117" s="14" t="s">
        <v>323</v>
      </c>
      <c r="C117" s="17" t="s">
        <v>339</v>
      </c>
      <c r="D117" s="14" t="s">
        <v>325</v>
      </c>
      <c r="E117" s="14">
        <v>31</v>
      </c>
      <c r="F117" s="14">
        <v>0.5</v>
      </c>
      <c r="G117" s="14">
        <v>160</v>
      </c>
      <c r="H117" s="14">
        <v>6</v>
      </c>
      <c r="I117" s="14"/>
      <c r="J117" s="14"/>
      <c r="K117" s="14">
        <v>154</v>
      </c>
      <c r="L117" s="14">
        <v>5</v>
      </c>
      <c r="M117" s="14"/>
      <c r="N117" s="14"/>
      <c r="O117" s="14">
        <v>152</v>
      </c>
      <c r="P117" s="14">
        <v>5</v>
      </c>
      <c r="Q117" s="14"/>
      <c r="R117" s="14"/>
      <c r="S117" s="14">
        <v>150</v>
      </c>
      <c r="T117" s="14">
        <v>5</v>
      </c>
      <c r="U117" s="14"/>
      <c r="V117" s="14"/>
      <c r="W117" s="14">
        <v>152</v>
      </c>
      <c r="X117" s="14">
        <v>6</v>
      </c>
      <c r="Y117" s="14"/>
      <c r="Z117" s="14"/>
      <c r="AA117" s="14">
        <v>126</v>
      </c>
      <c r="AB117" s="14">
        <v>5</v>
      </c>
      <c r="AC117" s="14"/>
      <c r="AD117" s="14"/>
      <c r="AE117" s="14">
        <v>144</v>
      </c>
      <c r="AF117" s="14">
        <v>6</v>
      </c>
      <c r="AG117" s="14"/>
      <c r="AH117" s="14"/>
      <c r="AI117" s="14">
        <v>123</v>
      </c>
      <c r="AJ117" s="14">
        <v>5</v>
      </c>
      <c r="AK117" s="14"/>
      <c r="AL117" s="14"/>
      <c r="AM117" s="14">
        <v>123</v>
      </c>
      <c r="AN117" s="14">
        <v>5</v>
      </c>
      <c r="AO117" s="14"/>
      <c r="AP117" s="14"/>
      <c r="AQ117" s="14">
        <v>73</v>
      </c>
      <c r="AR117" s="14">
        <v>3</v>
      </c>
      <c r="AS117" s="14"/>
      <c r="AT117" s="14"/>
      <c r="AU117" s="14">
        <v>68</v>
      </c>
      <c r="AV117" s="14">
        <v>3</v>
      </c>
      <c r="AW117" s="14"/>
      <c r="AX117" s="14"/>
      <c r="AY117" s="14">
        <v>4567</v>
      </c>
      <c r="AZ117" s="12">
        <f t="shared" si="0"/>
        <v>37</v>
      </c>
      <c r="BA117" s="12">
        <f t="shared" si="1"/>
        <v>0</v>
      </c>
      <c r="BB117" s="14">
        <f t="shared" si="2"/>
        <v>37</v>
      </c>
      <c r="BC117" s="14">
        <f t="shared" si="173"/>
        <v>16</v>
      </c>
      <c r="BD117" s="12">
        <f t="shared" si="4"/>
        <v>1001</v>
      </c>
      <c r="BE117" s="12">
        <f t="shared" si="5"/>
        <v>0</v>
      </c>
      <c r="BF117" s="12">
        <f t="shared" si="6"/>
        <v>1001</v>
      </c>
      <c r="BG117" s="12"/>
      <c r="BH117" s="12">
        <f t="shared" si="159"/>
        <v>150</v>
      </c>
      <c r="BI117" s="12">
        <f t="shared" si="160"/>
        <v>0</v>
      </c>
      <c r="BJ117" s="12">
        <f t="shared" si="9"/>
        <v>152</v>
      </c>
      <c r="BK117" s="12">
        <f t="shared" si="174"/>
        <v>0</v>
      </c>
      <c r="BL117" s="12"/>
      <c r="BM117" s="12">
        <f t="shared" si="189"/>
        <v>126</v>
      </c>
      <c r="BN117" s="12">
        <f t="shared" si="190"/>
        <v>0</v>
      </c>
      <c r="BO117" s="12"/>
      <c r="BP117" s="12"/>
      <c r="BQ117" s="12">
        <f t="shared" si="13"/>
        <v>144</v>
      </c>
      <c r="BR117" s="12">
        <f t="shared" si="14"/>
        <v>0</v>
      </c>
      <c r="BS117" s="12"/>
      <c r="BT117" s="12">
        <v>3</v>
      </c>
      <c r="BU117" s="12">
        <v>0</v>
      </c>
      <c r="BV117" s="12">
        <v>0</v>
      </c>
      <c r="BW117" s="12">
        <f t="shared" si="15"/>
        <v>10</v>
      </c>
      <c r="BX117" s="12">
        <f t="shared" ref="BX117:BY117" si="275">ROUNDUP((((AZ117)*4))/18,0)</f>
        <v>9</v>
      </c>
      <c r="BY117" s="12">
        <f t="shared" si="275"/>
        <v>0</v>
      </c>
      <c r="BZ117" s="12">
        <v>0</v>
      </c>
      <c r="CA117" s="12">
        <v>0</v>
      </c>
      <c r="CB117" s="12">
        <v>0</v>
      </c>
      <c r="CC117" s="12">
        <f t="shared" ref="CC117:CD117" si="276">IF(BX117-BZ117&gt;0,BX117-BZ117,0)</f>
        <v>9</v>
      </c>
      <c r="CD117" s="12">
        <f t="shared" si="276"/>
        <v>0</v>
      </c>
      <c r="CE117" s="12">
        <v>3</v>
      </c>
      <c r="CF117" s="12">
        <f t="shared" si="18"/>
        <v>6</v>
      </c>
      <c r="CG117" s="12">
        <f t="shared" si="19"/>
        <v>4</v>
      </c>
      <c r="CH117" s="12">
        <f t="shared" si="20"/>
        <v>1</v>
      </c>
      <c r="CI117" s="12">
        <v>32</v>
      </c>
      <c r="CJ117" s="12">
        <f t="shared" si="21"/>
        <v>68</v>
      </c>
      <c r="CK117" s="12">
        <f t="shared" si="22"/>
        <v>36</v>
      </c>
    </row>
    <row r="118" spans="1:89" ht="15.75" hidden="1" customHeight="1">
      <c r="A118" s="13" t="s">
        <v>340</v>
      </c>
      <c r="B118" s="14" t="s">
        <v>323</v>
      </c>
      <c r="C118" s="17" t="s">
        <v>341</v>
      </c>
      <c r="D118" s="14" t="s">
        <v>325</v>
      </c>
      <c r="E118" s="14">
        <v>36</v>
      </c>
      <c r="F118" s="14">
        <v>0.5</v>
      </c>
      <c r="G118" s="14">
        <v>140</v>
      </c>
      <c r="H118" s="14">
        <v>4</v>
      </c>
      <c r="I118" s="14"/>
      <c r="J118" s="14"/>
      <c r="K118" s="14">
        <v>119</v>
      </c>
      <c r="L118" s="14">
        <v>4</v>
      </c>
      <c r="M118" s="14"/>
      <c r="N118" s="14"/>
      <c r="O118" s="14">
        <v>124</v>
      </c>
      <c r="P118" s="14">
        <v>4</v>
      </c>
      <c r="Q118" s="14"/>
      <c r="R118" s="14"/>
      <c r="S118" s="14">
        <v>124</v>
      </c>
      <c r="T118" s="14">
        <v>4</v>
      </c>
      <c r="U118" s="14"/>
      <c r="V118" s="14"/>
      <c r="W118" s="14">
        <v>127</v>
      </c>
      <c r="X118" s="14">
        <v>5</v>
      </c>
      <c r="Y118" s="14"/>
      <c r="Z118" s="14"/>
      <c r="AA118" s="14">
        <v>98</v>
      </c>
      <c r="AB118" s="14">
        <v>4</v>
      </c>
      <c r="AC118" s="14"/>
      <c r="AD118" s="14"/>
      <c r="AE118" s="14">
        <v>85</v>
      </c>
      <c r="AF118" s="14">
        <v>4</v>
      </c>
      <c r="AG118" s="14"/>
      <c r="AH118" s="14"/>
      <c r="AI118" s="14">
        <v>79</v>
      </c>
      <c r="AJ118" s="14">
        <v>3</v>
      </c>
      <c r="AK118" s="14"/>
      <c r="AL118" s="14"/>
      <c r="AM118" s="14">
        <v>85</v>
      </c>
      <c r="AN118" s="14">
        <v>4</v>
      </c>
      <c r="AO118" s="14"/>
      <c r="AP118" s="14"/>
      <c r="AQ118" s="14">
        <v>44</v>
      </c>
      <c r="AR118" s="14">
        <v>2</v>
      </c>
      <c r="AS118" s="14"/>
      <c r="AT118" s="14"/>
      <c r="AU118" s="14">
        <v>54</v>
      </c>
      <c r="AV118" s="14">
        <v>2</v>
      </c>
      <c r="AW118" s="14"/>
      <c r="AX118" s="14"/>
      <c r="AY118" s="14">
        <v>4567</v>
      </c>
      <c r="AZ118" s="12">
        <f t="shared" si="0"/>
        <v>28</v>
      </c>
      <c r="BA118" s="12">
        <f t="shared" si="1"/>
        <v>0</v>
      </c>
      <c r="BB118" s="14">
        <f t="shared" si="2"/>
        <v>28</v>
      </c>
      <c r="BC118" s="14">
        <f t="shared" si="173"/>
        <v>11</v>
      </c>
      <c r="BD118" s="12">
        <f t="shared" si="4"/>
        <v>756</v>
      </c>
      <c r="BE118" s="12">
        <f t="shared" si="5"/>
        <v>0</v>
      </c>
      <c r="BF118" s="12">
        <f t="shared" si="6"/>
        <v>756</v>
      </c>
      <c r="BG118" s="12"/>
      <c r="BH118" s="12">
        <f t="shared" si="159"/>
        <v>124</v>
      </c>
      <c r="BI118" s="12">
        <f t="shared" si="160"/>
        <v>0</v>
      </c>
      <c r="BJ118" s="12">
        <f t="shared" si="9"/>
        <v>127</v>
      </c>
      <c r="BK118" s="12">
        <f t="shared" si="174"/>
        <v>0</v>
      </c>
      <c r="BL118" s="12"/>
      <c r="BM118" s="12">
        <f t="shared" si="189"/>
        <v>98</v>
      </c>
      <c r="BN118" s="12">
        <f t="shared" si="190"/>
        <v>0</v>
      </c>
      <c r="BO118" s="12"/>
      <c r="BP118" s="12"/>
      <c r="BQ118" s="12">
        <f t="shared" si="13"/>
        <v>85</v>
      </c>
      <c r="BR118" s="12">
        <f t="shared" si="14"/>
        <v>0</v>
      </c>
      <c r="BS118" s="12"/>
      <c r="BT118" s="12">
        <v>3</v>
      </c>
      <c r="BU118" s="12">
        <v>0</v>
      </c>
      <c r="BV118" s="12">
        <v>0</v>
      </c>
      <c r="BW118" s="12">
        <f t="shared" si="15"/>
        <v>7</v>
      </c>
      <c r="BX118" s="12">
        <f t="shared" ref="BX118:BY118" si="277">ROUNDUP((((AZ118)*4))/18,0)</f>
        <v>7</v>
      </c>
      <c r="BY118" s="12">
        <f t="shared" si="277"/>
        <v>0</v>
      </c>
      <c r="BZ118" s="12">
        <v>0</v>
      </c>
      <c r="CA118" s="12">
        <v>0</v>
      </c>
      <c r="CB118" s="12">
        <v>0</v>
      </c>
      <c r="CC118" s="12">
        <f t="shared" ref="CC118:CD118" si="278">IF(BX118-BZ118&gt;0,BX118-BZ118,0)</f>
        <v>7</v>
      </c>
      <c r="CD118" s="12">
        <f t="shared" si="278"/>
        <v>0</v>
      </c>
      <c r="CE118" s="12">
        <v>2</v>
      </c>
      <c r="CF118" s="12">
        <f t="shared" si="18"/>
        <v>5</v>
      </c>
      <c r="CG118" s="12">
        <f t="shared" si="19"/>
        <v>2</v>
      </c>
      <c r="CH118" s="12">
        <f t="shared" si="20"/>
        <v>0</v>
      </c>
      <c r="CI118" s="12">
        <v>20</v>
      </c>
      <c r="CJ118" s="12">
        <f t="shared" si="21"/>
        <v>34</v>
      </c>
      <c r="CK118" s="12">
        <f t="shared" si="22"/>
        <v>14</v>
      </c>
    </row>
    <row r="119" spans="1:89" ht="15.75" hidden="1" customHeight="1">
      <c r="A119" s="13" t="s">
        <v>342</v>
      </c>
      <c r="B119" s="14" t="s">
        <v>323</v>
      </c>
      <c r="C119" s="17" t="s">
        <v>343</v>
      </c>
      <c r="D119" s="14" t="s">
        <v>325</v>
      </c>
      <c r="E119" s="14">
        <v>39</v>
      </c>
      <c r="F119" s="14">
        <v>0.5</v>
      </c>
      <c r="G119" s="14">
        <v>136</v>
      </c>
      <c r="H119" s="14">
        <v>4</v>
      </c>
      <c r="I119" s="14"/>
      <c r="J119" s="14"/>
      <c r="K119" s="14">
        <v>133</v>
      </c>
      <c r="L119" s="14">
        <v>5</v>
      </c>
      <c r="M119" s="14"/>
      <c r="N119" s="14"/>
      <c r="O119" s="14">
        <v>136</v>
      </c>
      <c r="P119" s="14">
        <v>5</v>
      </c>
      <c r="Q119" s="14"/>
      <c r="R119" s="14"/>
      <c r="S119" s="14">
        <v>123</v>
      </c>
      <c r="T119" s="14">
        <v>5</v>
      </c>
      <c r="U119" s="14"/>
      <c r="V119" s="14"/>
      <c r="W119" s="14">
        <v>99</v>
      </c>
      <c r="X119" s="14">
        <v>4</v>
      </c>
      <c r="Y119" s="14"/>
      <c r="Z119" s="14"/>
      <c r="AA119" s="14">
        <v>96</v>
      </c>
      <c r="AB119" s="14">
        <v>4</v>
      </c>
      <c r="AC119" s="14"/>
      <c r="AD119" s="14"/>
      <c r="AE119" s="14">
        <v>102</v>
      </c>
      <c r="AF119" s="14">
        <v>5</v>
      </c>
      <c r="AG119" s="14"/>
      <c r="AH119" s="14"/>
      <c r="AI119" s="14">
        <v>106</v>
      </c>
      <c r="AJ119" s="14">
        <v>4</v>
      </c>
      <c r="AK119" s="14"/>
      <c r="AL119" s="14"/>
      <c r="AM119" s="14">
        <v>95</v>
      </c>
      <c r="AN119" s="14">
        <v>4</v>
      </c>
      <c r="AO119" s="14"/>
      <c r="AP119" s="14"/>
      <c r="AQ119" s="14">
        <v>80</v>
      </c>
      <c r="AR119" s="14">
        <v>3</v>
      </c>
      <c r="AS119" s="14"/>
      <c r="AT119" s="14"/>
      <c r="AU119" s="14">
        <v>66</v>
      </c>
      <c r="AV119" s="14">
        <v>3</v>
      </c>
      <c r="AW119" s="14"/>
      <c r="AX119" s="14"/>
      <c r="AY119" s="14">
        <v>4567</v>
      </c>
      <c r="AZ119" s="12">
        <f t="shared" si="0"/>
        <v>32</v>
      </c>
      <c r="BA119" s="12">
        <f t="shared" si="1"/>
        <v>0</v>
      </c>
      <c r="BB119" s="14">
        <f t="shared" si="2"/>
        <v>32</v>
      </c>
      <c r="BC119" s="14">
        <f t="shared" si="173"/>
        <v>14</v>
      </c>
      <c r="BD119" s="12">
        <f t="shared" si="4"/>
        <v>795</v>
      </c>
      <c r="BE119" s="12">
        <f t="shared" si="5"/>
        <v>0</v>
      </c>
      <c r="BF119" s="12">
        <f t="shared" si="6"/>
        <v>795</v>
      </c>
      <c r="BG119" s="12"/>
      <c r="BH119" s="12">
        <f t="shared" si="159"/>
        <v>123</v>
      </c>
      <c r="BI119" s="12">
        <f t="shared" si="160"/>
        <v>0</v>
      </c>
      <c r="BJ119" s="12">
        <f t="shared" si="9"/>
        <v>99</v>
      </c>
      <c r="BK119" s="12">
        <f t="shared" si="174"/>
        <v>0</v>
      </c>
      <c r="BL119" s="12"/>
      <c r="BM119" s="12">
        <f t="shared" si="189"/>
        <v>96</v>
      </c>
      <c r="BN119" s="12">
        <f t="shared" si="190"/>
        <v>0</v>
      </c>
      <c r="BO119" s="12"/>
      <c r="BP119" s="12"/>
      <c r="BQ119" s="12">
        <f t="shared" si="13"/>
        <v>102</v>
      </c>
      <c r="BR119" s="12">
        <f t="shared" si="14"/>
        <v>0</v>
      </c>
      <c r="BS119" s="12"/>
      <c r="BT119" s="12">
        <v>3</v>
      </c>
      <c r="BU119" s="12">
        <v>0</v>
      </c>
      <c r="BV119" s="12">
        <v>0</v>
      </c>
      <c r="BW119" s="12">
        <f t="shared" si="15"/>
        <v>8</v>
      </c>
      <c r="BX119" s="12">
        <f t="shared" ref="BX119:BY119" si="279">ROUNDUP((((AZ119)*4))/18,0)</f>
        <v>8</v>
      </c>
      <c r="BY119" s="12">
        <f t="shared" si="279"/>
        <v>0</v>
      </c>
      <c r="BZ119" s="12">
        <v>0</v>
      </c>
      <c r="CA119" s="12">
        <v>0</v>
      </c>
      <c r="CB119" s="12">
        <v>0</v>
      </c>
      <c r="CC119" s="12">
        <f t="shared" ref="CC119:CD119" si="280">IF(BX119-BZ119&gt;0,BX119-BZ119,0)</f>
        <v>8</v>
      </c>
      <c r="CD119" s="12">
        <f t="shared" si="280"/>
        <v>0</v>
      </c>
      <c r="CE119" s="12">
        <v>3</v>
      </c>
      <c r="CF119" s="12">
        <f t="shared" si="18"/>
        <v>5</v>
      </c>
      <c r="CG119" s="12">
        <f t="shared" si="19"/>
        <v>4</v>
      </c>
      <c r="CH119" s="12">
        <f t="shared" si="20"/>
        <v>1</v>
      </c>
      <c r="CI119" s="12">
        <v>10</v>
      </c>
      <c r="CJ119" s="12">
        <f t="shared" si="21"/>
        <v>68</v>
      </c>
      <c r="CK119" s="12">
        <f t="shared" si="22"/>
        <v>58</v>
      </c>
    </row>
    <row r="120" spans="1:89" ht="15.75" hidden="1" customHeight="1">
      <c r="A120" s="13" t="s">
        <v>344</v>
      </c>
      <c r="B120" s="14" t="s">
        <v>345</v>
      </c>
      <c r="C120" s="14" t="s">
        <v>346</v>
      </c>
      <c r="D120" s="21" t="s">
        <v>347</v>
      </c>
      <c r="E120" s="14">
        <v>2</v>
      </c>
      <c r="F120" s="14">
        <v>0.5</v>
      </c>
      <c r="G120" s="14">
        <v>55</v>
      </c>
      <c r="H120" s="14">
        <v>2</v>
      </c>
      <c r="I120" s="14">
        <v>80</v>
      </c>
      <c r="J120" s="14">
        <v>3</v>
      </c>
      <c r="K120" s="14">
        <v>31</v>
      </c>
      <c r="L120" s="14">
        <v>1</v>
      </c>
      <c r="M120" s="14">
        <v>71</v>
      </c>
      <c r="N120" s="14">
        <v>3</v>
      </c>
      <c r="O120" s="14">
        <v>74</v>
      </c>
      <c r="P120" s="14">
        <v>3</v>
      </c>
      <c r="Q120" s="14">
        <v>60</v>
      </c>
      <c r="R120" s="14">
        <v>3</v>
      </c>
      <c r="S120" s="14">
        <v>51</v>
      </c>
      <c r="T120" s="14">
        <v>2</v>
      </c>
      <c r="U120" s="14">
        <v>51</v>
      </c>
      <c r="V120" s="14">
        <v>2</v>
      </c>
      <c r="W120" s="14">
        <v>56</v>
      </c>
      <c r="X120" s="14">
        <v>3</v>
      </c>
      <c r="Y120" s="14">
        <v>50</v>
      </c>
      <c r="Z120" s="14">
        <v>2</v>
      </c>
      <c r="AA120" s="14">
        <v>29</v>
      </c>
      <c r="AB120" s="14">
        <v>1</v>
      </c>
      <c r="AC120" s="14">
        <v>40</v>
      </c>
      <c r="AD120" s="14">
        <v>2</v>
      </c>
      <c r="AE120" s="14">
        <v>47</v>
      </c>
      <c r="AF120" s="14">
        <v>3</v>
      </c>
      <c r="AG120" s="14">
        <v>36</v>
      </c>
      <c r="AH120" s="14">
        <v>2</v>
      </c>
      <c r="AI120" s="14">
        <v>34</v>
      </c>
      <c r="AJ120" s="14">
        <v>2</v>
      </c>
      <c r="AK120" s="14">
        <v>37</v>
      </c>
      <c r="AL120" s="14">
        <v>2</v>
      </c>
      <c r="AM120" s="14">
        <v>27</v>
      </c>
      <c r="AN120" s="14">
        <v>3</v>
      </c>
      <c r="AO120" s="14">
        <v>53</v>
      </c>
      <c r="AP120" s="14">
        <v>2</v>
      </c>
      <c r="AQ120" s="14">
        <v>21</v>
      </c>
      <c r="AR120" s="14">
        <v>1</v>
      </c>
      <c r="AS120" s="14">
        <v>24</v>
      </c>
      <c r="AT120" s="14">
        <v>1</v>
      </c>
      <c r="AU120" s="14">
        <v>42</v>
      </c>
      <c r="AV120" s="14">
        <v>2</v>
      </c>
      <c r="AW120" s="14">
        <v>24</v>
      </c>
      <c r="AX120" s="14">
        <v>1</v>
      </c>
      <c r="AY120" s="14">
        <v>4567</v>
      </c>
      <c r="AZ120" s="12">
        <f t="shared" si="0"/>
        <v>15</v>
      </c>
      <c r="BA120" s="12">
        <f t="shared" si="1"/>
        <v>16</v>
      </c>
      <c r="BB120" s="14">
        <f t="shared" si="2"/>
        <v>31</v>
      </c>
      <c r="BC120" s="14">
        <f t="shared" si="173"/>
        <v>14</v>
      </c>
      <c r="BD120" s="12">
        <f t="shared" si="4"/>
        <v>322</v>
      </c>
      <c r="BE120" s="12">
        <f t="shared" si="5"/>
        <v>345</v>
      </c>
      <c r="BF120" s="12">
        <f t="shared" si="6"/>
        <v>667</v>
      </c>
      <c r="BG120" s="12"/>
      <c r="BH120" s="12">
        <f t="shared" si="159"/>
        <v>51</v>
      </c>
      <c r="BI120" s="12">
        <f t="shared" si="160"/>
        <v>51</v>
      </c>
      <c r="BJ120" s="12">
        <f t="shared" si="9"/>
        <v>56</v>
      </c>
      <c r="BK120" s="12">
        <f t="shared" si="174"/>
        <v>50</v>
      </c>
      <c r="BL120" s="12"/>
      <c r="BM120" s="12">
        <f t="shared" si="189"/>
        <v>29</v>
      </c>
      <c r="BN120" s="12">
        <f t="shared" si="190"/>
        <v>40</v>
      </c>
      <c r="BO120" s="12"/>
      <c r="BP120" s="12"/>
      <c r="BQ120" s="12">
        <f t="shared" si="13"/>
        <v>47</v>
      </c>
      <c r="BR120" s="12">
        <f t="shared" si="14"/>
        <v>36</v>
      </c>
      <c r="BS120" s="12"/>
      <c r="BT120" s="12">
        <v>2</v>
      </c>
      <c r="BU120" s="12">
        <v>1</v>
      </c>
      <c r="BV120" s="12">
        <v>1</v>
      </c>
      <c r="BW120" s="12">
        <f t="shared" si="15"/>
        <v>8</v>
      </c>
      <c r="BX120" s="12">
        <f t="shared" ref="BX120:BY120" si="281">ROUNDUP((((AZ120)*4))/18,0)</f>
        <v>4</v>
      </c>
      <c r="BY120" s="12">
        <f t="shared" si="281"/>
        <v>4</v>
      </c>
      <c r="BZ120" s="12">
        <v>0</v>
      </c>
      <c r="CA120" s="12">
        <v>0</v>
      </c>
      <c r="CB120" s="12">
        <v>0</v>
      </c>
      <c r="CC120" s="12">
        <f t="shared" ref="CC120:CD120" si="282">IF(BX120-BZ120&gt;0,BX120-BZ120,0)</f>
        <v>4</v>
      </c>
      <c r="CD120" s="12">
        <f t="shared" si="282"/>
        <v>4</v>
      </c>
      <c r="CE120" s="12">
        <v>1</v>
      </c>
      <c r="CF120" s="12">
        <f t="shared" si="18"/>
        <v>5</v>
      </c>
      <c r="CG120" s="12">
        <f t="shared" si="19"/>
        <v>4</v>
      </c>
      <c r="CH120" s="12">
        <f t="shared" si="20"/>
        <v>3</v>
      </c>
      <c r="CI120" s="12">
        <v>8</v>
      </c>
      <c r="CJ120" s="12">
        <f t="shared" si="21"/>
        <v>68</v>
      </c>
      <c r="CK120" s="12">
        <f t="shared" si="22"/>
        <v>60</v>
      </c>
    </row>
    <row r="121" spans="1:89" ht="15.75" hidden="1" customHeight="1">
      <c r="A121" s="13" t="s">
        <v>348</v>
      </c>
      <c r="B121" s="14" t="s">
        <v>345</v>
      </c>
      <c r="C121" s="14" t="s">
        <v>349</v>
      </c>
      <c r="D121" s="21" t="s">
        <v>347</v>
      </c>
      <c r="E121" s="14">
        <v>6</v>
      </c>
      <c r="F121" s="14">
        <v>0.5</v>
      </c>
      <c r="G121" s="14">
        <v>86</v>
      </c>
      <c r="H121" s="14">
        <v>3</v>
      </c>
      <c r="I121" s="14"/>
      <c r="J121" s="14"/>
      <c r="K121" s="14">
        <v>78</v>
      </c>
      <c r="L121" s="14">
        <v>3</v>
      </c>
      <c r="M121" s="14"/>
      <c r="N121" s="14"/>
      <c r="O121" s="14">
        <v>81</v>
      </c>
      <c r="P121" s="14">
        <v>4</v>
      </c>
      <c r="Q121" s="14"/>
      <c r="R121" s="14"/>
      <c r="S121" s="14">
        <v>81</v>
      </c>
      <c r="T121" s="14">
        <v>3</v>
      </c>
      <c r="U121" s="14"/>
      <c r="V121" s="14"/>
      <c r="W121" s="14">
        <v>77</v>
      </c>
      <c r="X121" s="14">
        <v>3</v>
      </c>
      <c r="Y121" s="14"/>
      <c r="Z121" s="14"/>
      <c r="AA121" s="14">
        <v>67</v>
      </c>
      <c r="AB121" s="14">
        <v>3</v>
      </c>
      <c r="AC121" s="14"/>
      <c r="AD121" s="14"/>
      <c r="AE121" s="14">
        <v>67</v>
      </c>
      <c r="AF121" s="14">
        <v>3</v>
      </c>
      <c r="AG121" s="14"/>
      <c r="AH121" s="14"/>
      <c r="AI121" s="14">
        <v>64</v>
      </c>
      <c r="AJ121" s="14">
        <v>3</v>
      </c>
      <c r="AK121" s="14"/>
      <c r="AL121" s="14"/>
      <c r="AM121" s="14">
        <v>60</v>
      </c>
      <c r="AN121" s="14">
        <v>3</v>
      </c>
      <c r="AO121" s="14"/>
      <c r="AP121" s="14"/>
      <c r="AQ121" s="14">
        <v>17</v>
      </c>
      <c r="AR121" s="14">
        <v>1</v>
      </c>
      <c r="AS121" s="14"/>
      <c r="AT121" s="14"/>
      <c r="AU121" s="14">
        <v>20</v>
      </c>
      <c r="AV121" s="14">
        <v>1</v>
      </c>
      <c r="AW121" s="14"/>
      <c r="AX121" s="14"/>
      <c r="AY121" s="14">
        <v>4567</v>
      </c>
      <c r="AZ121" s="12">
        <f t="shared" si="0"/>
        <v>22</v>
      </c>
      <c r="BA121" s="12">
        <f t="shared" si="1"/>
        <v>0</v>
      </c>
      <c r="BB121" s="14">
        <f t="shared" si="2"/>
        <v>22</v>
      </c>
      <c r="BC121" s="14">
        <f t="shared" si="173"/>
        <v>8</v>
      </c>
      <c r="BD121" s="12">
        <f t="shared" si="4"/>
        <v>515</v>
      </c>
      <c r="BE121" s="12">
        <f t="shared" si="5"/>
        <v>0</v>
      </c>
      <c r="BF121" s="12">
        <f t="shared" si="6"/>
        <v>515</v>
      </c>
      <c r="BG121" s="12"/>
      <c r="BH121" s="12">
        <f t="shared" si="159"/>
        <v>81</v>
      </c>
      <c r="BI121" s="12">
        <f t="shared" si="160"/>
        <v>0</v>
      </c>
      <c r="BJ121" s="12">
        <f t="shared" si="9"/>
        <v>77</v>
      </c>
      <c r="BK121" s="12">
        <f t="shared" si="174"/>
        <v>0</v>
      </c>
      <c r="BL121" s="12"/>
      <c r="BM121" s="12">
        <f t="shared" si="189"/>
        <v>67</v>
      </c>
      <c r="BN121" s="12">
        <f t="shared" si="190"/>
        <v>0</v>
      </c>
      <c r="BO121" s="12"/>
      <c r="BP121" s="12"/>
      <c r="BQ121" s="12">
        <f t="shared" si="13"/>
        <v>67</v>
      </c>
      <c r="BR121" s="12">
        <f t="shared" si="14"/>
        <v>0</v>
      </c>
      <c r="BS121" s="12"/>
      <c r="BT121" s="12">
        <v>2</v>
      </c>
      <c r="BU121" s="12">
        <v>0</v>
      </c>
      <c r="BV121" s="12"/>
      <c r="BW121" s="12">
        <f t="shared" si="15"/>
        <v>6</v>
      </c>
      <c r="BX121" s="12">
        <f t="shared" ref="BX121:BY121" si="283">ROUNDUP((((AZ121)*4))/18,0)</f>
        <v>5</v>
      </c>
      <c r="BY121" s="12">
        <f t="shared" si="283"/>
        <v>0</v>
      </c>
      <c r="BZ121" s="12">
        <v>0</v>
      </c>
      <c r="CA121" s="12">
        <v>0</v>
      </c>
      <c r="CB121" s="12">
        <v>0</v>
      </c>
      <c r="CC121" s="12">
        <f t="shared" ref="CC121:CD121" si="284">IF(BX121-BZ121&gt;0,BX121-BZ121,0)</f>
        <v>5</v>
      </c>
      <c r="CD121" s="12">
        <f t="shared" si="284"/>
        <v>0</v>
      </c>
      <c r="CE121" s="12">
        <v>2</v>
      </c>
      <c r="CF121" s="12">
        <f t="shared" si="18"/>
        <v>4</v>
      </c>
      <c r="CG121" s="12">
        <f t="shared" si="19"/>
        <v>2</v>
      </c>
      <c r="CH121" s="12">
        <f t="shared" si="20"/>
        <v>0</v>
      </c>
      <c r="CI121" s="12">
        <v>7</v>
      </c>
      <c r="CJ121" s="12">
        <f t="shared" si="21"/>
        <v>34</v>
      </c>
      <c r="CK121" s="12">
        <f t="shared" si="22"/>
        <v>27</v>
      </c>
    </row>
    <row r="122" spans="1:89" ht="15.75" hidden="1" customHeight="1">
      <c r="A122" s="13" t="s">
        <v>350</v>
      </c>
      <c r="B122" s="14" t="s">
        <v>345</v>
      </c>
      <c r="C122" s="14" t="s">
        <v>351</v>
      </c>
      <c r="D122" s="21" t="s">
        <v>347</v>
      </c>
      <c r="E122" s="14">
        <v>9</v>
      </c>
      <c r="F122" s="14">
        <v>0.5</v>
      </c>
      <c r="G122" s="14">
        <v>88</v>
      </c>
      <c r="H122" s="14">
        <v>4</v>
      </c>
      <c r="I122" s="14"/>
      <c r="J122" s="14"/>
      <c r="K122" s="14">
        <v>112</v>
      </c>
      <c r="L122" s="14">
        <v>5</v>
      </c>
      <c r="M122" s="14"/>
      <c r="N122" s="14"/>
      <c r="O122" s="14">
        <v>96</v>
      </c>
      <c r="P122" s="14">
        <v>5</v>
      </c>
      <c r="Q122" s="14"/>
      <c r="R122" s="14"/>
      <c r="S122" s="14">
        <v>109</v>
      </c>
      <c r="T122" s="14">
        <v>5</v>
      </c>
      <c r="U122" s="14"/>
      <c r="V122" s="14"/>
      <c r="W122" s="14">
        <v>85</v>
      </c>
      <c r="X122" s="14">
        <v>4</v>
      </c>
      <c r="Y122" s="14"/>
      <c r="Z122" s="14"/>
      <c r="AA122" s="14">
        <v>90</v>
      </c>
      <c r="AB122" s="14">
        <v>4</v>
      </c>
      <c r="AC122" s="14"/>
      <c r="AD122" s="14"/>
      <c r="AE122" s="14">
        <v>82</v>
      </c>
      <c r="AF122" s="14">
        <v>5</v>
      </c>
      <c r="AG122" s="14"/>
      <c r="AH122" s="14"/>
      <c r="AI122" s="14">
        <v>61</v>
      </c>
      <c r="AJ122" s="14">
        <v>3</v>
      </c>
      <c r="AK122" s="14"/>
      <c r="AL122" s="14"/>
      <c r="AM122" s="14">
        <v>40</v>
      </c>
      <c r="AN122" s="14">
        <v>2</v>
      </c>
      <c r="AO122" s="14"/>
      <c r="AP122" s="14"/>
      <c r="AQ122" s="14">
        <v>23</v>
      </c>
      <c r="AR122" s="14">
        <v>1</v>
      </c>
      <c r="AS122" s="14"/>
      <c r="AT122" s="14"/>
      <c r="AU122" s="14">
        <v>24</v>
      </c>
      <c r="AV122" s="14">
        <v>1</v>
      </c>
      <c r="AW122" s="14"/>
      <c r="AX122" s="14"/>
      <c r="AY122" s="14">
        <v>4567</v>
      </c>
      <c r="AZ122" s="12">
        <f t="shared" si="0"/>
        <v>31</v>
      </c>
      <c r="BA122" s="12">
        <f t="shared" si="1"/>
        <v>0</v>
      </c>
      <c r="BB122" s="14">
        <f t="shared" si="2"/>
        <v>31</v>
      </c>
      <c r="BC122" s="14">
        <f t="shared" si="173"/>
        <v>7</v>
      </c>
      <c r="BD122" s="12">
        <f t="shared" si="4"/>
        <v>635</v>
      </c>
      <c r="BE122" s="12">
        <f t="shared" si="5"/>
        <v>0</v>
      </c>
      <c r="BF122" s="12">
        <f t="shared" si="6"/>
        <v>635</v>
      </c>
      <c r="BG122" s="12"/>
      <c r="BH122" s="12">
        <f t="shared" si="159"/>
        <v>109</v>
      </c>
      <c r="BI122" s="12">
        <f t="shared" si="160"/>
        <v>0</v>
      </c>
      <c r="BJ122" s="12">
        <f t="shared" si="9"/>
        <v>85</v>
      </c>
      <c r="BK122" s="12">
        <f t="shared" si="174"/>
        <v>0</v>
      </c>
      <c r="BL122" s="12"/>
      <c r="BM122" s="12">
        <f t="shared" si="189"/>
        <v>90</v>
      </c>
      <c r="BN122" s="12">
        <f t="shared" si="190"/>
        <v>0</v>
      </c>
      <c r="BO122" s="12"/>
      <c r="BP122" s="12"/>
      <c r="BQ122" s="12">
        <f t="shared" si="13"/>
        <v>82</v>
      </c>
      <c r="BR122" s="12">
        <f t="shared" si="14"/>
        <v>0</v>
      </c>
      <c r="BS122" s="12"/>
      <c r="BT122" s="12">
        <v>1</v>
      </c>
      <c r="BU122" s="12">
        <v>0</v>
      </c>
      <c r="BV122" s="12">
        <v>0</v>
      </c>
      <c r="BW122" s="12">
        <f t="shared" si="15"/>
        <v>8</v>
      </c>
      <c r="BX122" s="12">
        <f t="shared" ref="BX122:BY122" si="285">ROUNDUP((((AZ122)*4))/18,0)</f>
        <v>7</v>
      </c>
      <c r="BY122" s="12">
        <f t="shared" si="285"/>
        <v>0</v>
      </c>
      <c r="BZ122" s="12">
        <v>0</v>
      </c>
      <c r="CA122" s="12">
        <v>0</v>
      </c>
      <c r="CB122" s="12">
        <v>0</v>
      </c>
      <c r="CC122" s="12">
        <f t="shared" ref="CC122:CD122" si="286">IF(BX122-BZ122&gt;0,BX122-BZ122,0)</f>
        <v>7</v>
      </c>
      <c r="CD122" s="12">
        <f t="shared" si="286"/>
        <v>0</v>
      </c>
      <c r="CE122" s="12">
        <v>1</v>
      </c>
      <c r="CF122" s="12">
        <f t="shared" si="18"/>
        <v>5</v>
      </c>
      <c r="CG122" s="12">
        <f t="shared" si="19"/>
        <v>4</v>
      </c>
      <c r="CH122" s="12">
        <f t="shared" si="20"/>
        <v>3</v>
      </c>
      <c r="CI122" s="12">
        <v>22</v>
      </c>
      <c r="CJ122" s="12">
        <f t="shared" si="21"/>
        <v>68</v>
      </c>
      <c r="CK122" s="12">
        <f t="shared" si="22"/>
        <v>46</v>
      </c>
    </row>
    <row r="123" spans="1:89" ht="15.75" hidden="1" customHeight="1">
      <c r="A123" s="11" t="s">
        <v>352</v>
      </c>
      <c r="B123" s="12" t="s">
        <v>345</v>
      </c>
      <c r="C123" s="16" t="s">
        <v>353</v>
      </c>
      <c r="D123" s="22" t="s">
        <v>347</v>
      </c>
      <c r="E123" s="12">
        <v>10</v>
      </c>
      <c r="F123" s="12">
        <v>0.5</v>
      </c>
      <c r="G123" s="12">
        <v>80</v>
      </c>
      <c r="H123" s="12">
        <v>3</v>
      </c>
      <c r="I123" s="12"/>
      <c r="J123" s="12"/>
      <c r="K123" s="12">
        <v>67</v>
      </c>
      <c r="L123" s="12">
        <v>3</v>
      </c>
      <c r="M123" s="12"/>
      <c r="N123" s="12"/>
      <c r="O123" s="12">
        <v>72</v>
      </c>
      <c r="P123" s="12">
        <v>3</v>
      </c>
      <c r="Q123" s="12"/>
      <c r="R123" s="12"/>
      <c r="S123" s="12">
        <v>93</v>
      </c>
      <c r="T123" s="12">
        <v>3</v>
      </c>
      <c r="U123" s="12"/>
      <c r="V123" s="12"/>
      <c r="W123" s="12">
        <v>67</v>
      </c>
      <c r="X123" s="12">
        <v>3</v>
      </c>
      <c r="Y123" s="12"/>
      <c r="Z123" s="12"/>
      <c r="AA123" s="12">
        <v>61</v>
      </c>
      <c r="AB123" s="12">
        <v>3</v>
      </c>
      <c r="AC123" s="12"/>
      <c r="AD123" s="12"/>
      <c r="AE123" s="12">
        <v>66</v>
      </c>
      <c r="AF123" s="12">
        <v>3</v>
      </c>
      <c r="AG123" s="12"/>
      <c r="AH123" s="12"/>
      <c r="AI123" s="12">
        <v>61</v>
      </c>
      <c r="AJ123" s="12">
        <v>3</v>
      </c>
      <c r="AK123" s="12"/>
      <c r="AL123" s="12"/>
      <c r="AM123" s="12">
        <v>38</v>
      </c>
      <c r="AN123" s="12">
        <v>2</v>
      </c>
      <c r="AO123" s="12"/>
      <c r="AP123" s="12"/>
      <c r="AQ123" s="12">
        <v>16</v>
      </c>
      <c r="AR123" s="12">
        <v>1</v>
      </c>
      <c r="AS123" s="12"/>
      <c r="AT123" s="12"/>
      <c r="AU123" s="12">
        <v>21</v>
      </c>
      <c r="AV123" s="12">
        <v>1</v>
      </c>
      <c r="AW123" s="12"/>
      <c r="AX123" s="12"/>
      <c r="AY123" s="12">
        <v>4567</v>
      </c>
      <c r="AZ123" s="12">
        <f t="shared" si="0"/>
        <v>21</v>
      </c>
      <c r="BA123" s="12">
        <f t="shared" si="1"/>
        <v>0</v>
      </c>
      <c r="BB123" s="12">
        <f t="shared" si="2"/>
        <v>21</v>
      </c>
      <c r="BC123" s="12">
        <f t="shared" si="173"/>
        <v>7</v>
      </c>
      <c r="BD123" s="12">
        <f t="shared" si="4"/>
        <v>487</v>
      </c>
      <c r="BE123" s="12">
        <f t="shared" si="5"/>
        <v>0</v>
      </c>
      <c r="BF123" s="12">
        <f t="shared" si="6"/>
        <v>487</v>
      </c>
      <c r="BG123" s="12"/>
      <c r="BH123" s="12">
        <f t="shared" si="159"/>
        <v>93</v>
      </c>
      <c r="BI123" s="12">
        <f t="shared" si="160"/>
        <v>0</v>
      </c>
      <c r="BJ123" s="12">
        <f t="shared" si="9"/>
        <v>67</v>
      </c>
      <c r="BK123" s="12">
        <f t="shared" si="174"/>
        <v>0</v>
      </c>
      <c r="BL123" s="12"/>
      <c r="BM123" s="12">
        <f t="shared" si="189"/>
        <v>61</v>
      </c>
      <c r="BN123" s="12">
        <f t="shared" si="190"/>
        <v>0</v>
      </c>
      <c r="BO123" s="12"/>
      <c r="BP123" s="12"/>
      <c r="BQ123" s="12">
        <f t="shared" si="13"/>
        <v>66</v>
      </c>
      <c r="BR123" s="12">
        <f t="shared" si="14"/>
        <v>0</v>
      </c>
      <c r="BS123" s="12"/>
      <c r="BT123" s="12">
        <v>1</v>
      </c>
      <c r="BU123" s="12">
        <v>0</v>
      </c>
      <c r="BV123" s="12">
        <v>0</v>
      </c>
      <c r="BW123" s="12">
        <f t="shared" si="15"/>
        <v>6</v>
      </c>
      <c r="BX123" s="12">
        <f t="shared" ref="BX123:BY123" si="287">ROUNDUP((((AZ123)*4))/18,0)</f>
        <v>5</v>
      </c>
      <c r="BY123" s="12">
        <f t="shared" si="287"/>
        <v>0</v>
      </c>
      <c r="BZ123" s="12">
        <v>0</v>
      </c>
      <c r="CA123" s="12">
        <v>0</v>
      </c>
      <c r="CB123" s="12">
        <v>0</v>
      </c>
      <c r="CC123" s="12">
        <f t="shared" ref="CC123:CD123" si="288">IF(BX123-BZ123&gt;0,BX123-BZ123,0)</f>
        <v>5</v>
      </c>
      <c r="CD123" s="12">
        <f t="shared" si="288"/>
        <v>0</v>
      </c>
      <c r="CE123" s="12">
        <v>1</v>
      </c>
      <c r="CF123" s="12">
        <f t="shared" si="18"/>
        <v>4</v>
      </c>
      <c r="CG123" s="12">
        <f t="shared" si="19"/>
        <v>2</v>
      </c>
      <c r="CH123" s="12">
        <f t="shared" si="20"/>
        <v>1</v>
      </c>
      <c r="CI123" s="12">
        <v>66</v>
      </c>
      <c r="CJ123" s="12">
        <f t="shared" si="21"/>
        <v>34</v>
      </c>
      <c r="CK123" s="12">
        <f t="shared" si="22"/>
        <v>0</v>
      </c>
    </row>
    <row r="124" spans="1:89" ht="15.75" hidden="1" customHeight="1">
      <c r="A124" s="13" t="s">
        <v>354</v>
      </c>
      <c r="B124" s="14" t="s">
        <v>345</v>
      </c>
      <c r="C124" s="14" t="s">
        <v>355</v>
      </c>
      <c r="D124" s="21" t="s">
        <v>347</v>
      </c>
      <c r="E124" s="14" t="s">
        <v>356</v>
      </c>
      <c r="F124" s="14">
        <v>0.5</v>
      </c>
      <c r="G124" s="14">
        <v>121</v>
      </c>
      <c r="H124" s="14">
        <v>5</v>
      </c>
      <c r="I124" s="14"/>
      <c r="J124" s="14"/>
      <c r="K124" s="14">
        <v>136</v>
      </c>
      <c r="L124" s="14">
        <v>5</v>
      </c>
      <c r="M124" s="14"/>
      <c r="N124" s="14"/>
      <c r="O124" s="14">
        <v>109</v>
      </c>
      <c r="P124" s="14">
        <v>4</v>
      </c>
      <c r="Q124" s="14"/>
      <c r="R124" s="14"/>
      <c r="S124" s="14">
        <v>113</v>
      </c>
      <c r="T124" s="14">
        <v>4</v>
      </c>
      <c r="U124" s="14"/>
      <c r="V124" s="14"/>
      <c r="W124" s="14">
        <v>118</v>
      </c>
      <c r="X124" s="14">
        <v>5</v>
      </c>
      <c r="Y124" s="14"/>
      <c r="Z124" s="14"/>
      <c r="AA124" s="14">
        <v>108</v>
      </c>
      <c r="AB124" s="14">
        <v>5</v>
      </c>
      <c r="AC124" s="14"/>
      <c r="AD124" s="14"/>
      <c r="AE124" s="14">
        <v>73</v>
      </c>
      <c r="AF124" s="14">
        <v>3</v>
      </c>
      <c r="AG124" s="14"/>
      <c r="AH124" s="14"/>
      <c r="AI124" s="14">
        <v>83</v>
      </c>
      <c r="AJ124" s="14">
        <v>4</v>
      </c>
      <c r="AK124" s="14"/>
      <c r="AL124" s="14"/>
      <c r="AM124" s="14">
        <v>78</v>
      </c>
      <c r="AN124" s="14">
        <v>4</v>
      </c>
      <c r="AO124" s="14"/>
      <c r="AP124" s="14"/>
      <c r="AQ124" s="14">
        <v>74</v>
      </c>
      <c r="AR124" s="14">
        <v>3</v>
      </c>
      <c r="AS124" s="14"/>
      <c r="AT124" s="14"/>
      <c r="AU124" s="14">
        <v>81</v>
      </c>
      <c r="AV124" s="14">
        <v>3</v>
      </c>
      <c r="AW124" s="14"/>
      <c r="AX124" s="14"/>
      <c r="AY124" s="14">
        <v>4567</v>
      </c>
      <c r="AZ124" s="12">
        <f t="shared" si="0"/>
        <v>30</v>
      </c>
      <c r="BA124" s="12">
        <f t="shared" si="1"/>
        <v>0</v>
      </c>
      <c r="BB124" s="14">
        <f t="shared" si="2"/>
        <v>30</v>
      </c>
      <c r="BC124" s="14">
        <f t="shared" si="173"/>
        <v>14</v>
      </c>
      <c r="BD124" s="12">
        <f t="shared" si="4"/>
        <v>740</v>
      </c>
      <c r="BE124" s="12">
        <f t="shared" si="5"/>
        <v>0</v>
      </c>
      <c r="BF124" s="12">
        <f t="shared" si="6"/>
        <v>740</v>
      </c>
      <c r="BG124" s="12"/>
      <c r="BH124" s="12">
        <f t="shared" si="159"/>
        <v>113</v>
      </c>
      <c r="BI124" s="12">
        <f t="shared" si="160"/>
        <v>0</v>
      </c>
      <c r="BJ124" s="12">
        <f t="shared" si="9"/>
        <v>118</v>
      </c>
      <c r="BK124" s="12">
        <f t="shared" si="174"/>
        <v>0</v>
      </c>
      <c r="BL124" s="12"/>
      <c r="BM124" s="12">
        <f t="shared" si="189"/>
        <v>108</v>
      </c>
      <c r="BN124" s="12">
        <f t="shared" si="190"/>
        <v>0</v>
      </c>
      <c r="BO124" s="12"/>
      <c r="BP124" s="12"/>
      <c r="BQ124" s="12">
        <f t="shared" si="13"/>
        <v>73</v>
      </c>
      <c r="BR124" s="12">
        <f t="shared" si="14"/>
        <v>0</v>
      </c>
      <c r="BS124" s="12"/>
      <c r="BT124" s="12">
        <v>3</v>
      </c>
      <c r="BU124" s="12">
        <v>0</v>
      </c>
      <c r="BV124" s="12">
        <v>0</v>
      </c>
      <c r="BW124" s="12">
        <f t="shared" si="15"/>
        <v>8</v>
      </c>
      <c r="BX124" s="12">
        <f t="shared" ref="BX124:BY124" si="289">ROUNDUP((((AZ124)*4))/18,0)</f>
        <v>7</v>
      </c>
      <c r="BY124" s="12">
        <f t="shared" si="289"/>
        <v>0</v>
      </c>
      <c r="BZ124" s="12">
        <v>0</v>
      </c>
      <c r="CA124" s="12">
        <v>0</v>
      </c>
      <c r="CB124" s="12">
        <v>0</v>
      </c>
      <c r="CC124" s="12">
        <f t="shared" ref="CC124:CD124" si="290">IF(BX124-BZ124&gt;0,BX124-BZ124,0)</f>
        <v>7</v>
      </c>
      <c r="CD124" s="12">
        <f t="shared" si="290"/>
        <v>0</v>
      </c>
      <c r="CE124" s="12">
        <v>1</v>
      </c>
      <c r="CF124" s="12">
        <f t="shared" si="18"/>
        <v>5</v>
      </c>
      <c r="CG124" s="12">
        <f t="shared" si="19"/>
        <v>2</v>
      </c>
      <c r="CH124" s="12">
        <f t="shared" si="20"/>
        <v>1</v>
      </c>
      <c r="CI124" s="12"/>
      <c r="CJ124" s="12">
        <f t="shared" si="21"/>
        <v>34</v>
      </c>
      <c r="CK124" s="12">
        <f t="shared" si="22"/>
        <v>34</v>
      </c>
    </row>
    <row r="125" spans="1:89" ht="15.75" hidden="1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 t="e">
        <f>SUM(BF2:BF124)</f>
        <v>#VALUE!</v>
      </c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 t="e">
        <f t="shared" ref="CG125:CK125" si="291">SUM(CG2:CG124)</f>
        <v>#VALUE!</v>
      </c>
      <c r="CH125" s="23" t="e">
        <f t="shared" si="291"/>
        <v>#VALUE!</v>
      </c>
      <c r="CI125" s="23">
        <f t="shared" si="291"/>
        <v>5741</v>
      </c>
      <c r="CJ125" s="23" t="e">
        <f t="shared" si="291"/>
        <v>#VALUE!</v>
      </c>
      <c r="CK125" s="23" t="e">
        <f t="shared" si="291"/>
        <v>#VALUE!</v>
      </c>
    </row>
    <row r="126" spans="1:89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</row>
    <row r="127" spans="1:89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 t="s">
        <v>12</v>
      </c>
      <c r="U127" s="23" t="s">
        <v>13</v>
      </c>
      <c r="V127" s="23" t="s">
        <v>357</v>
      </c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</row>
    <row r="128" spans="1:89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14">
        <v>3</v>
      </c>
      <c r="U128" s="14">
        <v>4</v>
      </c>
      <c r="V128" s="23">
        <f t="shared" ref="V128:V134" si="292">T128+U128</f>
        <v>7</v>
      </c>
      <c r="W128" s="23">
        <v>5</v>
      </c>
      <c r="X128" s="23">
        <f t="shared" ref="X128:Y128" si="293">W128*2</f>
        <v>10</v>
      </c>
      <c r="Y128" s="23">
        <f t="shared" si="293"/>
        <v>20</v>
      </c>
      <c r="Z128" s="23">
        <v>2</v>
      </c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</row>
    <row r="129" spans="1:8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14">
        <v>3</v>
      </c>
      <c r="U129" s="14">
        <v>4</v>
      </c>
      <c r="V129" s="23">
        <f t="shared" si="292"/>
        <v>7</v>
      </c>
      <c r="W129" s="23">
        <v>7</v>
      </c>
      <c r="X129" s="23">
        <f t="shared" ref="X129:Y129" si="294">W129*2</f>
        <v>14</v>
      </c>
      <c r="Y129" s="23">
        <f t="shared" si="294"/>
        <v>28</v>
      </c>
      <c r="Z129" s="23">
        <v>2</v>
      </c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</row>
    <row r="130" spans="1:89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12">
        <v>1</v>
      </c>
      <c r="U130" s="12">
        <v>7</v>
      </c>
      <c r="V130" s="23">
        <f t="shared" si="292"/>
        <v>8</v>
      </c>
      <c r="W130" s="23">
        <v>9</v>
      </c>
      <c r="X130" s="23">
        <f t="shared" ref="X130:Y130" si="295">W130*2</f>
        <v>18</v>
      </c>
      <c r="Y130" s="23">
        <f t="shared" si="295"/>
        <v>36</v>
      </c>
      <c r="Z130" s="23">
        <v>4</v>
      </c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</row>
    <row r="131" spans="1:89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14">
        <v>10</v>
      </c>
      <c r="U131" s="14"/>
      <c r="V131" s="23">
        <f t="shared" si="292"/>
        <v>10</v>
      </c>
      <c r="W131" s="23">
        <v>10</v>
      </c>
      <c r="X131" s="23">
        <f t="shared" ref="X131:Y131" si="296">W131*2</f>
        <v>20</v>
      </c>
      <c r="Y131" s="23">
        <f t="shared" si="296"/>
        <v>40</v>
      </c>
      <c r="Z131" s="23">
        <v>4</v>
      </c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</row>
    <row r="132" spans="1:89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12">
        <v>1</v>
      </c>
      <c r="U132" s="12" t="s">
        <v>15</v>
      </c>
      <c r="V132" s="23" t="e">
        <f t="shared" si="292"/>
        <v>#VALUE!</v>
      </c>
      <c r="W132" s="23">
        <v>1</v>
      </c>
      <c r="X132" s="23">
        <f t="shared" ref="X132:Y132" si="297">W132*2</f>
        <v>2</v>
      </c>
      <c r="Y132" s="23">
        <f t="shared" si="297"/>
        <v>4</v>
      </c>
      <c r="Z132" s="23">
        <v>2</v>
      </c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</row>
    <row r="133" spans="1:89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12">
        <v>3</v>
      </c>
      <c r="U133" s="12">
        <v>3</v>
      </c>
      <c r="V133" s="23">
        <f t="shared" si="292"/>
        <v>6</v>
      </c>
      <c r="W133" s="23">
        <v>5</v>
      </c>
      <c r="X133" s="23">
        <f t="shared" ref="X133:Y133" si="298">W133*2</f>
        <v>10</v>
      </c>
      <c r="Y133" s="23">
        <f t="shared" si="298"/>
        <v>20</v>
      </c>
      <c r="Z133" s="23">
        <v>2</v>
      </c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</row>
    <row r="134" spans="1:89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14">
        <v>4</v>
      </c>
      <c r="U134" s="14"/>
      <c r="V134" s="23">
        <f t="shared" si="292"/>
        <v>4</v>
      </c>
      <c r="W134" s="23">
        <v>4</v>
      </c>
      <c r="X134" s="23">
        <f t="shared" ref="X134:Y134" si="299">W134*2</f>
        <v>8</v>
      </c>
      <c r="Y134" s="23">
        <f t="shared" si="299"/>
        <v>16</v>
      </c>
      <c r="Z134" s="23">
        <v>2</v>
      </c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</row>
    <row r="135" spans="1:89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</row>
    <row r="136" spans="1:89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</row>
    <row r="137" spans="1:89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</row>
    <row r="138" spans="1:89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</row>
    <row r="139" spans="1:8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</row>
    <row r="140" spans="1:89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</row>
    <row r="141" spans="1:89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</row>
    <row r="142" spans="1:89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</row>
    <row r="143" spans="1:89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</row>
    <row r="144" spans="1:89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</row>
    <row r="145" spans="1:89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</row>
    <row r="146" spans="1:89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</row>
    <row r="147" spans="1:89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</row>
    <row r="148" spans="1:89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</row>
    <row r="149" spans="1:8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</row>
    <row r="150" spans="1:89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</row>
    <row r="151" spans="1:89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</row>
    <row r="152" spans="1:89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</row>
    <row r="153" spans="1:89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</row>
    <row r="154" spans="1:89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</row>
    <row r="155" spans="1:89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</row>
    <row r="156" spans="1:89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</row>
    <row r="157" spans="1:89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</row>
    <row r="158" spans="1:89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</row>
    <row r="159" spans="1:8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</row>
    <row r="160" spans="1:89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</row>
    <row r="161" spans="1:89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</row>
    <row r="162" spans="1:89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</row>
    <row r="163" spans="1:89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</row>
    <row r="164" spans="1:89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</row>
    <row r="165" spans="1:89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</row>
    <row r="166" spans="1:89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</row>
    <row r="167" spans="1:89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</row>
    <row r="168" spans="1:89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</row>
    <row r="169" spans="1:8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</row>
    <row r="170" spans="1:89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</row>
    <row r="171" spans="1:89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</row>
    <row r="172" spans="1:89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</row>
    <row r="173" spans="1:89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</row>
    <row r="174" spans="1:89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</row>
    <row r="175" spans="1:89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</row>
    <row r="176" spans="1:89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</row>
    <row r="177" spans="1:89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</row>
    <row r="178" spans="1:89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</row>
    <row r="179" spans="1:8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</row>
    <row r="180" spans="1:89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</row>
    <row r="181" spans="1:89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</row>
    <row r="182" spans="1:89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</row>
    <row r="183" spans="1:89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</row>
    <row r="184" spans="1:89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</row>
    <row r="185" spans="1:89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</row>
    <row r="186" spans="1:89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</row>
    <row r="187" spans="1:89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</row>
    <row r="188" spans="1:89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</row>
    <row r="189" spans="1: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</row>
    <row r="190" spans="1:89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</row>
    <row r="191" spans="1:89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</row>
    <row r="192" spans="1:89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</row>
    <row r="193" spans="1:89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</row>
    <row r="194" spans="1:89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</row>
    <row r="195" spans="1:89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</row>
    <row r="196" spans="1:89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</row>
    <row r="197" spans="1:89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</row>
    <row r="198" spans="1:89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</row>
    <row r="199" spans="1:8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</row>
    <row r="200" spans="1:89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</row>
    <row r="201" spans="1:89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</row>
    <row r="202" spans="1:89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</row>
    <row r="203" spans="1:89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</row>
    <row r="204" spans="1:89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</row>
    <row r="205" spans="1:89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</row>
    <row r="206" spans="1:89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</row>
    <row r="207" spans="1:89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</row>
    <row r="208" spans="1:89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</row>
    <row r="209" spans="1:8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</row>
    <row r="210" spans="1:89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</row>
    <row r="211" spans="1:89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</row>
    <row r="212" spans="1:89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</row>
    <row r="213" spans="1:89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</row>
    <row r="214" spans="1:89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</row>
    <row r="215" spans="1:89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</row>
    <row r="216" spans="1:89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</row>
    <row r="217" spans="1:89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</row>
    <row r="218" spans="1:89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</row>
    <row r="219" spans="1:8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</row>
    <row r="220" spans="1:89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</row>
    <row r="221" spans="1:89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</row>
    <row r="222" spans="1:89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</row>
    <row r="223" spans="1:89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</row>
    <row r="224" spans="1:89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</row>
    <row r="225" spans="1:89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</row>
    <row r="226" spans="1:89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</row>
    <row r="227" spans="1:89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</row>
    <row r="228" spans="1:89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</row>
    <row r="229" spans="1:8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</row>
    <row r="230" spans="1:89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</row>
    <row r="231" spans="1:89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</row>
    <row r="232" spans="1:89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</row>
    <row r="233" spans="1:89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</row>
    <row r="234" spans="1:89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</row>
    <row r="235" spans="1:89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</row>
    <row r="236" spans="1:89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</row>
    <row r="237" spans="1:89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</row>
    <row r="238" spans="1:89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</row>
    <row r="239" spans="1:8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</row>
    <row r="240" spans="1:89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</row>
    <row r="241" spans="1:89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</row>
    <row r="242" spans="1:89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</row>
    <row r="243" spans="1:89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</row>
    <row r="244" spans="1:89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</row>
    <row r="245" spans="1:89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</row>
    <row r="246" spans="1:89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</row>
    <row r="247" spans="1:89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</row>
    <row r="248" spans="1:89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</row>
    <row r="249" spans="1:8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</row>
    <row r="250" spans="1:89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</row>
    <row r="251" spans="1:89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</row>
    <row r="252" spans="1:89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</row>
    <row r="253" spans="1:89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</row>
    <row r="254" spans="1:89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</row>
    <row r="255" spans="1:89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</row>
    <row r="256" spans="1:89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</row>
    <row r="257" spans="1:89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</row>
    <row r="258" spans="1:89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</row>
    <row r="259" spans="1:8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</row>
    <row r="260" spans="1:89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</row>
    <row r="261" spans="1:89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</row>
    <row r="262" spans="1:89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</row>
    <row r="263" spans="1:89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</row>
    <row r="264" spans="1:89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</row>
    <row r="265" spans="1:89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</row>
    <row r="266" spans="1:89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</row>
    <row r="267" spans="1:89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</row>
    <row r="268" spans="1:89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</row>
    <row r="269" spans="1:8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</row>
    <row r="270" spans="1:89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</row>
    <row r="271" spans="1:89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</row>
    <row r="272" spans="1:89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</row>
    <row r="273" spans="1:89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</row>
    <row r="274" spans="1:89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</row>
    <row r="275" spans="1:89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</row>
    <row r="276" spans="1:89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</row>
    <row r="277" spans="1:89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</row>
    <row r="278" spans="1:89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</row>
    <row r="279" spans="1:8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</row>
    <row r="280" spans="1:89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</row>
    <row r="281" spans="1:89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</row>
    <row r="282" spans="1:89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</row>
    <row r="283" spans="1:89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</row>
    <row r="284" spans="1:89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</row>
    <row r="285" spans="1:89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</row>
    <row r="286" spans="1:89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</row>
    <row r="287" spans="1:89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</row>
    <row r="288" spans="1:89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</row>
    <row r="289" spans="1: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  <c r="BP289" s="23"/>
      <c r="BQ289" s="23"/>
      <c r="BR289" s="23"/>
      <c r="BS289" s="23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</row>
    <row r="290" spans="1:89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</row>
    <row r="291" spans="1:89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</row>
    <row r="292" spans="1:89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</row>
    <row r="293" spans="1:89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  <c r="BP293" s="23"/>
      <c r="BQ293" s="23"/>
      <c r="BR293" s="23"/>
      <c r="BS293" s="23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</row>
    <row r="294" spans="1:89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</row>
    <row r="295" spans="1:89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</row>
    <row r="296" spans="1:89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  <c r="BP296" s="23"/>
      <c r="BQ296" s="23"/>
      <c r="BR296" s="23"/>
      <c r="BS296" s="23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</row>
    <row r="297" spans="1:89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</row>
    <row r="298" spans="1:89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</row>
    <row r="299" spans="1:8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</row>
    <row r="300" spans="1:89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</row>
    <row r="301" spans="1:89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</row>
    <row r="302" spans="1:89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</row>
    <row r="303" spans="1:89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  <c r="BP303" s="23"/>
      <c r="BQ303" s="23"/>
      <c r="BR303" s="23"/>
      <c r="BS303" s="23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</row>
    <row r="304" spans="1:89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  <c r="BP304" s="23"/>
      <c r="BQ304" s="23"/>
      <c r="BR304" s="23"/>
      <c r="BS304" s="23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</row>
    <row r="305" spans="1:89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  <c r="BP305" s="23"/>
      <c r="BQ305" s="23"/>
      <c r="BR305" s="23"/>
      <c r="BS305" s="23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</row>
    <row r="306" spans="1:89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  <c r="BP306" s="23"/>
      <c r="BQ306" s="23"/>
      <c r="BR306" s="23"/>
      <c r="BS306" s="23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</row>
    <row r="307" spans="1:89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</row>
    <row r="308" spans="1:89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  <c r="BP308" s="23"/>
      <c r="BQ308" s="23"/>
      <c r="BR308" s="23"/>
      <c r="BS308" s="23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</row>
    <row r="309" spans="1:8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  <c r="BP309" s="23"/>
      <c r="BQ309" s="23"/>
      <c r="BR309" s="23"/>
      <c r="BS309" s="23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</row>
    <row r="310" spans="1:89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  <c r="BP310" s="23"/>
      <c r="BQ310" s="23"/>
      <c r="BR310" s="23"/>
      <c r="BS310" s="23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</row>
    <row r="311" spans="1:89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  <c r="BP311" s="23"/>
      <c r="BQ311" s="23"/>
      <c r="BR311" s="23"/>
      <c r="BS311" s="23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</row>
    <row r="312" spans="1:89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  <c r="BP312" s="23"/>
      <c r="BQ312" s="23"/>
      <c r="BR312" s="23"/>
      <c r="BS312" s="23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</row>
    <row r="313" spans="1:89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  <c r="BP313" s="23"/>
      <c r="BQ313" s="23"/>
      <c r="BR313" s="23"/>
      <c r="BS313" s="23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</row>
    <row r="314" spans="1:89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  <c r="BP314" s="23"/>
      <c r="BQ314" s="23"/>
      <c r="BR314" s="23"/>
      <c r="BS314" s="23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</row>
    <row r="315" spans="1:89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</row>
    <row r="316" spans="1:89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</row>
    <row r="317" spans="1:89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</row>
    <row r="318" spans="1:89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</row>
    <row r="319" spans="1:8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</row>
    <row r="320" spans="1:89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</row>
    <row r="321" spans="1:89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</row>
    <row r="322" spans="1:89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</row>
    <row r="323" spans="1:89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</row>
    <row r="324" spans="1:89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</row>
    <row r="325" spans="1:89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</row>
    <row r="326" spans="1:89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  <c r="CJ326" s="23"/>
      <c r="CK326" s="23"/>
    </row>
    <row r="327" spans="1:89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  <c r="CJ327" s="23"/>
      <c r="CK327" s="23"/>
    </row>
    <row r="328" spans="1:89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  <c r="CJ328" s="23"/>
      <c r="CK328" s="23"/>
    </row>
    <row r="329" spans="1:8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  <c r="CJ329" s="23"/>
      <c r="CK329" s="23"/>
    </row>
    <row r="330" spans="1:89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  <c r="CJ330" s="23"/>
      <c r="CK330" s="23"/>
    </row>
    <row r="331" spans="1:89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  <c r="CJ331" s="23"/>
      <c r="CK331" s="23"/>
    </row>
    <row r="332" spans="1:89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  <c r="CJ332" s="23"/>
      <c r="CK332" s="23"/>
    </row>
    <row r="333" spans="1:89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  <c r="CJ333" s="23"/>
      <c r="CK333" s="23"/>
    </row>
    <row r="334" spans="1:89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  <c r="CJ334" s="23"/>
      <c r="CK334" s="23"/>
    </row>
  </sheetData>
  <autoFilter ref="A1:CK125" xr:uid="{00000000-0009-0000-0000-000001000000}">
    <filterColumn colId="50">
      <filters>
        <filter val="567"/>
      </filters>
    </filterColumn>
  </autoFilter>
  <mergeCells count="22">
    <mergeCell ref="G1:H1"/>
    <mergeCell ref="I1:J1"/>
    <mergeCell ref="K1:L1"/>
    <mergeCell ref="M1:N1"/>
    <mergeCell ref="O1:P1"/>
    <mergeCell ref="Q1:R1"/>
    <mergeCell ref="S1:T1"/>
    <mergeCell ref="AI1:AJ1"/>
    <mergeCell ref="AK1:AL1"/>
    <mergeCell ref="AM1:AN1"/>
    <mergeCell ref="U1:V1"/>
    <mergeCell ref="W1:X1"/>
    <mergeCell ref="Y1:Z1"/>
    <mergeCell ref="AA1:AB1"/>
    <mergeCell ref="AC1:AD1"/>
    <mergeCell ref="AE1:AF1"/>
    <mergeCell ref="AG1:AH1"/>
    <mergeCell ref="AO1:AP1"/>
    <mergeCell ref="AQ1:AR1"/>
    <mergeCell ref="AS1:AT1"/>
    <mergeCell ref="AU1:AV1"/>
    <mergeCell ref="AW1:A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963"/>
  <sheetViews>
    <sheetView tabSelected="1" workbookViewId="0">
      <pane ySplit="1" topLeftCell="A2" activePane="bottomLeft" state="frozen"/>
      <selection pane="bottomLeft" activeCell="O28" sqref="O28"/>
    </sheetView>
  </sheetViews>
  <sheetFormatPr baseColWidth="10" defaultColWidth="14.5" defaultRowHeight="15" customHeight="1"/>
  <cols>
    <col min="1" max="1" width="18.33203125" customWidth="1"/>
    <col min="2" max="2" width="12.83203125" customWidth="1"/>
    <col min="3" max="3" width="11.33203125" customWidth="1"/>
    <col min="4" max="4" width="10.1640625" customWidth="1"/>
    <col min="5" max="6" width="11" customWidth="1"/>
    <col min="7" max="7" width="10.1640625" customWidth="1"/>
    <col min="8" max="8" width="11.83203125" customWidth="1"/>
    <col min="9" max="9" width="10.5" customWidth="1"/>
    <col min="10" max="10" width="9.33203125" customWidth="1"/>
    <col min="11" max="11" width="11.33203125" customWidth="1"/>
    <col min="12" max="12" width="10" customWidth="1"/>
    <col min="13" max="13" width="12.1640625" customWidth="1"/>
    <col min="14" max="14" width="10.33203125" customWidth="1"/>
    <col min="15" max="15" width="10.5" customWidth="1"/>
    <col min="16" max="16" width="10.83203125" customWidth="1"/>
    <col min="17" max="17" width="11.33203125" hidden="1" customWidth="1"/>
  </cols>
  <sheetData>
    <row r="1" spans="1:21" ht="14">
      <c r="A1" s="29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</row>
    <row r="2" spans="1:21" ht="14">
      <c r="A2" s="29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</row>
    <row r="3" spans="1:21" ht="14">
      <c r="A3" s="29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</row>
    <row r="4" spans="1:21" ht="14">
      <c r="A4" s="29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</row>
    <row r="5" spans="1:21" ht="19">
      <c r="A5" s="29"/>
      <c r="B5" s="265" t="s">
        <v>392</v>
      </c>
      <c r="C5" s="266"/>
      <c r="D5" s="266"/>
      <c r="E5" s="266"/>
      <c r="F5" s="266"/>
      <c r="G5" s="266"/>
      <c r="H5" s="266"/>
      <c r="I5" s="266"/>
      <c r="J5" s="266"/>
      <c r="K5" s="266"/>
      <c r="L5" s="266"/>
      <c r="M5" s="266"/>
      <c r="N5" s="266"/>
      <c r="O5" s="266"/>
      <c r="P5" s="28"/>
      <c r="Q5" s="28"/>
      <c r="R5" s="28"/>
      <c r="S5" s="28"/>
      <c r="T5" s="28"/>
      <c r="U5" s="28"/>
    </row>
    <row r="6" spans="1:21" ht="34">
      <c r="A6" s="30" t="s">
        <v>393</v>
      </c>
      <c r="B6" s="26" t="s">
        <v>378</v>
      </c>
      <c r="C6" s="26" t="s">
        <v>379</v>
      </c>
      <c r="D6" s="26" t="s">
        <v>380</v>
      </c>
      <c r="E6" s="26" t="s">
        <v>381</v>
      </c>
      <c r="F6" s="26" t="s">
        <v>382</v>
      </c>
      <c r="G6" s="26" t="s">
        <v>383</v>
      </c>
      <c r="H6" s="26" t="s">
        <v>384</v>
      </c>
      <c r="I6" s="26" t="s">
        <v>385</v>
      </c>
      <c r="J6" s="26" t="s">
        <v>386</v>
      </c>
      <c r="K6" s="26" t="s">
        <v>387</v>
      </c>
      <c r="L6" s="26" t="s">
        <v>388</v>
      </c>
      <c r="M6" s="26" t="s">
        <v>389</v>
      </c>
      <c r="N6" s="26" t="s">
        <v>390</v>
      </c>
      <c r="O6" s="26" t="s">
        <v>391</v>
      </c>
      <c r="P6" s="31" t="s">
        <v>394</v>
      </c>
      <c r="Q6" s="32" t="s">
        <v>395</v>
      </c>
      <c r="R6" s="28"/>
      <c r="S6" s="28"/>
      <c r="T6" s="28"/>
      <c r="U6" s="28"/>
    </row>
    <row r="7" spans="1:21" ht="14">
      <c r="A7" s="24" t="s">
        <v>358</v>
      </c>
      <c r="B7" s="27">
        <v>0</v>
      </c>
      <c r="C7" s="27">
        <v>27.5</v>
      </c>
      <c r="D7" s="27">
        <v>24.5</v>
      </c>
      <c r="E7" s="27">
        <v>28.5</v>
      </c>
      <c r="F7" s="27">
        <v>25.5</v>
      </c>
      <c r="G7" s="28">
        <v>26</v>
      </c>
      <c r="H7" s="27">
        <v>37</v>
      </c>
      <c r="I7" s="28">
        <v>20</v>
      </c>
      <c r="J7" s="27">
        <v>21.333333333333332</v>
      </c>
      <c r="K7" s="28">
        <v>25.333333333333332</v>
      </c>
      <c r="L7" s="28">
        <v>29.5</v>
      </c>
      <c r="M7" s="28">
        <v>25</v>
      </c>
      <c r="N7" s="28">
        <v>38</v>
      </c>
      <c r="O7" s="27">
        <v>0</v>
      </c>
      <c r="P7" s="28">
        <f t="shared" ref="P7:P26" si="0">SUM(B7:O7)</f>
        <v>328.16666666666669</v>
      </c>
      <c r="Q7" s="27">
        <v>25</v>
      </c>
      <c r="R7" s="28"/>
      <c r="S7" s="28"/>
      <c r="T7" s="28"/>
      <c r="U7" s="28"/>
    </row>
    <row r="8" spans="1:21" ht="14">
      <c r="A8" s="24" t="s">
        <v>359</v>
      </c>
      <c r="B8" s="27">
        <v>0</v>
      </c>
      <c r="C8" s="27">
        <v>0</v>
      </c>
      <c r="D8" s="27">
        <v>0</v>
      </c>
      <c r="E8" s="28">
        <v>24.333333333333332</v>
      </c>
      <c r="F8" s="28">
        <v>35</v>
      </c>
      <c r="G8" s="28">
        <v>24.333333333333332</v>
      </c>
      <c r="H8" s="28">
        <v>34.333333333333336</v>
      </c>
      <c r="I8" s="28">
        <v>21.5</v>
      </c>
      <c r="J8" s="28">
        <v>24.5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8">
        <f t="shared" si="0"/>
        <v>164</v>
      </c>
      <c r="Q8" s="27">
        <v>18</v>
      </c>
      <c r="R8" s="28"/>
      <c r="S8" s="28"/>
      <c r="T8" s="28"/>
      <c r="U8" s="28"/>
    </row>
    <row r="9" spans="1:21" ht="14">
      <c r="A9" s="24" t="s">
        <v>360</v>
      </c>
      <c r="B9" s="27">
        <v>0</v>
      </c>
      <c r="C9" s="27">
        <v>0</v>
      </c>
      <c r="D9" s="27">
        <v>0</v>
      </c>
      <c r="E9" s="27">
        <v>22</v>
      </c>
      <c r="F9" s="27">
        <v>0</v>
      </c>
      <c r="G9" s="27">
        <v>22</v>
      </c>
      <c r="H9" s="27">
        <v>0</v>
      </c>
      <c r="I9" s="27">
        <v>21</v>
      </c>
      <c r="J9" s="27">
        <v>0</v>
      </c>
      <c r="K9" s="27">
        <v>24</v>
      </c>
      <c r="L9" s="27">
        <v>0</v>
      </c>
      <c r="M9" s="27">
        <v>24</v>
      </c>
      <c r="N9" s="27">
        <v>0</v>
      </c>
      <c r="O9" s="27">
        <v>0</v>
      </c>
      <c r="P9" s="28">
        <f t="shared" si="0"/>
        <v>113</v>
      </c>
      <c r="Q9" s="27">
        <v>50</v>
      </c>
      <c r="R9" s="28"/>
      <c r="S9" s="28"/>
      <c r="T9" s="28"/>
      <c r="U9" s="28"/>
    </row>
    <row r="10" spans="1:21" ht="14">
      <c r="A10" s="24" t="s">
        <v>361</v>
      </c>
      <c r="B10" s="27">
        <v>0</v>
      </c>
      <c r="C10" s="27">
        <v>0</v>
      </c>
      <c r="D10" s="27">
        <v>0</v>
      </c>
      <c r="E10" s="27">
        <v>25</v>
      </c>
      <c r="F10" s="27">
        <v>0</v>
      </c>
      <c r="G10" s="27">
        <v>25</v>
      </c>
      <c r="H10" s="27">
        <v>0</v>
      </c>
      <c r="I10" s="27">
        <v>26</v>
      </c>
      <c r="J10" s="27">
        <v>0</v>
      </c>
      <c r="K10" s="27">
        <v>27</v>
      </c>
      <c r="L10" s="27">
        <v>0</v>
      </c>
      <c r="M10" s="27">
        <v>25</v>
      </c>
      <c r="N10" s="27">
        <v>0</v>
      </c>
      <c r="O10" s="27">
        <v>0</v>
      </c>
      <c r="P10" s="28">
        <f t="shared" si="0"/>
        <v>128</v>
      </c>
      <c r="Q10" s="27">
        <v>28</v>
      </c>
      <c r="R10" s="28"/>
      <c r="S10" s="28"/>
      <c r="T10" s="28"/>
      <c r="U10" s="28"/>
    </row>
    <row r="11" spans="1:21" ht="14">
      <c r="A11" s="24" t="s">
        <v>362</v>
      </c>
      <c r="B11" s="27">
        <v>0</v>
      </c>
      <c r="C11" s="27">
        <v>25</v>
      </c>
      <c r="D11" s="27">
        <v>0</v>
      </c>
      <c r="E11" s="27">
        <v>26</v>
      </c>
      <c r="F11" s="27">
        <v>0</v>
      </c>
      <c r="G11" s="27">
        <v>25</v>
      </c>
      <c r="H11" s="27">
        <v>0</v>
      </c>
      <c r="I11" s="27">
        <v>31</v>
      </c>
      <c r="J11" s="27">
        <v>0</v>
      </c>
      <c r="K11" s="27">
        <v>26</v>
      </c>
      <c r="L11" s="27">
        <v>0</v>
      </c>
      <c r="M11" s="27">
        <v>27</v>
      </c>
      <c r="N11" s="27">
        <v>0</v>
      </c>
      <c r="O11" s="27">
        <v>0</v>
      </c>
      <c r="P11" s="28">
        <f t="shared" si="0"/>
        <v>160</v>
      </c>
      <c r="Q11" s="27">
        <v>31</v>
      </c>
      <c r="R11" s="28"/>
      <c r="S11" s="28"/>
      <c r="T11" s="28"/>
      <c r="U11" s="28"/>
    </row>
    <row r="12" spans="1:21" ht="14">
      <c r="A12" s="24" t="s">
        <v>363</v>
      </c>
      <c r="B12" s="27">
        <v>0</v>
      </c>
      <c r="C12" s="27">
        <v>0</v>
      </c>
      <c r="D12" s="27">
        <v>0</v>
      </c>
      <c r="E12" s="27">
        <v>32</v>
      </c>
      <c r="F12" s="27">
        <v>0</v>
      </c>
      <c r="G12" s="27">
        <v>34</v>
      </c>
      <c r="H12" s="27">
        <v>0</v>
      </c>
      <c r="I12" s="27">
        <v>27</v>
      </c>
      <c r="J12" s="27">
        <v>0</v>
      </c>
      <c r="K12" s="27">
        <v>31</v>
      </c>
      <c r="L12" s="27">
        <v>0</v>
      </c>
      <c r="M12" s="27">
        <v>27</v>
      </c>
      <c r="N12" s="27">
        <v>0</v>
      </c>
      <c r="O12" s="27">
        <v>0</v>
      </c>
      <c r="P12" s="28">
        <f t="shared" si="0"/>
        <v>151</v>
      </c>
      <c r="Q12" s="27">
        <v>11</v>
      </c>
      <c r="R12" s="28"/>
      <c r="S12" s="28"/>
      <c r="T12" s="28"/>
      <c r="U12" s="28"/>
    </row>
    <row r="13" spans="1:21" ht="14">
      <c r="A13" s="24" t="s">
        <v>364</v>
      </c>
      <c r="B13" s="27">
        <v>0</v>
      </c>
      <c r="C13" s="27">
        <v>26</v>
      </c>
      <c r="D13" s="27">
        <v>36</v>
      </c>
      <c r="E13" s="27">
        <v>23</v>
      </c>
      <c r="F13" s="27">
        <v>38</v>
      </c>
      <c r="G13" s="27">
        <v>31</v>
      </c>
      <c r="H13" s="27">
        <v>40</v>
      </c>
      <c r="I13" s="27">
        <v>21</v>
      </c>
      <c r="J13" s="27">
        <v>25</v>
      </c>
      <c r="K13" s="27">
        <v>31</v>
      </c>
      <c r="L13" s="27">
        <v>34</v>
      </c>
      <c r="M13" s="27">
        <v>27</v>
      </c>
      <c r="N13" s="27">
        <v>24</v>
      </c>
      <c r="O13" s="27">
        <v>0</v>
      </c>
      <c r="P13" s="28">
        <f t="shared" si="0"/>
        <v>356</v>
      </c>
      <c r="Q13" s="27">
        <v>28</v>
      </c>
      <c r="R13" s="28"/>
      <c r="S13" s="28"/>
      <c r="T13" s="28"/>
      <c r="U13" s="28"/>
    </row>
    <row r="14" spans="1:21" ht="14">
      <c r="A14" s="24" t="s">
        <v>365</v>
      </c>
      <c r="B14" s="27">
        <v>0</v>
      </c>
      <c r="C14" s="27">
        <v>0</v>
      </c>
      <c r="D14" s="27">
        <v>0</v>
      </c>
      <c r="E14" s="27">
        <v>32</v>
      </c>
      <c r="F14" s="27">
        <v>33</v>
      </c>
      <c r="G14" s="27">
        <v>31</v>
      </c>
      <c r="H14" s="27">
        <v>32</v>
      </c>
      <c r="I14" s="27">
        <v>30</v>
      </c>
      <c r="J14" s="27">
        <v>31</v>
      </c>
      <c r="K14" s="27">
        <v>28</v>
      </c>
      <c r="L14" s="27">
        <v>27</v>
      </c>
      <c r="M14" s="27">
        <v>29</v>
      </c>
      <c r="N14" s="27">
        <v>29</v>
      </c>
      <c r="O14" s="27">
        <v>24</v>
      </c>
      <c r="P14" s="28">
        <f t="shared" si="0"/>
        <v>326</v>
      </c>
      <c r="Q14" s="27">
        <v>28</v>
      </c>
      <c r="R14" s="28"/>
      <c r="S14" s="28"/>
      <c r="T14" s="28"/>
      <c r="U14" s="28"/>
    </row>
    <row r="15" spans="1:21" ht="14">
      <c r="A15" s="24" t="s">
        <v>366</v>
      </c>
      <c r="B15" s="27">
        <v>0</v>
      </c>
      <c r="C15" s="27">
        <v>0</v>
      </c>
      <c r="D15" s="27">
        <v>0</v>
      </c>
      <c r="E15" s="27">
        <v>26</v>
      </c>
      <c r="F15" s="27">
        <v>35</v>
      </c>
      <c r="G15" s="27">
        <v>24</v>
      </c>
      <c r="H15" s="27">
        <v>33</v>
      </c>
      <c r="I15" s="27">
        <v>25</v>
      </c>
      <c r="J15" s="27">
        <v>32</v>
      </c>
      <c r="K15" s="27">
        <v>25</v>
      </c>
      <c r="L15" s="27">
        <v>24</v>
      </c>
      <c r="M15" s="27">
        <v>27</v>
      </c>
      <c r="N15" s="27">
        <v>23</v>
      </c>
      <c r="O15" s="27">
        <v>0</v>
      </c>
      <c r="P15" s="28">
        <f t="shared" si="0"/>
        <v>274</v>
      </c>
      <c r="Q15" s="27">
        <v>26</v>
      </c>
      <c r="R15" s="28"/>
      <c r="S15" s="28"/>
      <c r="T15" s="28"/>
      <c r="U15" s="28"/>
    </row>
    <row r="16" spans="1:21" ht="14">
      <c r="A16" s="24" t="s">
        <v>367</v>
      </c>
      <c r="B16" s="27">
        <v>0</v>
      </c>
      <c r="C16" s="27">
        <v>0</v>
      </c>
      <c r="D16" s="27">
        <v>0</v>
      </c>
      <c r="E16" s="27">
        <v>31</v>
      </c>
      <c r="F16" s="27">
        <v>0</v>
      </c>
      <c r="G16" s="27">
        <v>32</v>
      </c>
      <c r="H16" s="27">
        <v>0</v>
      </c>
      <c r="I16" s="27">
        <v>26</v>
      </c>
      <c r="J16" s="27">
        <v>0</v>
      </c>
      <c r="K16" s="27">
        <v>23</v>
      </c>
      <c r="L16" s="27">
        <v>0</v>
      </c>
      <c r="M16" s="27">
        <v>26</v>
      </c>
      <c r="N16" s="27">
        <v>0</v>
      </c>
      <c r="O16" s="27">
        <v>0</v>
      </c>
      <c r="P16" s="28">
        <f t="shared" si="0"/>
        <v>138</v>
      </c>
      <c r="Q16" s="27">
        <v>15</v>
      </c>
      <c r="R16" s="28"/>
      <c r="S16" s="28"/>
      <c r="T16" s="28"/>
      <c r="U16" s="28"/>
    </row>
    <row r="17" spans="1:21" ht="14">
      <c r="A17" s="24" t="s">
        <v>368</v>
      </c>
      <c r="B17" s="27">
        <v>0</v>
      </c>
      <c r="C17" s="27">
        <v>0</v>
      </c>
      <c r="D17" s="27">
        <v>0</v>
      </c>
      <c r="E17" s="27">
        <v>20</v>
      </c>
      <c r="F17" s="27">
        <v>29</v>
      </c>
      <c r="G17" s="27">
        <v>29</v>
      </c>
      <c r="H17" s="27">
        <v>34</v>
      </c>
      <c r="I17" s="27">
        <v>33</v>
      </c>
      <c r="J17" s="27">
        <v>29</v>
      </c>
      <c r="K17" s="27">
        <v>26</v>
      </c>
      <c r="L17" s="27">
        <v>26</v>
      </c>
      <c r="M17" s="27">
        <v>26</v>
      </c>
      <c r="N17" s="27">
        <v>28</v>
      </c>
      <c r="O17" s="27">
        <v>0</v>
      </c>
      <c r="P17" s="28">
        <f t="shared" si="0"/>
        <v>280</v>
      </c>
      <c r="Q17" s="27">
        <v>44</v>
      </c>
      <c r="R17" s="28"/>
      <c r="S17" s="28"/>
      <c r="T17" s="28"/>
      <c r="U17" s="28"/>
    </row>
    <row r="18" spans="1:21" ht="14">
      <c r="A18" s="24" t="s">
        <v>369</v>
      </c>
      <c r="B18" s="27">
        <v>0</v>
      </c>
      <c r="C18" s="27">
        <v>27</v>
      </c>
      <c r="D18" s="27">
        <v>0</v>
      </c>
      <c r="E18" s="27">
        <v>27</v>
      </c>
      <c r="F18" s="27">
        <v>0</v>
      </c>
      <c r="G18" s="27">
        <v>27</v>
      </c>
      <c r="H18" s="27">
        <v>0</v>
      </c>
      <c r="I18" s="27">
        <v>25</v>
      </c>
      <c r="J18" s="27">
        <v>0</v>
      </c>
      <c r="K18" s="27">
        <v>24</v>
      </c>
      <c r="L18" s="27">
        <v>0</v>
      </c>
      <c r="M18" s="27">
        <v>23</v>
      </c>
      <c r="N18" s="27">
        <v>0</v>
      </c>
      <c r="O18" s="27">
        <v>0</v>
      </c>
      <c r="P18" s="28">
        <f t="shared" si="0"/>
        <v>153</v>
      </c>
      <c r="Q18" s="27">
        <v>34</v>
      </c>
      <c r="R18" s="28"/>
      <c r="S18" s="28"/>
      <c r="T18" s="28"/>
      <c r="U18" s="28"/>
    </row>
    <row r="19" spans="1:21" ht="14">
      <c r="A19" s="24" t="s">
        <v>370</v>
      </c>
      <c r="B19" s="27">
        <v>0</v>
      </c>
      <c r="C19" s="27">
        <v>0</v>
      </c>
      <c r="D19" s="27">
        <v>0</v>
      </c>
      <c r="E19" s="27">
        <v>19</v>
      </c>
      <c r="F19" s="27">
        <v>25</v>
      </c>
      <c r="G19" s="27">
        <v>23</v>
      </c>
      <c r="H19" s="27">
        <v>23</v>
      </c>
      <c r="I19" s="27">
        <v>25</v>
      </c>
      <c r="J19" s="27">
        <v>29</v>
      </c>
      <c r="K19" s="27">
        <v>20</v>
      </c>
      <c r="L19" s="27">
        <v>28</v>
      </c>
      <c r="M19" s="27">
        <v>23</v>
      </c>
      <c r="N19" s="27">
        <v>23</v>
      </c>
      <c r="O19" s="27">
        <v>0</v>
      </c>
      <c r="P19" s="28">
        <f t="shared" si="0"/>
        <v>238</v>
      </c>
      <c r="Q19" s="27">
        <v>22</v>
      </c>
      <c r="R19" s="28"/>
      <c r="S19" s="28"/>
      <c r="T19" s="28"/>
      <c r="U19" s="28"/>
    </row>
    <row r="20" spans="1:21" ht="14">
      <c r="A20" s="25" t="s">
        <v>371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7">
        <v>30</v>
      </c>
      <c r="J20" s="27">
        <v>33</v>
      </c>
      <c r="K20" s="27">
        <v>32</v>
      </c>
      <c r="L20" s="27">
        <v>29</v>
      </c>
      <c r="M20" s="27">
        <v>29</v>
      </c>
      <c r="N20" s="27">
        <v>38</v>
      </c>
      <c r="O20" s="27">
        <v>0</v>
      </c>
      <c r="P20" s="28">
        <f t="shared" si="0"/>
        <v>191</v>
      </c>
      <c r="Q20" s="27">
        <v>27</v>
      </c>
      <c r="R20" s="28"/>
      <c r="S20" s="28"/>
      <c r="T20" s="28"/>
      <c r="U20" s="28"/>
    </row>
    <row r="21" spans="1:21" ht="14">
      <c r="A21" s="25" t="s">
        <v>372</v>
      </c>
      <c r="B21" s="27">
        <v>0</v>
      </c>
      <c r="C21" s="27">
        <v>0</v>
      </c>
      <c r="D21" s="27">
        <v>0</v>
      </c>
      <c r="E21" s="27">
        <v>27</v>
      </c>
      <c r="F21" s="27">
        <v>0</v>
      </c>
      <c r="G21" s="27">
        <v>26</v>
      </c>
      <c r="H21" s="27">
        <v>0</v>
      </c>
      <c r="I21" s="27">
        <v>33</v>
      </c>
      <c r="J21" s="27">
        <v>0</v>
      </c>
      <c r="K21" s="27">
        <v>31</v>
      </c>
      <c r="L21" s="27">
        <v>0</v>
      </c>
      <c r="M21" s="27">
        <v>30</v>
      </c>
      <c r="N21" s="27">
        <v>0</v>
      </c>
      <c r="O21" s="27">
        <v>0</v>
      </c>
      <c r="P21" s="28">
        <f t="shared" si="0"/>
        <v>147</v>
      </c>
      <c r="Q21" s="27">
        <v>23</v>
      </c>
      <c r="R21" s="28"/>
      <c r="S21" s="28"/>
      <c r="T21" s="28"/>
      <c r="U21" s="28"/>
    </row>
    <row r="22" spans="1:21" ht="14">
      <c r="A22" s="25" t="s">
        <v>373</v>
      </c>
      <c r="B22" s="27">
        <v>0</v>
      </c>
      <c r="C22" s="27">
        <v>0</v>
      </c>
      <c r="D22" s="27">
        <v>0</v>
      </c>
      <c r="E22" s="27">
        <v>43</v>
      </c>
      <c r="F22" s="27">
        <v>44</v>
      </c>
      <c r="G22" s="27">
        <v>44</v>
      </c>
      <c r="H22" s="27">
        <v>41</v>
      </c>
      <c r="I22" s="27">
        <v>40</v>
      </c>
      <c r="J22" s="27">
        <v>37</v>
      </c>
      <c r="K22" s="27">
        <v>45</v>
      </c>
      <c r="L22" s="27">
        <v>38</v>
      </c>
      <c r="M22" s="27">
        <v>39</v>
      </c>
      <c r="N22" s="27">
        <v>38</v>
      </c>
      <c r="O22" s="27">
        <v>34</v>
      </c>
      <c r="P22" s="28">
        <f t="shared" si="0"/>
        <v>443</v>
      </c>
      <c r="Q22" s="27">
        <v>34</v>
      </c>
      <c r="R22" s="28"/>
      <c r="S22" s="28"/>
      <c r="T22" s="28"/>
      <c r="U22" s="28"/>
    </row>
    <row r="23" spans="1:21" ht="14">
      <c r="A23" s="25" t="s">
        <v>374</v>
      </c>
      <c r="B23" s="27">
        <v>0</v>
      </c>
      <c r="C23" s="27">
        <v>0</v>
      </c>
      <c r="D23" s="27">
        <v>0</v>
      </c>
      <c r="E23" s="27">
        <v>31</v>
      </c>
      <c r="F23" s="27">
        <v>18</v>
      </c>
      <c r="G23" s="27">
        <v>31</v>
      </c>
      <c r="H23" s="27">
        <v>35</v>
      </c>
      <c r="I23" s="27">
        <v>26</v>
      </c>
      <c r="J23" s="27">
        <v>39</v>
      </c>
      <c r="K23" s="27">
        <v>22</v>
      </c>
      <c r="L23" s="27">
        <v>31</v>
      </c>
      <c r="M23" s="27">
        <v>22</v>
      </c>
      <c r="N23" s="27">
        <v>19</v>
      </c>
      <c r="O23" s="27">
        <v>0</v>
      </c>
      <c r="P23" s="28">
        <f t="shared" si="0"/>
        <v>274</v>
      </c>
      <c r="Q23" s="27">
        <v>28</v>
      </c>
      <c r="R23" s="28"/>
      <c r="S23" s="28"/>
      <c r="T23" s="28"/>
      <c r="U23" s="28"/>
    </row>
    <row r="24" spans="1:21" ht="14">
      <c r="A24" s="25" t="s">
        <v>375</v>
      </c>
      <c r="B24" s="27">
        <v>0</v>
      </c>
      <c r="C24" s="27">
        <v>0</v>
      </c>
      <c r="D24" s="27">
        <v>0</v>
      </c>
      <c r="E24" s="27">
        <v>0</v>
      </c>
      <c r="F24" s="27">
        <v>0</v>
      </c>
      <c r="G24" s="27">
        <v>32</v>
      </c>
      <c r="H24" s="27">
        <v>30</v>
      </c>
      <c r="I24" s="27">
        <v>28</v>
      </c>
      <c r="J24" s="27">
        <v>29</v>
      </c>
      <c r="K24" s="27">
        <v>27</v>
      </c>
      <c r="L24" s="27">
        <v>33</v>
      </c>
      <c r="M24" s="27">
        <v>22</v>
      </c>
      <c r="N24" s="27">
        <v>31</v>
      </c>
      <c r="O24" s="27">
        <v>0</v>
      </c>
      <c r="P24" s="28">
        <f t="shared" si="0"/>
        <v>232</v>
      </c>
      <c r="Q24" s="27">
        <v>22</v>
      </c>
      <c r="R24" s="28"/>
      <c r="S24" s="28"/>
      <c r="T24" s="28"/>
      <c r="U24" s="28"/>
    </row>
    <row r="25" spans="1:21" ht="14">
      <c r="A25" s="25" t="s">
        <v>376</v>
      </c>
      <c r="B25" s="27">
        <v>20</v>
      </c>
      <c r="C25" s="27">
        <v>35</v>
      </c>
      <c r="D25" s="27">
        <v>40</v>
      </c>
      <c r="E25" s="27">
        <v>27</v>
      </c>
      <c r="F25" s="27">
        <v>28</v>
      </c>
      <c r="G25" s="27">
        <v>28</v>
      </c>
      <c r="H25" s="27">
        <v>21</v>
      </c>
      <c r="I25" s="27">
        <v>26</v>
      </c>
      <c r="J25" s="27">
        <v>30</v>
      </c>
      <c r="K25" s="27">
        <v>27</v>
      </c>
      <c r="L25" s="27">
        <v>16</v>
      </c>
      <c r="M25" s="27">
        <v>27</v>
      </c>
      <c r="N25" s="27">
        <v>25</v>
      </c>
      <c r="O25" s="27">
        <v>0</v>
      </c>
      <c r="P25" s="28">
        <f t="shared" si="0"/>
        <v>350</v>
      </c>
      <c r="Q25" s="27">
        <v>42</v>
      </c>
      <c r="R25" s="28"/>
      <c r="S25" s="28"/>
      <c r="T25" s="28"/>
      <c r="U25" s="28"/>
    </row>
    <row r="26" spans="1:21" ht="14">
      <c r="A26" s="25" t="s">
        <v>377</v>
      </c>
      <c r="B26" s="27">
        <v>29</v>
      </c>
      <c r="C26" s="27">
        <v>30</v>
      </c>
      <c r="D26" s="27">
        <v>30</v>
      </c>
      <c r="E26" s="27">
        <v>26</v>
      </c>
      <c r="F26" s="27">
        <v>29</v>
      </c>
      <c r="G26" s="27">
        <v>27</v>
      </c>
      <c r="H26" s="27">
        <v>28</v>
      </c>
      <c r="I26" s="27">
        <v>29</v>
      </c>
      <c r="J26" s="27">
        <v>26</v>
      </c>
      <c r="K26" s="27">
        <v>28</v>
      </c>
      <c r="L26" s="27">
        <v>24</v>
      </c>
      <c r="M26" s="27">
        <v>29</v>
      </c>
      <c r="N26" s="27">
        <v>26</v>
      </c>
      <c r="O26" s="27">
        <v>0</v>
      </c>
      <c r="P26" s="28">
        <f t="shared" si="0"/>
        <v>361</v>
      </c>
      <c r="Q26" s="27">
        <v>35</v>
      </c>
      <c r="R26" s="28"/>
      <c r="S26" s="28"/>
      <c r="T26" s="28"/>
      <c r="U26" s="28"/>
    </row>
    <row r="27" spans="1:21" hidden="1">
      <c r="A27" s="32" t="s">
        <v>396</v>
      </c>
      <c r="B27" s="33">
        <f t="shared" ref="B27:O27" si="1">SUM(B7:B26)</f>
        <v>49</v>
      </c>
      <c r="C27" s="33">
        <f t="shared" si="1"/>
        <v>170.5</v>
      </c>
      <c r="D27" s="33">
        <f t="shared" si="1"/>
        <v>130.5</v>
      </c>
      <c r="E27" s="33">
        <f t="shared" si="1"/>
        <v>489.83333333333331</v>
      </c>
      <c r="F27" s="33">
        <f t="shared" si="1"/>
        <v>339.5</v>
      </c>
      <c r="G27" s="33">
        <f t="shared" si="1"/>
        <v>541.33333333333326</v>
      </c>
      <c r="H27" s="33">
        <f t="shared" si="1"/>
        <v>388.33333333333337</v>
      </c>
      <c r="I27" s="33">
        <f t="shared" si="1"/>
        <v>543.5</v>
      </c>
      <c r="J27" s="33">
        <f t="shared" si="1"/>
        <v>385.83333333333331</v>
      </c>
      <c r="K27" s="33">
        <f t="shared" si="1"/>
        <v>522.33333333333326</v>
      </c>
      <c r="L27" s="33">
        <f t="shared" si="1"/>
        <v>339.5</v>
      </c>
      <c r="M27" s="33">
        <f t="shared" si="1"/>
        <v>507</v>
      </c>
      <c r="N27" s="33">
        <f t="shared" si="1"/>
        <v>342</v>
      </c>
      <c r="O27" s="33">
        <f t="shared" si="1"/>
        <v>58</v>
      </c>
      <c r="P27" s="34">
        <f>SUM(R7:R26)</f>
        <v>0</v>
      </c>
      <c r="Q27" s="28"/>
      <c r="R27" s="28"/>
      <c r="S27" s="28"/>
      <c r="T27" s="28"/>
      <c r="U27" s="28"/>
    </row>
    <row r="28" spans="1:21">
      <c r="A28" s="32" t="s">
        <v>397</v>
      </c>
      <c r="B28" s="27">
        <v>170</v>
      </c>
      <c r="C28" s="27">
        <v>180</v>
      </c>
      <c r="D28" s="27">
        <v>362</v>
      </c>
      <c r="E28" s="27">
        <v>520</v>
      </c>
      <c r="F28" s="27">
        <v>454</v>
      </c>
      <c r="G28" s="27">
        <v>543</v>
      </c>
      <c r="H28" s="27">
        <v>421</v>
      </c>
      <c r="I28" s="27">
        <v>630</v>
      </c>
      <c r="J28" s="27">
        <v>449</v>
      </c>
      <c r="K28" s="27">
        <v>522</v>
      </c>
      <c r="L28" s="27">
        <v>475</v>
      </c>
      <c r="M28" s="27">
        <v>510</v>
      </c>
      <c r="N28" s="27">
        <v>420</v>
      </c>
      <c r="O28" s="27">
        <v>110</v>
      </c>
      <c r="P28" s="28">
        <f>SUM(P7:P26)</f>
        <v>4807.166666666667</v>
      </c>
      <c r="Q28" s="28"/>
      <c r="R28" s="28"/>
      <c r="S28" s="35"/>
      <c r="T28" s="28"/>
      <c r="U28" s="28"/>
    </row>
    <row r="29" spans="1:21" ht="14">
      <c r="A29" s="29"/>
      <c r="B29" s="28">
        <f>SUM(B28:O28)</f>
        <v>5766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  <row r="30" spans="1:21" ht="14">
      <c r="A30" s="29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</row>
    <row r="31" spans="1:21" ht="14">
      <c r="A31" s="29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</row>
    <row r="32" spans="1:21" ht="14">
      <c r="A32" s="29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</row>
    <row r="33" spans="1:21" ht="14">
      <c r="A33" s="29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</row>
    <row r="34" spans="1:21" ht="14">
      <c r="A34" s="29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</row>
    <row r="35" spans="1:21" ht="14">
      <c r="A35" s="29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</row>
    <row r="36" spans="1:21" ht="14">
      <c r="A36" s="29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</row>
    <row r="37" spans="1:21" ht="14">
      <c r="A37" s="29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</row>
    <row r="38" spans="1:21" ht="14">
      <c r="A38" s="29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</row>
    <row r="39" spans="1:21" ht="14">
      <c r="A39" s="29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</row>
    <row r="40" spans="1:21" ht="14">
      <c r="A40" s="29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</row>
    <row r="41" spans="1:21" ht="14">
      <c r="A41" s="29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</row>
    <row r="42" spans="1:21" ht="14">
      <c r="A42" s="29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1:21" ht="14">
      <c r="A43" s="29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1:21" ht="14">
      <c r="A44" s="29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1:21" ht="14">
      <c r="A45" s="29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1:21" ht="14">
      <c r="A46" s="29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1:21" ht="14">
      <c r="A47" s="29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1:21" ht="14">
      <c r="A48" s="29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1:21" ht="14">
      <c r="A49" s="29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 ht="14">
      <c r="A50" s="29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</row>
    <row r="51" spans="1:21" ht="14">
      <c r="A51" s="29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</row>
    <row r="52" spans="1:21" ht="14">
      <c r="A52" s="29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</row>
    <row r="53" spans="1:21" ht="14">
      <c r="A53" s="29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</row>
    <row r="54" spans="1:21" ht="14">
      <c r="A54" s="29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</row>
    <row r="55" spans="1:21" ht="14">
      <c r="A55" s="29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</row>
    <row r="56" spans="1:21" ht="14">
      <c r="A56" s="29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</row>
    <row r="57" spans="1:21" ht="14">
      <c r="A57" s="29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</row>
    <row r="58" spans="1:21" ht="14">
      <c r="A58" s="29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</row>
    <row r="59" spans="1:21" ht="14">
      <c r="A59" s="29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</row>
    <row r="60" spans="1:21" ht="14">
      <c r="A60" s="29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</row>
    <row r="61" spans="1:21" ht="14">
      <c r="A61" s="29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</row>
    <row r="62" spans="1:21" ht="14">
      <c r="A62" s="29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</row>
    <row r="63" spans="1:21" ht="14">
      <c r="A63" s="29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</row>
    <row r="64" spans="1:21" ht="14">
      <c r="A64" s="29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</row>
    <row r="65" spans="1:21" ht="14">
      <c r="A65" s="29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</row>
    <row r="66" spans="1:21" ht="14">
      <c r="A66" s="29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 spans="1:21" ht="14">
      <c r="A67" s="29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</row>
    <row r="68" spans="1:21" ht="14">
      <c r="A68" s="29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</row>
    <row r="69" spans="1:21" ht="14">
      <c r="A69" s="29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</row>
    <row r="70" spans="1:21" ht="14">
      <c r="A70" s="29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</row>
    <row r="71" spans="1:21" ht="14">
      <c r="A71" s="29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</row>
    <row r="72" spans="1:21" ht="14">
      <c r="A72" s="29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</row>
    <row r="73" spans="1:21" ht="14">
      <c r="A73" s="29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</row>
    <row r="74" spans="1:21" ht="14">
      <c r="A74" s="29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</row>
    <row r="75" spans="1:21" ht="14">
      <c r="A75" s="29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</row>
    <row r="76" spans="1:21" ht="14">
      <c r="A76" s="29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</row>
    <row r="77" spans="1:21" ht="14">
      <c r="A77" s="29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</row>
    <row r="78" spans="1:21" ht="14">
      <c r="A78" s="29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</row>
    <row r="79" spans="1:21" ht="14">
      <c r="A79" s="29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</row>
    <row r="80" spans="1:21" ht="14">
      <c r="A80" s="29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 spans="1:21" ht="14">
      <c r="A81" s="29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</row>
    <row r="82" spans="1:21" ht="14">
      <c r="A82" s="29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</row>
    <row r="83" spans="1:21" ht="14">
      <c r="A83" s="29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</row>
    <row r="84" spans="1:21" ht="14">
      <c r="A84" s="29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</row>
    <row r="85" spans="1:21" ht="14">
      <c r="A85" s="29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</row>
    <row r="86" spans="1:21" ht="14">
      <c r="A86" s="29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</row>
    <row r="87" spans="1:21" ht="14">
      <c r="A87" s="29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</row>
    <row r="88" spans="1:21" ht="14">
      <c r="A88" s="29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</row>
    <row r="89" spans="1:21" ht="14">
      <c r="A89" s="29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</row>
    <row r="90" spans="1:21" ht="14">
      <c r="A90" s="29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</row>
    <row r="91" spans="1:21" ht="14">
      <c r="A91" s="29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</row>
    <row r="92" spans="1:21" ht="14">
      <c r="A92" s="29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</row>
    <row r="93" spans="1:21" ht="14">
      <c r="A93" s="29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</row>
    <row r="94" spans="1:21" ht="14">
      <c r="A94" s="29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</row>
    <row r="95" spans="1:21" ht="14">
      <c r="A95" s="29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</row>
    <row r="96" spans="1:21" ht="14">
      <c r="A96" s="29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</row>
    <row r="97" spans="1:21" ht="14">
      <c r="A97" s="29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</row>
    <row r="98" spans="1:21" ht="14">
      <c r="A98" s="29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</row>
    <row r="99" spans="1:21" ht="14">
      <c r="A99" s="29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</row>
    <row r="100" spans="1:21" ht="14">
      <c r="A100" s="29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</row>
    <row r="101" spans="1:21" ht="14">
      <c r="A101" s="29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</row>
    <row r="102" spans="1:21" ht="14">
      <c r="A102" s="29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</row>
    <row r="103" spans="1:21" ht="14">
      <c r="A103" s="29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</row>
    <row r="104" spans="1:21" ht="14">
      <c r="A104" s="29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</row>
    <row r="105" spans="1:21" ht="14">
      <c r="A105" s="29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</row>
    <row r="106" spans="1:21" ht="14">
      <c r="A106" s="29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</row>
    <row r="107" spans="1:21" ht="14">
      <c r="A107" s="29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</row>
    <row r="108" spans="1:21" ht="14">
      <c r="A108" s="29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</row>
    <row r="109" spans="1:21" ht="14">
      <c r="A109" s="29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</row>
    <row r="110" spans="1:21" ht="14">
      <c r="A110" s="29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</row>
    <row r="111" spans="1:21" ht="14">
      <c r="A111" s="29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</row>
    <row r="112" spans="1:21" ht="14">
      <c r="A112" s="29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</row>
    <row r="113" spans="1:21" ht="14">
      <c r="A113" s="29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</row>
    <row r="114" spans="1:21" ht="14">
      <c r="A114" s="29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</row>
    <row r="115" spans="1:21" ht="14">
      <c r="A115" s="29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</row>
    <row r="116" spans="1:21" ht="14">
      <c r="A116" s="29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</row>
    <row r="117" spans="1:21" ht="14">
      <c r="A117" s="29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</row>
    <row r="118" spans="1:21" ht="14">
      <c r="A118" s="29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</row>
    <row r="119" spans="1:21" ht="14">
      <c r="A119" s="29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</row>
    <row r="120" spans="1:21" ht="14">
      <c r="A120" s="29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</row>
    <row r="121" spans="1:21" ht="14">
      <c r="A121" s="29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</row>
    <row r="122" spans="1:21" ht="14">
      <c r="A122" s="29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</row>
    <row r="123" spans="1:21" ht="14">
      <c r="A123" s="29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</row>
    <row r="124" spans="1:21" ht="14">
      <c r="A124" s="29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</row>
    <row r="125" spans="1:21" ht="14">
      <c r="A125" s="29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</row>
    <row r="126" spans="1:21" ht="14">
      <c r="A126" s="29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</row>
    <row r="127" spans="1:21" ht="14">
      <c r="A127" s="29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</row>
    <row r="128" spans="1:21" ht="14">
      <c r="A128" s="29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</row>
    <row r="129" spans="1:21" ht="14">
      <c r="A129" s="29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</row>
    <row r="130" spans="1:21" ht="14">
      <c r="A130" s="29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</row>
    <row r="131" spans="1:21" ht="14">
      <c r="A131" s="29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</row>
    <row r="132" spans="1:21" ht="14">
      <c r="A132" s="29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</row>
    <row r="133" spans="1:21" ht="14">
      <c r="A133" s="29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</row>
    <row r="134" spans="1:21" ht="14">
      <c r="A134" s="29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</row>
    <row r="135" spans="1:21" ht="14">
      <c r="A135" s="29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</row>
    <row r="136" spans="1:21" ht="14">
      <c r="A136" s="29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</row>
    <row r="137" spans="1:21" ht="14">
      <c r="A137" s="29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</row>
    <row r="138" spans="1:21" ht="14">
      <c r="A138" s="29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</row>
    <row r="139" spans="1:21" ht="14">
      <c r="A139" s="29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</row>
    <row r="140" spans="1:21" ht="14">
      <c r="A140" s="29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</row>
    <row r="141" spans="1:21" ht="14">
      <c r="A141" s="29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</row>
    <row r="142" spans="1:21" ht="14">
      <c r="A142" s="29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</row>
    <row r="143" spans="1:21" ht="14">
      <c r="A143" s="29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</row>
    <row r="144" spans="1:21" ht="14">
      <c r="A144" s="29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</row>
    <row r="145" spans="1:21" ht="14">
      <c r="A145" s="29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</row>
    <row r="146" spans="1:21" ht="14">
      <c r="A146" s="29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</row>
    <row r="147" spans="1:21" ht="14">
      <c r="A147" s="29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</row>
    <row r="148" spans="1:21" ht="14">
      <c r="A148" s="29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</row>
    <row r="149" spans="1:21" ht="14">
      <c r="A149" s="29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</row>
    <row r="150" spans="1:21" ht="14">
      <c r="A150" s="29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</row>
    <row r="151" spans="1:21" ht="14">
      <c r="A151" s="29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</row>
    <row r="152" spans="1:21" ht="14">
      <c r="A152" s="29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</row>
    <row r="153" spans="1:21" ht="14">
      <c r="A153" s="29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</row>
    <row r="154" spans="1:21" ht="14">
      <c r="A154" s="29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</row>
    <row r="155" spans="1:21" ht="14">
      <c r="A155" s="29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</row>
    <row r="156" spans="1:21" ht="14">
      <c r="A156" s="29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</row>
    <row r="157" spans="1:21" ht="14">
      <c r="A157" s="29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</row>
    <row r="158" spans="1:21" ht="14">
      <c r="A158" s="29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</row>
    <row r="159" spans="1:21" ht="14">
      <c r="A159" s="29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</row>
    <row r="160" spans="1:21" ht="14">
      <c r="A160" s="29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</row>
    <row r="161" spans="1:21" ht="14">
      <c r="A161" s="29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</row>
    <row r="162" spans="1:21" ht="14">
      <c r="A162" s="29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</row>
    <row r="163" spans="1:21" ht="14">
      <c r="A163" s="29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</row>
    <row r="164" spans="1:21" ht="14">
      <c r="A164" s="29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</row>
    <row r="165" spans="1:21" ht="14">
      <c r="A165" s="29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</row>
    <row r="166" spans="1:21" ht="14">
      <c r="A166" s="29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</row>
    <row r="167" spans="1:21" ht="14">
      <c r="A167" s="29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</row>
    <row r="168" spans="1:21" ht="14">
      <c r="A168" s="29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</row>
    <row r="169" spans="1:21" ht="14">
      <c r="A169" s="29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</row>
    <row r="170" spans="1:21" ht="14">
      <c r="A170" s="29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</row>
    <row r="171" spans="1:21" ht="14">
      <c r="A171" s="29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</row>
    <row r="172" spans="1:21" ht="14">
      <c r="A172" s="29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</row>
    <row r="173" spans="1:21" ht="14">
      <c r="A173" s="29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</row>
    <row r="174" spans="1:21" ht="14">
      <c r="A174" s="29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</row>
    <row r="175" spans="1:21" ht="14">
      <c r="A175" s="29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</row>
    <row r="176" spans="1:21" ht="14">
      <c r="A176" s="29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</row>
    <row r="177" spans="1:21" ht="14">
      <c r="A177" s="29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</row>
    <row r="178" spans="1:21" ht="14">
      <c r="A178" s="29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</row>
    <row r="179" spans="1:21" ht="14">
      <c r="A179" s="29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</row>
    <row r="180" spans="1:21" ht="14">
      <c r="A180" s="29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</row>
    <row r="181" spans="1:21" ht="14">
      <c r="A181" s="29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</row>
    <row r="182" spans="1:21" ht="14">
      <c r="A182" s="29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</row>
    <row r="183" spans="1:21" ht="14">
      <c r="A183" s="29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</row>
    <row r="184" spans="1:21" ht="14">
      <c r="A184" s="29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</row>
    <row r="185" spans="1:21" ht="14">
      <c r="A185" s="29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</row>
    <row r="186" spans="1:21" ht="14">
      <c r="A186" s="29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</row>
    <row r="187" spans="1:21" ht="14">
      <c r="A187" s="29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</row>
    <row r="188" spans="1:21" ht="14">
      <c r="A188" s="29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</row>
    <row r="189" spans="1:21" ht="14">
      <c r="A189" s="29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</row>
    <row r="190" spans="1:21" ht="14">
      <c r="A190" s="29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</row>
    <row r="191" spans="1:21" ht="14">
      <c r="A191" s="29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</row>
    <row r="192" spans="1:21" ht="14">
      <c r="A192" s="29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</row>
    <row r="193" spans="1:21" ht="14">
      <c r="A193" s="29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</row>
    <row r="194" spans="1:21" ht="14">
      <c r="A194" s="29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</row>
    <row r="195" spans="1:21" ht="14">
      <c r="A195" s="29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</row>
    <row r="196" spans="1:21" ht="14">
      <c r="A196" s="29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</row>
    <row r="197" spans="1:21" ht="14">
      <c r="A197" s="29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</row>
    <row r="198" spans="1:21" ht="14">
      <c r="A198" s="29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</row>
    <row r="199" spans="1:21" ht="14">
      <c r="A199" s="29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</row>
    <row r="200" spans="1:21" ht="14">
      <c r="A200" s="29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</row>
    <row r="201" spans="1:21" ht="14">
      <c r="A201" s="29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</row>
    <row r="202" spans="1:21" ht="14">
      <c r="A202" s="29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</row>
    <row r="203" spans="1:21" ht="14">
      <c r="A203" s="29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</row>
    <row r="204" spans="1:21" ht="14">
      <c r="A204" s="29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</row>
    <row r="205" spans="1:21" ht="14">
      <c r="A205" s="29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</row>
    <row r="206" spans="1:21" ht="14">
      <c r="A206" s="29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</row>
    <row r="207" spans="1:21" ht="14">
      <c r="A207" s="29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</row>
    <row r="208" spans="1:21" ht="14">
      <c r="A208" s="29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</row>
    <row r="209" spans="1:21" ht="14">
      <c r="A209" s="29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</row>
    <row r="210" spans="1:21" ht="14">
      <c r="A210" s="29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</row>
    <row r="211" spans="1:21" ht="14">
      <c r="A211" s="29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</row>
    <row r="212" spans="1:21" ht="14">
      <c r="A212" s="29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</row>
    <row r="213" spans="1:21" ht="14">
      <c r="A213" s="29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</row>
    <row r="214" spans="1:21" ht="14">
      <c r="A214" s="29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</row>
    <row r="215" spans="1:21" ht="14">
      <c r="A215" s="29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</row>
    <row r="216" spans="1:21" ht="14">
      <c r="A216" s="29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</row>
    <row r="217" spans="1:21" ht="14">
      <c r="A217" s="29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</row>
    <row r="218" spans="1:21" ht="14">
      <c r="A218" s="29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</row>
    <row r="219" spans="1:21" ht="14">
      <c r="A219" s="29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</row>
    <row r="220" spans="1:21" ht="14">
      <c r="A220" s="29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</row>
    <row r="221" spans="1:21" ht="14">
      <c r="A221" s="29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</row>
    <row r="222" spans="1:21" ht="14">
      <c r="A222" s="29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</row>
    <row r="223" spans="1:21" ht="14">
      <c r="A223" s="29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</row>
    <row r="224" spans="1:21" ht="14">
      <c r="A224" s="29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</row>
    <row r="225" spans="1:21" ht="14">
      <c r="A225" s="29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</row>
    <row r="226" spans="1:21" ht="14">
      <c r="A226" s="29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</row>
    <row r="227" spans="1:21" ht="14">
      <c r="A227" s="29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</row>
    <row r="228" spans="1:21" ht="14">
      <c r="A228" s="29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</row>
    <row r="229" spans="1:21" ht="14">
      <c r="A229" s="29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</row>
    <row r="230" spans="1:21" ht="14">
      <c r="A230" s="29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</row>
    <row r="231" spans="1:21" ht="14">
      <c r="A231" s="29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</row>
    <row r="232" spans="1:21" ht="14">
      <c r="A232" s="29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</row>
    <row r="233" spans="1:21" ht="14">
      <c r="A233" s="29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</row>
    <row r="234" spans="1:21" ht="14">
      <c r="A234" s="29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</row>
    <row r="235" spans="1:21" ht="14">
      <c r="A235" s="29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</row>
    <row r="236" spans="1:21" ht="14">
      <c r="A236" s="29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</row>
    <row r="237" spans="1:21" ht="14">
      <c r="A237" s="29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</row>
    <row r="238" spans="1:21" ht="14">
      <c r="A238" s="29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</row>
    <row r="239" spans="1:21" ht="14">
      <c r="A239" s="29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</row>
    <row r="240" spans="1:21" ht="14">
      <c r="A240" s="29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</row>
    <row r="241" spans="1:21" ht="14">
      <c r="A241" s="29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</row>
    <row r="242" spans="1:21" ht="14">
      <c r="A242" s="29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</row>
    <row r="243" spans="1:21" ht="14">
      <c r="A243" s="29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</row>
    <row r="244" spans="1:21" ht="14">
      <c r="A244" s="29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</row>
    <row r="245" spans="1:21" ht="14">
      <c r="A245" s="29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</row>
    <row r="246" spans="1:21" ht="14">
      <c r="A246" s="29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</row>
    <row r="247" spans="1:21" ht="14">
      <c r="A247" s="29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</row>
    <row r="248" spans="1:21" ht="14">
      <c r="A248" s="29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</row>
    <row r="249" spans="1:21" ht="14">
      <c r="A249" s="29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</row>
    <row r="250" spans="1:21" ht="14">
      <c r="A250" s="29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</row>
    <row r="251" spans="1:21" ht="14">
      <c r="A251" s="29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</row>
    <row r="252" spans="1:21" ht="14">
      <c r="A252" s="29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</row>
    <row r="253" spans="1:21" ht="14">
      <c r="A253" s="29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</row>
    <row r="254" spans="1:21" ht="14">
      <c r="A254" s="29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</row>
    <row r="255" spans="1:21" ht="14">
      <c r="A255" s="29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</row>
    <row r="256" spans="1:21" ht="14">
      <c r="A256" s="29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</row>
    <row r="257" spans="1:21" ht="14">
      <c r="A257" s="29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</row>
    <row r="258" spans="1:21" ht="14">
      <c r="A258" s="29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</row>
    <row r="259" spans="1:21" ht="14">
      <c r="A259" s="29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</row>
    <row r="260" spans="1:21" ht="14">
      <c r="A260" s="29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</row>
    <row r="261" spans="1:21" ht="14">
      <c r="A261" s="29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</row>
    <row r="262" spans="1:21" ht="14">
      <c r="A262" s="29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</row>
    <row r="263" spans="1:21" ht="14">
      <c r="A263" s="29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</row>
    <row r="264" spans="1:21" ht="14">
      <c r="A264" s="29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</row>
    <row r="265" spans="1:21" ht="14">
      <c r="A265" s="29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</row>
    <row r="266" spans="1:21" ht="14">
      <c r="A266" s="29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</row>
    <row r="267" spans="1:21" ht="14">
      <c r="A267" s="29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</row>
    <row r="268" spans="1:21" ht="14">
      <c r="A268" s="29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</row>
    <row r="269" spans="1:21" ht="14">
      <c r="A269" s="29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</row>
    <row r="270" spans="1:21" ht="14">
      <c r="A270" s="29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</row>
    <row r="271" spans="1:21" ht="14">
      <c r="A271" s="29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</row>
    <row r="272" spans="1:21" ht="14">
      <c r="A272" s="29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</row>
    <row r="273" spans="1:21" ht="14">
      <c r="A273" s="29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</row>
    <row r="274" spans="1:21" ht="14">
      <c r="A274" s="29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</row>
    <row r="275" spans="1:21" ht="14">
      <c r="A275" s="29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</row>
    <row r="276" spans="1:21" ht="14">
      <c r="A276" s="29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</row>
    <row r="277" spans="1:21" ht="14">
      <c r="A277" s="29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</row>
    <row r="278" spans="1:21" ht="14">
      <c r="A278" s="29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</row>
    <row r="279" spans="1:21" ht="14">
      <c r="A279" s="29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</row>
    <row r="280" spans="1:21" ht="14">
      <c r="A280" s="29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</row>
    <row r="281" spans="1:21" ht="14">
      <c r="A281" s="29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</row>
    <row r="282" spans="1:21" ht="14">
      <c r="A282" s="29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</row>
    <row r="283" spans="1:21" ht="14">
      <c r="A283" s="29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</row>
    <row r="284" spans="1:21" ht="14">
      <c r="A284" s="29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</row>
    <row r="285" spans="1:21" ht="14">
      <c r="A285" s="29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</row>
    <row r="286" spans="1:21" ht="14">
      <c r="A286" s="29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</row>
    <row r="287" spans="1:21" ht="14">
      <c r="A287" s="29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</row>
    <row r="288" spans="1:21" ht="14">
      <c r="A288" s="29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</row>
    <row r="289" spans="1:21" ht="14">
      <c r="A289" s="29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</row>
    <row r="290" spans="1:21" ht="14">
      <c r="A290" s="29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</row>
    <row r="291" spans="1:21" ht="14">
      <c r="A291" s="29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</row>
    <row r="292" spans="1:21" ht="14">
      <c r="A292" s="29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</row>
    <row r="293" spans="1:21" ht="14">
      <c r="A293" s="29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</row>
    <row r="294" spans="1:21" ht="14">
      <c r="A294" s="29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</row>
    <row r="295" spans="1:21" ht="14">
      <c r="A295" s="29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</row>
    <row r="296" spans="1:21" ht="14">
      <c r="A296" s="29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</row>
    <row r="297" spans="1:21" ht="14">
      <c r="A297" s="29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</row>
    <row r="298" spans="1:21" ht="14">
      <c r="A298" s="29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</row>
    <row r="299" spans="1:21" ht="14">
      <c r="A299" s="29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</row>
    <row r="300" spans="1:21" ht="14">
      <c r="A300" s="29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</row>
    <row r="301" spans="1:21" ht="14">
      <c r="A301" s="29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</row>
    <row r="302" spans="1:21" ht="14">
      <c r="A302" s="29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</row>
    <row r="303" spans="1:21" ht="14">
      <c r="A303" s="29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</row>
    <row r="304" spans="1:21" ht="14">
      <c r="A304" s="29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</row>
    <row r="305" spans="1:21" ht="14">
      <c r="A305" s="29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</row>
    <row r="306" spans="1:21" ht="14">
      <c r="A306" s="29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</row>
    <row r="307" spans="1:21" ht="14">
      <c r="A307" s="29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</row>
    <row r="308" spans="1:21" ht="14">
      <c r="A308" s="29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</row>
    <row r="309" spans="1:21" ht="14">
      <c r="A309" s="29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</row>
    <row r="310" spans="1:21" ht="14">
      <c r="A310" s="29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</row>
    <row r="311" spans="1:21" ht="14">
      <c r="A311" s="29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</row>
    <row r="312" spans="1:21" ht="14">
      <c r="A312" s="29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</row>
    <row r="313" spans="1:21" ht="14">
      <c r="A313" s="29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</row>
    <row r="314" spans="1:21" ht="14">
      <c r="A314" s="29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</row>
    <row r="315" spans="1:21" ht="14">
      <c r="A315" s="29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</row>
    <row r="316" spans="1:21" ht="14">
      <c r="A316" s="29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</row>
    <row r="317" spans="1:21" ht="14">
      <c r="A317" s="29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</row>
    <row r="318" spans="1:21" ht="14">
      <c r="A318" s="29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</row>
    <row r="319" spans="1:21" ht="14">
      <c r="A319" s="29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</row>
    <row r="320" spans="1:21" ht="14">
      <c r="A320" s="29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</row>
    <row r="321" spans="1:21" ht="14">
      <c r="A321" s="29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</row>
    <row r="322" spans="1:21" ht="14">
      <c r="A322" s="29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</row>
    <row r="323" spans="1:21" ht="14">
      <c r="A323" s="29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</row>
    <row r="324" spans="1:21" ht="14">
      <c r="A324" s="29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</row>
    <row r="325" spans="1:21" ht="14">
      <c r="A325" s="29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</row>
    <row r="326" spans="1:21" ht="14">
      <c r="A326" s="29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</row>
    <row r="327" spans="1:21" ht="14">
      <c r="A327" s="29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</row>
    <row r="328" spans="1:21" ht="14">
      <c r="A328" s="29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</row>
    <row r="329" spans="1:21" ht="14">
      <c r="A329" s="29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</row>
    <row r="330" spans="1:21" ht="14">
      <c r="A330" s="29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</row>
    <row r="331" spans="1:21" ht="14">
      <c r="A331" s="29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</row>
    <row r="332" spans="1:21" ht="14">
      <c r="A332" s="29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</row>
    <row r="333" spans="1:21" ht="14">
      <c r="A333" s="29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</row>
    <row r="334" spans="1:21" ht="14">
      <c r="A334" s="29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</row>
    <row r="335" spans="1:21" ht="14">
      <c r="A335" s="29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</row>
    <row r="336" spans="1:21" ht="14">
      <c r="A336" s="29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</row>
    <row r="337" spans="1:21" ht="14">
      <c r="A337" s="29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</row>
    <row r="338" spans="1:21" ht="14">
      <c r="A338" s="29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</row>
    <row r="339" spans="1:21" ht="14">
      <c r="A339" s="29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</row>
    <row r="340" spans="1:21" ht="14">
      <c r="A340" s="29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</row>
    <row r="341" spans="1:21" ht="14">
      <c r="A341" s="29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</row>
    <row r="342" spans="1:21" ht="14">
      <c r="A342" s="29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</row>
    <row r="343" spans="1:21" ht="14">
      <c r="A343" s="29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</row>
    <row r="344" spans="1:21" ht="14">
      <c r="A344" s="29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</row>
    <row r="345" spans="1:21" ht="14">
      <c r="A345" s="29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</row>
    <row r="346" spans="1:21" ht="14">
      <c r="A346" s="29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</row>
    <row r="347" spans="1:21" ht="14">
      <c r="A347" s="29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</row>
    <row r="348" spans="1:21" ht="14">
      <c r="A348" s="29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</row>
    <row r="349" spans="1:21" ht="14">
      <c r="A349" s="29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</row>
    <row r="350" spans="1:21" ht="14">
      <c r="A350" s="29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</row>
    <row r="351" spans="1:21" ht="14">
      <c r="A351" s="29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</row>
    <row r="352" spans="1:21" ht="14">
      <c r="A352" s="29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</row>
    <row r="353" spans="1:21" ht="14">
      <c r="A353" s="29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</row>
    <row r="354" spans="1:21" ht="14">
      <c r="A354" s="29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</row>
    <row r="355" spans="1:21" ht="14">
      <c r="A355" s="29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</row>
    <row r="356" spans="1:21" ht="14">
      <c r="A356" s="29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</row>
    <row r="357" spans="1:21" ht="14">
      <c r="A357" s="29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</row>
    <row r="358" spans="1:21" ht="14">
      <c r="A358" s="29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</row>
    <row r="359" spans="1:21" ht="14">
      <c r="A359" s="29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</row>
    <row r="360" spans="1:21" ht="14">
      <c r="A360" s="29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</row>
    <row r="361" spans="1:21" ht="14">
      <c r="A361" s="29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</row>
    <row r="362" spans="1:21" ht="14">
      <c r="A362" s="29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</row>
    <row r="363" spans="1:21" ht="14">
      <c r="A363" s="29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</row>
    <row r="364" spans="1:21" ht="14">
      <c r="A364" s="29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</row>
    <row r="365" spans="1:21" ht="14">
      <c r="A365" s="29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</row>
    <row r="366" spans="1:21" ht="14">
      <c r="A366" s="29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</row>
    <row r="367" spans="1:21" ht="14">
      <c r="A367" s="29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</row>
    <row r="368" spans="1:21" ht="14">
      <c r="A368" s="29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</row>
    <row r="369" spans="1:21" ht="14">
      <c r="A369" s="29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</row>
    <row r="370" spans="1:21" ht="14">
      <c r="A370" s="29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</row>
    <row r="371" spans="1:21" ht="14">
      <c r="A371" s="29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</row>
    <row r="372" spans="1:21" ht="14">
      <c r="A372" s="29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</row>
    <row r="373" spans="1:21" ht="14">
      <c r="A373" s="29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</row>
    <row r="374" spans="1:21" ht="14">
      <c r="A374" s="29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</row>
    <row r="375" spans="1:21" ht="14">
      <c r="A375" s="29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</row>
    <row r="376" spans="1:21" ht="14">
      <c r="A376" s="29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</row>
    <row r="377" spans="1:21" ht="14">
      <c r="A377" s="29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</row>
    <row r="378" spans="1:21" ht="14">
      <c r="A378" s="29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</row>
    <row r="379" spans="1:21" ht="14">
      <c r="A379" s="29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</row>
    <row r="380" spans="1:21" ht="14">
      <c r="A380" s="29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</row>
    <row r="381" spans="1:21" ht="14">
      <c r="A381" s="29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</row>
    <row r="382" spans="1:21" ht="14">
      <c r="A382" s="29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</row>
    <row r="383" spans="1:21" ht="14">
      <c r="A383" s="29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</row>
    <row r="384" spans="1:21" ht="14">
      <c r="A384" s="29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</row>
    <row r="385" spans="1:21" ht="14">
      <c r="A385" s="29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</row>
    <row r="386" spans="1:21" ht="14">
      <c r="A386" s="29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</row>
    <row r="387" spans="1:21" ht="14">
      <c r="A387" s="29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</row>
    <row r="388" spans="1:21" ht="14">
      <c r="A388" s="29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</row>
    <row r="389" spans="1:21" ht="14">
      <c r="A389" s="29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</row>
    <row r="390" spans="1:21" ht="14">
      <c r="A390" s="29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</row>
    <row r="391" spans="1:21" ht="14">
      <c r="A391" s="29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</row>
    <row r="392" spans="1:21" ht="14">
      <c r="A392" s="29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</row>
    <row r="393" spans="1:21" ht="14">
      <c r="A393" s="29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</row>
    <row r="394" spans="1:21" ht="14">
      <c r="A394" s="29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</row>
    <row r="395" spans="1:21" ht="14">
      <c r="A395" s="29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</row>
    <row r="396" spans="1:21" ht="14">
      <c r="A396" s="29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</row>
    <row r="397" spans="1:21" ht="14">
      <c r="A397" s="29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</row>
    <row r="398" spans="1:21" ht="14">
      <c r="A398" s="29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</row>
    <row r="399" spans="1:21" ht="14">
      <c r="A399" s="29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</row>
    <row r="400" spans="1:21" ht="14">
      <c r="A400" s="29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</row>
    <row r="401" spans="1:21" ht="14">
      <c r="A401" s="29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</row>
    <row r="402" spans="1:21" ht="14">
      <c r="A402" s="29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</row>
    <row r="403" spans="1:21" ht="14">
      <c r="A403" s="29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</row>
    <row r="404" spans="1:21" ht="14">
      <c r="A404" s="29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</row>
    <row r="405" spans="1:21" ht="14">
      <c r="A405" s="29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</row>
    <row r="406" spans="1:21" ht="14">
      <c r="A406" s="29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</row>
    <row r="407" spans="1:21" ht="14">
      <c r="A407" s="29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</row>
    <row r="408" spans="1:21" ht="14">
      <c r="A408" s="29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</row>
    <row r="409" spans="1:21" ht="14">
      <c r="A409" s="29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</row>
    <row r="410" spans="1:21" ht="14">
      <c r="A410" s="29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</row>
    <row r="411" spans="1:21" ht="14">
      <c r="A411" s="29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</row>
    <row r="412" spans="1:21" ht="14">
      <c r="A412" s="29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</row>
    <row r="413" spans="1:21" ht="14">
      <c r="A413" s="29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</row>
    <row r="414" spans="1:21" ht="14">
      <c r="A414" s="29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</row>
    <row r="415" spans="1:21" ht="14">
      <c r="A415" s="29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</row>
    <row r="416" spans="1:21" ht="14">
      <c r="A416" s="29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</row>
    <row r="417" spans="1:21" ht="14">
      <c r="A417" s="29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</row>
    <row r="418" spans="1:21" ht="14">
      <c r="A418" s="29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</row>
    <row r="419" spans="1:21" ht="14">
      <c r="A419" s="29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</row>
    <row r="420" spans="1:21" ht="14">
      <c r="A420" s="29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</row>
    <row r="421" spans="1:21" ht="14">
      <c r="A421" s="29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</row>
    <row r="422" spans="1:21" ht="14">
      <c r="A422" s="29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</row>
    <row r="423" spans="1:21" ht="14">
      <c r="A423" s="29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</row>
    <row r="424" spans="1:21" ht="14">
      <c r="A424" s="29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</row>
    <row r="425" spans="1:21" ht="14">
      <c r="A425" s="29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</row>
    <row r="426" spans="1:21" ht="14">
      <c r="A426" s="29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</row>
    <row r="427" spans="1:21" ht="14">
      <c r="A427" s="29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</row>
    <row r="428" spans="1:21" ht="14">
      <c r="A428" s="29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</row>
    <row r="429" spans="1:21" ht="14">
      <c r="A429" s="29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</row>
    <row r="430" spans="1:21" ht="14">
      <c r="A430" s="29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</row>
    <row r="431" spans="1:21" ht="14">
      <c r="A431" s="29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</row>
    <row r="432" spans="1:21" ht="14">
      <c r="A432" s="29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</row>
    <row r="433" spans="1:21" ht="14">
      <c r="A433" s="29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</row>
    <row r="434" spans="1:21" ht="14">
      <c r="A434" s="29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</row>
    <row r="435" spans="1:21" ht="14">
      <c r="A435" s="29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</row>
    <row r="436" spans="1:21" ht="14">
      <c r="A436" s="29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</row>
    <row r="437" spans="1:21" ht="14">
      <c r="A437" s="29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</row>
    <row r="438" spans="1:21" ht="14">
      <c r="A438" s="29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</row>
    <row r="439" spans="1:21" ht="14">
      <c r="A439" s="29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</row>
    <row r="440" spans="1:21" ht="14">
      <c r="A440" s="29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</row>
    <row r="441" spans="1:21" ht="14">
      <c r="A441" s="29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</row>
    <row r="442" spans="1:21" ht="14">
      <c r="A442" s="29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</row>
    <row r="443" spans="1:21" ht="14">
      <c r="A443" s="29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</row>
    <row r="444" spans="1:21" ht="14">
      <c r="A444" s="29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</row>
    <row r="445" spans="1:21" ht="14">
      <c r="A445" s="29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</row>
    <row r="446" spans="1:21" ht="14">
      <c r="A446" s="29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</row>
    <row r="447" spans="1:21" ht="14">
      <c r="A447" s="29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</row>
    <row r="448" spans="1:21" ht="14">
      <c r="A448" s="29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</row>
    <row r="449" spans="1:21" ht="14">
      <c r="A449" s="29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</row>
    <row r="450" spans="1:21" ht="14">
      <c r="A450" s="29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</row>
    <row r="451" spans="1:21" ht="14">
      <c r="A451" s="29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</row>
    <row r="452" spans="1:21" ht="14">
      <c r="A452" s="29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</row>
    <row r="453" spans="1:21" ht="14">
      <c r="A453" s="29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</row>
    <row r="454" spans="1:21" ht="14">
      <c r="A454" s="29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</row>
    <row r="455" spans="1:21" ht="14">
      <c r="A455" s="29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</row>
    <row r="456" spans="1:21" ht="14">
      <c r="A456" s="29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</row>
    <row r="457" spans="1:21" ht="14">
      <c r="A457" s="29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</row>
    <row r="458" spans="1:21" ht="14">
      <c r="A458" s="29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</row>
    <row r="459" spans="1:21" ht="14">
      <c r="A459" s="29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</row>
    <row r="460" spans="1:21" ht="14">
      <c r="A460" s="29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</row>
    <row r="461" spans="1:21" ht="14">
      <c r="A461" s="29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</row>
    <row r="462" spans="1:21" ht="14">
      <c r="A462" s="29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</row>
    <row r="463" spans="1:21" ht="14">
      <c r="A463" s="29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</row>
    <row r="464" spans="1:21" ht="14">
      <c r="A464" s="29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</row>
    <row r="465" spans="1:21" ht="14">
      <c r="A465" s="29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</row>
    <row r="466" spans="1:21" ht="14">
      <c r="A466" s="29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</row>
    <row r="467" spans="1:21" ht="14">
      <c r="A467" s="29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</row>
    <row r="468" spans="1:21" ht="14">
      <c r="A468" s="29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</row>
    <row r="469" spans="1:21" ht="14">
      <c r="A469" s="29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</row>
    <row r="470" spans="1:21" ht="14">
      <c r="A470" s="29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</row>
    <row r="471" spans="1:21" ht="14">
      <c r="A471" s="29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</row>
    <row r="472" spans="1:21" ht="14">
      <c r="A472" s="29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</row>
    <row r="473" spans="1:21" ht="14">
      <c r="A473" s="29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</row>
    <row r="474" spans="1:21" ht="14">
      <c r="A474" s="29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</row>
    <row r="475" spans="1:21" ht="14">
      <c r="A475" s="29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</row>
    <row r="476" spans="1:21" ht="14">
      <c r="A476" s="29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</row>
    <row r="477" spans="1:21" ht="14">
      <c r="A477" s="29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</row>
    <row r="478" spans="1:21" ht="14">
      <c r="A478" s="29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</row>
    <row r="479" spans="1:21" ht="14">
      <c r="A479" s="29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</row>
    <row r="480" spans="1:21" ht="14">
      <c r="A480" s="29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</row>
    <row r="481" spans="1:21" ht="14">
      <c r="A481" s="29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</row>
    <row r="482" spans="1:21" ht="14">
      <c r="A482" s="29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</row>
    <row r="483" spans="1:21" ht="14">
      <c r="A483" s="29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</row>
    <row r="484" spans="1:21" ht="14">
      <c r="A484" s="29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</row>
    <row r="485" spans="1:21" ht="14">
      <c r="A485" s="29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</row>
    <row r="486" spans="1:21" ht="14">
      <c r="A486" s="29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</row>
    <row r="487" spans="1:21" ht="14">
      <c r="A487" s="29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</row>
    <row r="488" spans="1:21" ht="14">
      <c r="A488" s="29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</row>
    <row r="489" spans="1:21" ht="14">
      <c r="A489" s="29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</row>
    <row r="490" spans="1:21" ht="14">
      <c r="A490" s="29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</row>
    <row r="491" spans="1:21" ht="14">
      <c r="A491" s="29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</row>
    <row r="492" spans="1:21" ht="14">
      <c r="A492" s="29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</row>
    <row r="493" spans="1:21" ht="14">
      <c r="A493" s="29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</row>
    <row r="494" spans="1:21" ht="14">
      <c r="A494" s="29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</row>
    <row r="495" spans="1:21" ht="14">
      <c r="A495" s="29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</row>
    <row r="496" spans="1:21" ht="14">
      <c r="A496" s="29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</row>
    <row r="497" spans="1:21" ht="14">
      <c r="A497" s="29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</row>
    <row r="498" spans="1:21" ht="14">
      <c r="A498" s="29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</row>
    <row r="499" spans="1:21" ht="14">
      <c r="A499" s="29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</row>
    <row r="500" spans="1:21" ht="14">
      <c r="A500" s="29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</row>
    <row r="501" spans="1:21" ht="14">
      <c r="A501" s="29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</row>
    <row r="502" spans="1:21" ht="14">
      <c r="A502" s="29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</row>
    <row r="503" spans="1:21" ht="14">
      <c r="A503" s="29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</row>
    <row r="504" spans="1:21" ht="14">
      <c r="A504" s="29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</row>
    <row r="505" spans="1:21" ht="14">
      <c r="A505" s="29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</row>
    <row r="506" spans="1:21" ht="14">
      <c r="A506" s="29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</row>
    <row r="507" spans="1:21" ht="14">
      <c r="A507" s="29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</row>
    <row r="508" spans="1:21" ht="14">
      <c r="A508" s="29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</row>
    <row r="509" spans="1:21" ht="14">
      <c r="A509" s="29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</row>
    <row r="510" spans="1:21" ht="14">
      <c r="A510" s="29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</row>
    <row r="511" spans="1:21" ht="14">
      <c r="A511" s="29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</row>
    <row r="512" spans="1:21" ht="14">
      <c r="A512" s="29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</row>
    <row r="513" spans="1:21" ht="14">
      <c r="A513" s="29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</row>
    <row r="514" spans="1:21" ht="14">
      <c r="A514" s="29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</row>
    <row r="515" spans="1:21" ht="14">
      <c r="A515" s="29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</row>
    <row r="516" spans="1:21" ht="14">
      <c r="A516" s="29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</row>
    <row r="517" spans="1:21" ht="14">
      <c r="A517" s="29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</row>
    <row r="518" spans="1:21" ht="14">
      <c r="A518" s="29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</row>
    <row r="519" spans="1:21" ht="14">
      <c r="A519" s="29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</row>
    <row r="520" spans="1:21" ht="14">
      <c r="A520" s="29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</row>
    <row r="521" spans="1:21" ht="14">
      <c r="A521" s="29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</row>
    <row r="522" spans="1:21" ht="14">
      <c r="A522" s="29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</row>
    <row r="523" spans="1:21" ht="14">
      <c r="A523" s="29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</row>
    <row r="524" spans="1:21" ht="14">
      <c r="A524" s="29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</row>
    <row r="525" spans="1:21" ht="14">
      <c r="A525" s="29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</row>
    <row r="526" spans="1:21" ht="14">
      <c r="A526" s="29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</row>
    <row r="527" spans="1:21" ht="14">
      <c r="A527" s="29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</row>
    <row r="528" spans="1:21" ht="14">
      <c r="A528" s="29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</row>
    <row r="529" spans="1:21" ht="14">
      <c r="A529" s="29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</row>
    <row r="530" spans="1:21" ht="14">
      <c r="A530" s="29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</row>
    <row r="531" spans="1:21" ht="14">
      <c r="A531" s="29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</row>
    <row r="532" spans="1:21" ht="14">
      <c r="A532" s="29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</row>
    <row r="533" spans="1:21" ht="14">
      <c r="A533" s="29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</row>
    <row r="534" spans="1:21" ht="14">
      <c r="A534" s="29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</row>
    <row r="535" spans="1:21" ht="14">
      <c r="A535" s="29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</row>
    <row r="536" spans="1:21" ht="14">
      <c r="A536" s="29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</row>
    <row r="537" spans="1:21" ht="14">
      <c r="A537" s="29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</row>
    <row r="538" spans="1:21" ht="14">
      <c r="A538" s="29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</row>
    <row r="539" spans="1:21" ht="14">
      <c r="A539" s="29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</row>
    <row r="540" spans="1:21" ht="14">
      <c r="A540" s="29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</row>
    <row r="541" spans="1:21" ht="14">
      <c r="A541" s="29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</row>
    <row r="542" spans="1:21" ht="14">
      <c r="A542" s="29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</row>
    <row r="543" spans="1:21" ht="14">
      <c r="A543" s="29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</row>
    <row r="544" spans="1:21" ht="14">
      <c r="A544" s="29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</row>
    <row r="545" spans="1:21" ht="14">
      <c r="A545" s="29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</row>
    <row r="546" spans="1:21" ht="14">
      <c r="A546" s="29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</row>
    <row r="547" spans="1:21" ht="14">
      <c r="A547" s="29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</row>
    <row r="548" spans="1:21" ht="14">
      <c r="A548" s="29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</row>
    <row r="549" spans="1:21" ht="14">
      <c r="A549" s="29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</row>
    <row r="550" spans="1:21" ht="14">
      <c r="A550" s="29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</row>
    <row r="551" spans="1:21" ht="14">
      <c r="A551" s="29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</row>
    <row r="552" spans="1:21" ht="14">
      <c r="A552" s="29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</row>
    <row r="553" spans="1:21" ht="14">
      <c r="A553" s="29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</row>
    <row r="554" spans="1:21" ht="14">
      <c r="A554" s="29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</row>
    <row r="555" spans="1:21" ht="14">
      <c r="A555" s="29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</row>
    <row r="556" spans="1:21" ht="14">
      <c r="A556" s="29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</row>
    <row r="557" spans="1:21" ht="14">
      <c r="A557" s="29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</row>
    <row r="558" spans="1:21" ht="14">
      <c r="A558" s="29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</row>
    <row r="559" spans="1:21" ht="14">
      <c r="A559" s="29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</row>
    <row r="560" spans="1:21" ht="14">
      <c r="A560" s="29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</row>
    <row r="561" spans="1:21" ht="14">
      <c r="A561" s="29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</row>
    <row r="562" spans="1:21" ht="14">
      <c r="A562" s="29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</row>
    <row r="563" spans="1:21" ht="14">
      <c r="A563" s="29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</row>
    <row r="564" spans="1:21" ht="14">
      <c r="A564" s="29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</row>
    <row r="565" spans="1:21" ht="14">
      <c r="A565" s="29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</row>
    <row r="566" spans="1:21" ht="14">
      <c r="A566" s="29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</row>
    <row r="567" spans="1:21" ht="14">
      <c r="A567" s="29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</row>
    <row r="568" spans="1:21" ht="14">
      <c r="A568" s="29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</row>
    <row r="569" spans="1:21" ht="14">
      <c r="A569" s="29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</row>
    <row r="570" spans="1:21" ht="14">
      <c r="A570" s="29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</row>
    <row r="571" spans="1:21" ht="14">
      <c r="A571" s="29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</row>
    <row r="572" spans="1:21" ht="14">
      <c r="A572" s="29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</row>
    <row r="573" spans="1:21" ht="14">
      <c r="A573" s="29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</row>
    <row r="574" spans="1:21" ht="14">
      <c r="A574" s="29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</row>
    <row r="575" spans="1:21" ht="14">
      <c r="A575" s="29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</row>
    <row r="576" spans="1:21" ht="14">
      <c r="A576" s="29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</row>
    <row r="577" spans="1:21" ht="14">
      <c r="A577" s="29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</row>
    <row r="578" spans="1:21" ht="14">
      <c r="A578" s="29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</row>
    <row r="579" spans="1:21" ht="14">
      <c r="A579" s="29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</row>
    <row r="580" spans="1:21" ht="14">
      <c r="A580" s="29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</row>
    <row r="581" spans="1:21" ht="14">
      <c r="A581" s="29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</row>
    <row r="582" spans="1:21" ht="14">
      <c r="A582" s="29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</row>
    <row r="583" spans="1:21" ht="14">
      <c r="A583" s="29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</row>
    <row r="584" spans="1:21" ht="14">
      <c r="A584" s="29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</row>
    <row r="585" spans="1:21" ht="14">
      <c r="A585" s="29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</row>
    <row r="586" spans="1:21" ht="14">
      <c r="A586" s="29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</row>
    <row r="587" spans="1:21" ht="14">
      <c r="A587" s="29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</row>
    <row r="588" spans="1:21" ht="14">
      <c r="A588" s="29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</row>
    <row r="589" spans="1:21" ht="14">
      <c r="A589" s="29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</row>
    <row r="590" spans="1:21" ht="14">
      <c r="A590" s="29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</row>
    <row r="591" spans="1:21" ht="14">
      <c r="A591" s="29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</row>
    <row r="592" spans="1:21" ht="14">
      <c r="A592" s="29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</row>
    <row r="593" spans="1:21" ht="14">
      <c r="A593" s="29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</row>
    <row r="594" spans="1:21" ht="14">
      <c r="A594" s="29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</row>
    <row r="595" spans="1:21" ht="14">
      <c r="A595" s="29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</row>
    <row r="596" spans="1:21" ht="14">
      <c r="A596" s="29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</row>
    <row r="597" spans="1:21" ht="14">
      <c r="A597" s="29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</row>
    <row r="598" spans="1:21" ht="14">
      <c r="A598" s="29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</row>
    <row r="599" spans="1:21" ht="14">
      <c r="A599" s="29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</row>
    <row r="600" spans="1:21" ht="14">
      <c r="A600" s="29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</row>
    <row r="601" spans="1:21" ht="14">
      <c r="A601" s="29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</row>
    <row r="602" spans="1:21" ht="14">
      <c r="A602" s="29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</row>
    <row r="603" spans="1:21" ht="14">
      <c r="A603" s="29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</row>
    <row r="604" spans="1:21" ht="14">
      <c r="A604" s="29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</row>
    <row r="605" spans="1:21" ht="14">
      <c r="A605" s="29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</row>
    <row r="606" spans="1:21" ht="14">
      <c r="A606" s="29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</row>
    <row r="607" spans="1:21" ht="14">
      <c r="A607" s="29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</row>
    <row r="608" spans="1:21" ht="14">
      <c r="A608" s="29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</row>
    <row r="609" spans="1:21" ht="14">
      <c r="A609" s="29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</row>
    <row r="610" spans="1:21" ht="14">
      <c r="A610" s="29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</row>
    <row r="611" spans="1:21" ht="14">
      <c r="A611" s="29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</row>
    <row r="612" spans="1:21" ht="14">
      <c r="A612" s="29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</row>
    <row r="613" spans="1:21" ht="14">
      <c r="A613" s="29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</row>
    <row r="614" spans="1:21" ht="14">
      <c r="A614" s="29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</row>
    <row r="615" spans="1:21" ht="14">
      <c r="A615" s="29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</row>
    <row r="616" spans="1:21" ht="14">
      <c r="A616" s="29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</row>
    <row r="617" spans="1:21" ht="14">
      <c r="A617" s="29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</row>
    <row r="618" spans="1:21" ht="14">
      <c r="A618" s="29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</row>
    <row r="619" spans="1:21" ht="14">
      <c r="A619" s="29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</row>
    <row r="620" spans="1:21" ht="14">
      <c r="A620" s="29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</row>
    <row r="621" spans="1:21" ht="14">
      <c r="A621" s="29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</row>
    <row r="622" spans="1:21" ht="14">
      <c r="A622" s="29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</row>
    <row r="623" spans="1:21" ht="14">
      <c r="A623" s="29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</row>
    <row r="624" spans="1:21" ht="14">
      <c r="A624" s="29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</row>
    <row r="625" spans="1:21" ht="14">
      <c r="A625" s="29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</row>
    <row r="626" spans="1:21" ht="14">
      <c r="A626" s="29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</row>
    <row r="627" spans="1:21" ht="14">
      <c r="A627" s="29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</row>
    <row r="628" spans="1:21" ht="14">
      <c r="A628" s="29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</row>
    <row r="629" spans="1:21" ht="14">
      <c r="A629" s="29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</row>
    <row r="630" spans="1:21" ht="14">
      <c r="A630" s="29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</row>
    <row r="631" spans="1:21" ht="14">
      <c r="A631" s="29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</row>
    <row r="632" spans="1:21" ht="14">
      <c r="A632" s="29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</row>
    <row r="633" spans="1:21" ht="14">
      <c r="A633" s="29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</row>
    <row r="634" spans="1:21" ht="14">
      <c r="A634" s="29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</row>
    <row r="635" spans="1:21" ht="14">
      <c r="A635" s="29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</row>
    <row r="636" spans="1:21" ht="14">
      <c r="A636" s="29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</row>
    <row r="637" spans="1:21" ht="14">
      <c r="A637" s="29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</row>
    <row r="638" spans="1:21" ht="14">
      <c r="A638" s="29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</row>
    <row r="639" spans="1:21" ht="14">
      <c r="A639" s="29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</row>
    <row r="640" spans="1:21" ht="14">
      <c r="A640" s="29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</row>
    <row r="641" spans="1:21" ht="14">
      <c r="A641" s="29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</row>
    <row r="642" spans="1:21" ht="14">
      <c r="A642" s="29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</row>
    <row r="643" spans="1:21" ht="14">
      <c r="A643" s="29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</row>
    <row r="644" spans="1:21" ht="14">
      <c r="A644" s="29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</row>
    <row r="645" spans="1:21" ht="14">
      <c r="A645" s="29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</row>
    <row r="646" spans="1:21" ht="14">
      <c r="A646" s="29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</row>
    <row r="647" spans="1:21" ht="14">
      <c r="A647" s="29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</row>
    <row r="648" spans="1:21" ht="14">
      <c r="A648" s="29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</row>
    <row r="649" spans="1:21" ht="14">
      <c r="A649" s="29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</row>
    <row r="650" spans="1:21" ht="14">
      <c r="A650" s="29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</row>
    <row r="651" spans="1:21" ht="14">
      <c r="A651" s="29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</row>
    <row r="652" spans="1:21" ht="14">
      <c r="A652" s="29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</row>
    <row r="653" spans="1:21" ht="14">
      <c r="A653" s="29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</row>
    <row r="654" spans="1:21" ht="14">
      <c r="A654" s="29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</row>
    <row r="655" spans="1:21" ht="14">
      <c r="A655" s="29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</row>
    <row r="656" spans="1:21" ht="14">
      <c r="A656" s="29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</row>
    <row r="657" spans="1:21" ht="14">
      <c r="A657" s="29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</row>
    <row r="658" spans="1:21" ht="14">
      <c r="A658" s="29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</row>
    <row r="659" spans="1:21" ht="14">
      <c r="A659" s="29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</row>
    <row r="660" spans="1:21" ht="14">
      <c r="A660" s="29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</row>
    <row r="661" spans="1:21" ht="14">
      <c r="A661" s="29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</row>
    <row r="662" spans="1:21" ht="14">
      <c r="A662" s="29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</row>
    <row r="663" spans="1:21" ht="14">
      <c r="A663" s="29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</row>
    <row r="664" spans="1:21" ht="14">
      <c r="A664" s="29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</row>
    <row r="665" spans="1:21" ht="14">
      <c r="A665" s="29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</row>
    <row r="666" spans="1:21" ht="14">
      <c r="A666" s="29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</row>
    <row r="667" spans="1:21" ht="14">
      <c r="A667" s="29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</row>
    <row r="668" spans="1:21" ht="14">
      <c r="A668" s="29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</row>
    <row r="669" spans="1:21" ht="14">
      <c r="A669" s="29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</row>
    <row r="670" spans="1:21" ht="14">
      <c r="A670" s="29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</row>
    <row r="671" spans="1:21" ht="14">
      <c r="A671" s="29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</row>
    <row r="672" spans="1:21" ht="14">
      <c r="A672" s="29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</row>
    <row r="673" spans="1:21" ht="14">
      <c r="A673" s="29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</row>
    <row r="674" spans="1:21" ht="14">
      <c r="A674" s="29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</row>
    <row r="675" spans="1:21" ht="14">
      <c r="A675" s="29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</row>
    <row r="676" spans="1:21" ht="14">
      <c r="A676" s="29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</row>
    <row r="677" spans="1:21" ht="14">
      <c r="A677" s="29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</row>
    <row r="678" spans="1:21" ht="14">
      <c r="A678" s="29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</row>
    <row r="679" spans="1:21" ht="14">
      <c r="A679" s="29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</row>
    <row r="680" spans="1:21" ht="14">
      <c r="A680" s="29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</row>
    <row r="681" spans="1:21" ht="14">
      <c r="A681" s="29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</row>
    <row r="682" spans="1:21" ht="14">
      <c r="A682" s="29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</row>
    <row r="683" spans="1:21" ht="14">
      <c r="A683" s="29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</row>
    <row r="684" spans="1:21" ht="14">
      <c r="A684" s="29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</row>
    <row r="685" spans="1:21" ht="14">
      <c r="A685" s="29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</row>
    <row r="686" spans="1:21" ht="14">
      <c r="A686" s="29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</row>
    <row r="687" spans="1:21" ht="14">
      <c r="A687" s="29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</row>
    <row r="688" spans="1:21" ht="14">
      <c r="A688" s="29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</row>
    <row r="689" spans="1:21" ht="14">
      <c r="A689" s="29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</row>
    <row r="690" spans="1:21" ht="14">
      <c r="A690" s="29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</row>
    <row r="691" spans="1:21" ht="14">
      <c r="A691" s="29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</row>
    <row r="692" spans="1:21" ht="14">
      <c r="A692" s="29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</row>
    <row r="693" spans="1:21" ht="14">
      <c r="A693" s="29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</row>
    <row r="694" spans="1:21" ht="14">
      <c r="A694" s="29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</row>
    <row r="695" spans="1:21" ht="14">
      <c r="A695" s="29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</row>
    <row r="696" spans="1:21" ht="14">
      <c r="A696" s="29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</row>
    <row r="697" spans="1:21" ht="14">
      <c r="A697" s="29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</row>
    <row r="698" spans="1:21" ht="14">
      <c r="A698" s="29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</row>
    <row r="699" spans="1:21" ht="14">
      <c r="A699" s="29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</row>
    <row r="700" spans="1:21" ht="14">
      <c r="A700" s="29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</row>
    <row r="701" spans="1:21" ht="14">
      <c r="A701" s="29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</row>
    <row r="702" spans="1:21" ht="14">
      <c r="A702" s="29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</row>
    <row r="703" spans="1:21" ht="14">
      <c r="A703" s="29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</row>
    <row r="704" spans="1:21" ht="14">
      <c r="A704" s="29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</row>
    <row r="705" spans="1:21" ht="14">
      <c r="A705" s="29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</row>
    <row r="706" spans="1:21" ht="14">
      <c r="A706" s="29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</row>
    <row r="707" spans="1:21" ht="14">
      <c r="A707" s="29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</row>
    <row r="708" spans="1:21" ht="14">
      <c r="A708" s="29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</row>
    <row r="709" spans="1:21" ht="14">
      <c r="A709" s="29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</row>
    <row r="710" spans="1:21" ht="14">
      <c r="A710" s="29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</row>
    <row r="711" spans="1:21" ht="14">
      <c r="A711" s="29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</row>
    <row r="712" spans="1:21" ht="14">
      <c r="A712" s="29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</row>
    <row r="713" spans="1:21" ht="14">
      <c r="A713" s="29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</row>
    <row r="714" spans="1:21" ht="14">
      <c r="A714" s="29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</row>
    <row r="715" spans="1:21" ht="14">
      <c r="A715" s="29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</row>
    <row r="716" spans="1:21" ht="14">
      <c r="A716" s="29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</row>
    <row r="717" spans="1:21" ht="14">
      <c r="A717" s="29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</row>
    <row r="718" spans="1:21" ht="14">
      <c r="A718" s="29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</row>
    <row r="719" spans="1:21" ht="14">
      <c r="A719" s="29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</row>
    <row r="720" spans="1:21" ht="14">
      <c r="A720" s="29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</row>
    <row r="721" spans="1:21" ht="14">
      <c r="A721" s="29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</row>
    <row r="722" spans="1:21" ht="14">
      <c r="A722" s="29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</row>
    <row r="723" spans="1:21" ht="14">
      <c r="A723" s="29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</row>
    <row r="724" spans="1:21" ht="14">
      <c r="A724" s="29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</row>
    <row r="725" spans="1:21" ht="14">
      <c r="A725" s="29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</row>
    <row r="726" spans="1:21" ht="14">
      <c r="A726" s="29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</row>
    <row r="727" spans="1:21" ht="14">
      <c r="A727" s="29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</row>
    <row r="728" spans="1:21" ht="14">
      <c r="A728" s="29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</row>
    <row r="729" spans="1:21" ht="14">
      <c r="A729" s="29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</row>
    <row r="730" spans="1:21" ht="14">
      <c r="A730" s="29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</row>
    <row r="731" spans="1:21" ht="14">
      <c r="A731" s="29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</row>
    <row r="732" spans="1:21" ht="14">
      <c r="A732" s="29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</row>
    <row r="733" spans="1:21" ht="14">
      <c r="A733" s="29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</row>
    <row r="734" spans="1:21" ht="14">
      <c r="A734" s="29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</row>
    <row r="735" spans="1:21" ht="14">
      <c r="A735" s="29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</row>
    <row r="736" spans="1:21" ht="14">
      <c r="A736" s="29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</row>
    <row r="737" spans="1:21" ht="14">
      <c r="A737" s="29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</row>
    <row r="738" spans="1:21" ht="14">
      <c r="A738" s="29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</row>
    <row r="739" spans="1:21" ht="14">
      <c r="A739" s="29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</row>
    <row r="740" spans="1:21" ht="14">
      <c r="A740" s="29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</row>
    <row r="741" spans="1:21" ht="14">
      <c r="A741" s="29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</row>
    <row r="742" spans="1:21" ht="14">
      <c r="A742" s="29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</row>
    <row r="743" spans="1:21" ht="14">
      <c r="A743" s="29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</row>
    <row r="744" spans="1:21" ht="14">
      <c r="A744" s="29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</row>
    <row r="745" spans="1:21" ht="14">
      <c r="A745" s="29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</row>
    <row r="746" spans="1:21" ht="14">
      <c r="A746" s="29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</row>
    <row r="747" spans="1:21" ht="14">
      <c r="A747" s="29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</row>
    <row r="748" spans="1:21" ht="14">
      <c r="A748" s="29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</row>
    <row r="749" spans="1:21" ht="14">
      <c r="A749" s="29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</row>
    <row r="750" spans="1:21" ht="14">
      <c r="A750" s="29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</row>
    <row r="751" spans="1:21" ht="14">
      <c r="A751" s="29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</row>
    <row r="752" spans="1:21" ht="14">
      <c r="A752" s="29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</row>
    <row r="753" spans="1:21" ht="14">
      <c r="A753" s="29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</row>
    <row r="754" spans="1:21" ht="14">
      <c r="A754" s="29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</row>
    <row r="755" spans="1:21" ht="14">
      <c r="A755" s="29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</row>
    <row r="756" spans="1:21" ht="14">
      <c r="A756" s="29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</row>
    <row r="757" spans="1:21" ht="14">
      <c r="A757" s="29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</row>
    <row r="758" spans="1:21" ht="14">
      <c r="A758" s="29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</row>
    <row r="759" spans="1:21" ht="14">
      <c r="A759" s="29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</row>
    <row r="760" spans="1:21" ht="14">
      <c r="A760" s="29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</row>
    <row r="761" spans="1:21" ht="14">
      <c r="A761" s="29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</row>
    <row r="762" spans="1:21" ht="14">
      <c r="A762" s="29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</row>
    <row r="763" spans="1:21" ht="14">
      <c r="A763" s="29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</row>
    <row r="764" spans="1:21" ht="14">
      <c r="A764" s="29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</row>
    <row r="765" spans="1:21" ht="14">
      <c r="A765" s="29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</row>
    <row r="766" spans="1:21" ht="14">
      <c r="A766" s="29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</row>
    <row r="767" spans="1:21" ht="14">
      <c r="A767" s="29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</row>
    <row r="768" spans="1:21" ht="14">
      <c r="A768" s="29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</row>
    <row r="769" spans="1:21" ht="14">
      <c r="A769" s="29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</row>
    <row r="770" spans="1:21" ht="14">
      <c r="A770" s="29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</row>
    <row r="771" spans="1:21" ht="14">
      <c r="A771" s="29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</row>
    <row r="772" spans="1:21" ht="14">
      <c r="A772" s="29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</row>
    <row r="773" spans="1:21" ht="14">
      <c r="A773" s="29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</row>
    <row r="774" spans="1:21" ht="14">
      <c r="A774" s="29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</row>
    <row r="775" spans="1:21" ht="14">
      <c r="A775" s="29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</row>
    <row r="776" spans="1:21" ht="14">
      <c r="A776" s="29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</row>
    <row r="777" spans="1:21" ht="14">
      <c r="A777" s="29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</row>
    <row r="778" spans="1:21" ht="14">
      <c r="A778" s="29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</row>
    <row r="779" spans="1:21" ht="14">
      <c r="A779" s="29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</row>
    <row r="780" spans="1:21" ht="14">
      <c r="A780" s="29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</row>
    <row r="781" spans="1:21" ht="14">
      <c r="A781" s="29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</row>
    <row r="782" spans="1:21" ht="14">
      <c r="A782" s="29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</row>
    <row r="783" spans="1:21" ht="14">
      <c r="A783" s="29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</row>
    <row r="784" spans="1:21" ht="14">
      <c r="A784" s="29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</row>
    <row r="785" spans="1:21" ht="14">
      <c r="A785" s="29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</row>
    <row r="786" spans="1:21" ht="14">
      <c r="A786" s="29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</row>
    <row r="787" spans="1:21" ht="14">
      <c r="A787" s="29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</row>
    <row r="788" spans="1:21" ht="14">
      <c r="A788" s="29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</row>
    <row r="789" spans="1:21" ht="14">
      <c r="A789" s="29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</row>
    <row r="790" spans="1:21" ht="14">
      <c r="A790" s="29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</row>
    <row r="791" spans="1:21" ht="14">
      <c r="A791" s="29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</row>
    <row r="792" spans="1:21" ht="14">
      <c r="A792" s="29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</row>
    <row r="793" spans="1:21" ht="14">
      <c r="A793" s="29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</row>
    <row r="794" spans="1:21" ht="14">
      <c r="A794" s="29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</row>
    <row r="795" spans="1:21" ht="14">
      <c r="A795" s="29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</row>
    <row r="796" spans="1:21" ht="14">
      <c r="A796" s="29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</row>
    <row r="797" spans="1:21" ht="14">
      <c r="A797" s="29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</row>
    <row r="798" spans="1:21" ht="14">
      <c r="A798" s="29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</row>
    <row r="799" spans="1:21" ht="14">
      <c r="A799" s="29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</row>
    <row r="800" spans="1:21" ht="14">
      <c r="A800" s="29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</row>
    <row r="801" spans="1:21" ht="14">
      <c r="A801" s="29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</row>
    <row r="802" spans="1:21" ht="14">
      <c r="A802" s="29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</row>
    <row r="803" spans="1:21" ht="14">
      <c r="A803" s="29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</row>
    <row r="804" spans="1:21" ht="14">
      <c r="A804" s="29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</row>
    <row r="805" spans="1:21" ht="14">
      <c r="A805" s="29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</row>
    <row r="806" spans="1:21" ht="14">
      <c r="A806" s="29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</row>
    <row r="807" spans="1:21" ht="14">
      <c r="A807" s="29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</row>
    <row r="808" spans="1:21" ht="14">
      <c r="A808" s="29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</row>
    <row r="809" spans="1:21" ht="14">
      <c r="A809" s="29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</row>
    <row r="810" spans="1:21" ht="14">
      <c r="A810" s="29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</row>
    <row r="811" spans="1:21" ht="14">
      <c r="A811" s="29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</row>
    <row r="812" spans="1:21" ht="14">
      <c r="A812" s="29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</row>
    <row r="813" spans="1:21" ht="14">
      <c r="A813" s="29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</row>
    <row r="814" spans="1:21" ht="14">
      <c r="A814" s="29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</row>
    <row r="815" spans="1:21" ht="14">
      <c r="A815" s="29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</row>
    <row r="816" spans="1:21" ht="14">
      <c r="A816" s="29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</row>
    <row r="817" spans="1:21" ht="14">
      <c r="A817" s="29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</row>
    <row r="818" spans="1:21" ht="14">
      <c r="A818" s="29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</row>
    <row r="819" spans="1:21" ht="14">
      <c r="A819" s="29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</row>
    <row r="820" spans="1:21" ht="14">
      <c r="A820" s="29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</row>
    <row r="821" spans="1:21" ht="14">
      <c r="A821" s="29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</row>
    <row r="822" spans="1:21" ht="14">
      <c r="A822" s="29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</row>
    <row r="823" spans="1:21" ht="14">
      <c r="A823" s="29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</row>
    <row r="824" spans="1:21" ht="14">
      <c r="A824" s="29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</row>
    <row r="825" spans="1:21" ht="14">
      <c r="A825" s="29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</row>
    <row r="826" spans="1:21" ht="14">
      <c r="A826" s="29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</row>
    <row r="827" spans="1:21" ht="14">
      <c r="A827" s="29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</row>
    <row r="828" spans="1:21" ht="14">
      <c r="A828" s="29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</row>
    <row r="829" spans="1:21" ht="14">
      <c r="A829" s="29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</row>
    <row r="830" spans="1:21" ht="14">
      <c r="A830" s="29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</row>
    <row r="831" spans="1:21" ht="14">
      <c r="A831" s="29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</row>
    <row r="832" spans="1:21" ht="14">
      <c r="A832" s="29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</row>
    <row r="833" spans="1:21" ht="14">
      <c r="A833" s="29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</row>
    <row r="834" spans="1:21" ht="14">
      <c r="A834" s="29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</row>
    <row r="835" spans="1:21" ht="14">
      <c r="A835" s="29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</row>
    <row r="836" spans="1:21" ht="14">
      <c r="A836" s="29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</row>
    <row r="837" spans="1:21" ht="14">
      <c r="A837" s="29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</row>
    <row r="838" spans="1:21" ht="14">
      <c r="A838" s="29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</row>
    <row r="839" spans="1:21" ht="14">
      <c r="A839" s="29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</row>
    <row r="840" spans="1:21" ht="14">
      <c r="A840" s="29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</row>
    <row r="841" spans="1:21" ht="14">
      <c r="A841" s="29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</row>
    <row r="842" spans="1:21" ht="14">
      <c r="A842" s="29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</row>
    <row r="843" spans="1:21" ht="14">
      <c r="A843" s="29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</row>
    <row r="844" spans="1:21" ht="14">
      <c r="A844" s="29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</row>
    <row r="845" spans="1:21" ht="14">
      <c r="A845" s="29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</row>
    <row r="846" spans="1:21" ht="14">
      <c r="A846" s="29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</row>
    <row r="847" spans="1:21" ht="14">
      <c r="A847" s="29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</row>
    <row r="848" spans="1:21" ht="14">
      <c r="A848" s="29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</row>
    <row r="849" spans="1:21" ht="14">
      <c r="A849" s="29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</row>
    <row r="850" spans="1:21" ht="14">
      <c r="A850" s="29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</row>
    <row r="851" spans="1:21" ht="14">
      <c r="A851" s="29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</row>
    <row r="852" spans="1:21" ht="14">
      <c r="A852" s="29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</row>
    <row r="853" spans="1:21" ht="14">
      <c r="A853" s="29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</row>
    <row r="854" spans="1:21" ht="14">
      <c r="A854" s="29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</row>
    <row r="855" spans="1:21" ht="14">
      <c r="A855" s="29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</row>
    <row r="856" spans="1:21" ht="14">
      <c r="A856" s="29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</row>
    <row r="857" spans="1:21" ht="14">
      <c r="A857" s="29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</row>
    <row r="858" spans="1:21" ht="14">
      <c r="A858" s="29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</row>
    <row r="859" spans="1:21" ht="14">
      <c r="A859" s="29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</row>
    <row r="860" spans="1:21" ht="14">
      <c r="A860" s="29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</row>
    <row r="861" spans="1:21" ht="14">
      <c r="A861" s="29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</row>
    <row r="862" spans="1:21" ht="14">
      <c r="A862" s="29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</row>
    <row r="863" spans="1:21" ht="14">
      <c r="A863" s="29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</row>
    <row r="864" spans="1:21" ht="14">
      <c r="A864" s="29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</row>
    <row r="865" spans="1:21" ht="14">
      <c r="A865" s="29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</row>
    <row r="866" spans="1:21" ht="14">
      <c r="A866" s="29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</row>
    <row r="867" spans="1:21" ht="14">
      <c r="A867" s="29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</row>
    <row r="868" spans="1:21" ht="14">
      <c r="A868" s="29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</row>
    <row r="869" spans="1:21" ht="14">
      <c r="A869" s="29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</row>
    <row r="870" spans="1:21" ht="14">
      <c r="A870" s="29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</row>
    <row r="871" spans="1:21" ht="14">
      <c r="A871" s="29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</row>
    <row r="872" spans="1:21" ht="14">
      <c r="A872" s="29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</row>
    <row r="873" spans="1:21" ht="14">
      <c r="A873" s="29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</row>
    <row r="874" spans="1:21" ht="14">
      <c r="A874" s="29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</row>
    <row r="875" spans="1:21" ht="14">
      <c r="A875" s="29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</row>
    <row r="876" spans="1:21" ht="14">
      <c r="A876" s="29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</row>
    <row r="877" spans="1:21" ht="14">
      <c r="A877" s="29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</row>
    <row r="878" spans="1:21" ht="14">
      <c r="A878" s="29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</row>
    <row r="879" spans="1:21" ht="14">
      <c r="A879" s="29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</row>
    <row r="880" spans="1:21" ht="14">
      <c r="A880" s="29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</row>
    <row r="881" spans="1:21" ht="14">
      <c r="A881" s="29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</row>
    <row r="882" spans="1:21" ht="14">
      <c r="A882" s="29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</row>
    <row r="883" spans="1:21" ht="14">
      <c r="A883" s="29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</row>
    <row r="884" spans="1:21" ht="14">
      <c r="A884" s="29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</row>
    <row r="885" spans="1:21" ht="14">
      <c r="A885" s="29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</row>
    <row r="886" spans="1:21" ht="14">
      <c r="A886" s="29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</row>
    <row r="887" spans="1:21" ht="14">
      <c r="A887" s="29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</row>
    <row r="888" spans="1:21" ht="14">
      <c r="A888" s="29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</row>
    <row r="889" spans="1:21" ht="14">
      <c r="A889" s="29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</row>
    <row r="890" spans="1:21" ht="14">
      <c r="A890" s="29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</row>
    <row r="891" spans="1:21" ht="14">
      <c r="A891" s="29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</row>
    <row r="892" spans="1:21" ht="14">
      <c r="A892" s="29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</row>
    <row r="893" spans="1:21" ht="14">
      <c r="A893" s="29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</row>
    <row r="894" spans="1:21" ht="14">
      <c r="A894" s="29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</row>
    <row r="895" spans="1:21" ht="14">
      <c r="A895" s="29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</row>
    <row r="896" spans="1:21" ht="14">
      <c r="A896" s="29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</row>
    <row r="897" spans="1:21" ht="14">
      <c r="A897" s="29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</row>
    <row r="898" spans="1:21" ht="14">
      <c r="A898" s="29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</row>
    <row r="899" spans="1:21" ht="14">
      <c r="A899" s="29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</row>
    <row r="900" spans="1:21" ht="14">
      <c r="A900" s="29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</row>
    <row r="901" spans="1:21" ht="14">
      <c r="A901" s="29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</row>
    <row r="902" spans="1:21" ht="14">
      <c r="A902" s="29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</row>
    <row r="903" spans="1:21" ht="14">
      <c r="A903" s="29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</row>
    <row r="904" spans="1:21" ht="14">
      <c r="A904" s="29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</row>
    <row r="905" spans="1:21" ht="14">
      <c r="A905" s="29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</row>
    <row r="906" spans="1:21" ht="14">
      <c r="A906" s="29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</row>
    <row r="907" spans="1:21" ht="14">
      <c r="A907" s="29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</row>
    <row r="908" spans="1:21" ht="14">
      <c r="A908" s="29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</row>
    <row r="909" spans="1:21" ht="14">
      <c r="A909" s="29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</row>
    <row r="910" spans="1:21" ht="14">
      <c r="A910" s="29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</row>
    <row r="911" spans="1:21" ht="14">
      <c r="A911" s="29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</row>
    <row r="912" spans="1:21" ht="14">
      <c r="A912" s="29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</row>
    <row r="913" spans="1:21" ht="14">
      <c r="A913" s="29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</row>
    <row r="914" spans="1:21" ht="14">
      <c r="A914" s="29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</row>
    <row r="915" spans="1:21" ht="14">
      <c r="A915" s="29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</row>
    <row r="916" spans="1:21" ht="14">
      <c r="A916" s="29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</row>
    <row r="917" spans="1:21" ht="14">
      <c r="A917" s="29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</row>
    <row r="918" spans="1:21" ht="14">
      <c r="A918" s="29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</row>
    <row r="919" spans="1:21" ht="14">
      <c r="A919" s="29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</row>
    <row r="920" spans="1:21" ht="14">
      <c r="A920" s="29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</row>
    <row r="921" spans="1:21" ht="14">
      <c r="A921" s="29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</row>
    <row r="922" spans="1:21" ht="14">
      <c r="A922" s="29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</row>
    <row r="923" spans="1:21" ht="14">
      <c r="A923" s="29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</row>
    <row r="924" spans="1:21" ht="14">
      <c r="A924" s="29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</row>
    <row r="925" spans="1:21" ht="14">
      <c r="A925" s="29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</row>
    <row r="926" spans="1:21" ht="14">
      <c r="A926" s="29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</row>
    <row r="927" spans="1:21" ht="14">
      <c r="A927" s="29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</row>
    <row r="928" spans="1:21" ht="14">
      <c r="A928" s="29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</row>
    <row r="929" spans="1:21" ht="14">
      <c r="A929" s="29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</row>
    <row r="930" spans="1:21" ht="14">
      <c r="A930" s="29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</row>
    <row r="931" spans="1:21" ht="14">
      <c r="A931" s="29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</row>
    <row r="932" spans="1:21" ht="14">
      <c r="A932" s="29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</row>
    <row r="933" spans="1:21" ht="14">
      <c r="A933" s="29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</row>
    <row r="934" spans="1:21" ht="14">
      <c r="A934" s="29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</row>
    <row r="935" spans="1:21" ht="14">
      <c r="A935" s="29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</row>
    <row r="936" spans="1:21" ht="14">
      <c r="A936" s="29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</row>
    <row r="937" spans="1:21" ht="14">
      <c r="A937" s="29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</row>
    <row r="938" spans="1:21" ht="14">
      <c r="A938" s="29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</row>
    <row r="939" spans="1:21" ht="14">
      <c r="A939" s="29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</row>
    <row r="940" spans="1:21" ht="14">
      <c r="A940" s="29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</row>
    <row r="941" spans="1:21" ht="14">
      <c r="A941" s="29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</row>
    <row r="942" spans="1:21" ht="14">
      <c r="A942" s="29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</row>
    <row r="943" spans="1:21" ht="14">
      <c r="A943" s="29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</row>
    <row r="944" spans="1:21" ht="14">
      <c r="A944" s="29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</row>
    <row r="945" spans="1:21" ht="14">
      <c r="A945" s="29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</row>
    <row r="946" spans="1:21" ht="14">
      <c r="A946" s="29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</row>
    <row r="947" spans="1:21" ht="14">
      <c r="A947" s="29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</row>
    <row r="948" spans="1:21" ht="14">
      <c r="A948" s="29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</row>
    <row r="949" spans="1:21" ht="14">
      <c r="A949" s="29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</row>
    <row r="950" spans="1:21" ht="14">
      <c r="A950" s="29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</row>
    <row r="951" spans="1:21" ht="14">
      <c r="A951" s="29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</row>
    <row r="952" spans="1:21" ht="14">
      <c r="A952" s="29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</row>
    <row r="953" spans="1:21" ht="14">
      <c r="A953" s="29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</row>
    <row r="954" spans="1:21" ht="14">
      <c r="A954" s="29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</row>
    <row r="955" spans="1:21" ht="14">
      <c r="A955" s="29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</row>
    <row r="956" spans="1:21" ht="14">
      <c r="A956" s="29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</row>
    <row r="957" spans="1:21" ht="14">
      <c r="A957" s="29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</row>
    <row r="958" spans="1:21" ht="14">
      <c r="A958" s="29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</row>
    <row r="959" spans="1:21" ht="14">
      <c r="A959" s="29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</row>
    <row r="960" spans="1:21" ht="14">
      <c r="A960" s="29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</row>
    <row r="961" spans="1:21" ht="14">
      <c r="A961" s="29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</row>
    <row r="962" spans="1:21" ht="14">
      <c r="A962" s="29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</row>
    <row r="963" spans="1:21" ht="14">
      <c r="A963" s="29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</row>
  </sheetData>
  <mergeCells count="1">
    <mergeCell ref="B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A1000"/>
  <sheetViews>
    <sheetView workbookViewId="0"/>
  </sheetViews>
  <sheetFormatPr baseColWidth="10" defaultColWidth="14.5" defaultRowHeight="15" customHeight="1"/>
  <cols>
    <col min="1" max="1" width="63.1640625" customWidth="1"/>
    <col min="2" max="2" width="18.6640625" customWidth="1"/>
    <col min="3" max="3" width="4.1640625" customWidth="1"/>
    <col min="4" max="4" width="4.6640625" customWidth="1"/>
    <col min="5" max="5" width="10.6640625" customWidth="1"/>
    <col min="6" max="6" width="16.83203125" customWidth="1"/>
    <col min="7" max="7" width="18" customWidth="1"/>
    <col min="8" max="8" width="6" customWidth="1"/>
    <col min="9" max="9" width="4.83203125" customWidth="1"/>
    <col min="10" max="10" width="3.5" customWidth="1"/>
    <col min="11" max="14" width="6.1640625" customWidth="1"/>
    <col min="15" max="15" width="6.5" customWidth="1"/>
    <col min="16" max="24" width="6.1640625" customWidth="1"/>
  </cols>
  <sheetData>
    <row r="1" spans="1:27" ht="15.75" customHeight="1">
      <c r="A1" s="51" t="s">
        <v>423</v>
      </c>
      <c r="B1" s="51" t="s">
        <v>424</v>
      </c>
      <c r="C1" s="51" t="s">
        <v>425</v>
      </c>
      <c r="D1" s="51" t="s">
        <v>426</v>
      </c>
      <c r="E1" s="51" t="s">
        <v>427</v>
      </c>
      <c r="F1" s="52"/>
      <c r="G1" s="46" t="s">
        <v>424</v>
      </c>
      <c r="H1" s="50" t="s">
        <v>428</v>
      </c>
      <c r="I1" s="50" t="s">
        <v>429</v>
      </c>
      <c r="J1" s="50" t="s">
        <v>430</v>
      </c>
      <c r="K1" s="50" t="s">
        <v>431</v>
      </c>
      <c r="L1" s="50" t="s">
        <v>432</v>
      </c>
      <c r="M1" s="50" t="s">
        <v>433</v>
      </c>
      <c r="N1" s="50" t="s">
        <v>434</v>
      </c>
      <c r="O1" s="50" t="s">
        <v>435</v>
      </c>
      <c r="P1" s="50" t="s">
        <v>436</v>
      </c>
      <c r="Q1" s="50" t="s">
        <v>437</v>
      </c>
      <c r="R1" s="50" t="s">
        <v>438</v>
      </c>
      <c r="S1" s="50" t="s">
        <v>439</v>
      </c>
      <c r="T1" s="50" t="s">
        <v>440</v>
      </c>
      <c r="U1" s="50" t="s">
        <v>441</v>
      </c>
      <c r="V1" s="50" t="s">
        <v>442</v>
      </c>
      <c r="W1" s="50" t="s">
        <v>443</v>
      </c>
      <c r="X1" s="50" t="s">
        <v>444</v>
      </c>
      <c r="Y1" s="48"/>
      <c r="Z1" s="48"/>
      <c r="AA1" s="48"/>
    </row>
    <row r="2" spans="1:27" ht="15.75" customHeight="1">
      <c r="A2" s="36" t="s">
        <v>88</v>
      </c>
      <c r="B2" s="53" t="s">
        <v>445</v>
      </c>
      <c r="C2" s="54">
        <f t="shared" ref="C2:C123" si="0">VLOOKUP(B2,G:J,4,FALSE)</f>
        <v>3</v>
      </c>
      <c r="D2" s="54">
        <f t="shared" ref="D2:D123" si="1">VLOOKUP(B2,G:J,3,FALSE)</f>
        <v>3</v>
      </c>
      <c r="E2" s="54">
        <f t="shared" ref="E2:E124" si="2">C2+D2</f>
        <v>6</v>
      </c>
      <c r="G2" s="46" t="s">
        <v>446</v>
      </c>
      <c r="H2" s="46">
        <v>5</v>
      </c>
      <c r="I2" s="46">
        <v>2</v>
      </c>
      <c r="J2" s="46">
        <v>3</v>
      </c>
      <c r="K2" s="46">
        <v>0</v>
      </c>
      <c r="L2" s="46">
        <v>0</v>
      </c>
      <c r="M2" s="46">
        <v>2</v>
      </c>
      <c r="N2" s="46">
        <v>0</v>
      </c>
      <c r="O2" s="46">
        <v>0</v>
      </c>
      <c r="P2" s="46">
        <v>2</v>
      </c>
      <c r="Q2" s="46">
        <v>0</v>
      </c>
      <c r="R2" s="46">
        <v>0</v>
      </c>
      <c r="S2" s="46">
        <v>0</v>
      </c>
      <c r="T2" s="46">
        <v>3</v>
      </c>
      <c r="U2" s="46">
        <v>0</v>
      </c>
      <c r="V2" s="46">
        <v>0</v>
      </c>
      <c r="W2" s="46">
        <v>2</v>
      </c>
      <c r="X2" s="46">
        <v>0</v>
      </c>
    </row>
    <row r="3" spans="1:27" ht="15.75" customHeight="1">
      <c r="A3" s="36" t="s">
        <v>268</v>
      </c>
      <c r="B3" s="53" t="s">
        <v>447</v>
      </c>
      <c r="C3" s="54">
        <f t="shared" si="0"/>
        <v>2</v>
      </c>
      <c r="D3" s="54">
        <f t="shared" si="1"/>
        <v>2</v>
      </c>
      <c r="E3" s="54">
        <f t="shared" si="2"/>
        <v>4</v>
      </c>
      <c r="G3" s="46" t="s">
        <v>448</v>
      </c>
      <c r="H3" s="46">
        <v>7</v>
      </c>
      <c r="I3" s="46">
        <v>4</v>
      </c>
      <c r="J3" s="46">
        <v>3</v>
      </c>
      <c r="K3" s="46">
        <v>0</v>
      </c>
      <c r="L3" s="46">
        <v>3</v>
      </c>
      <c r="M3" s="46">
        <v>3</v>
      </c>
      <c r="N3" s="46">
        <v>0</v>
      </c>
      <c r="O3" s="46">
        <v>2</v>
      </c>
      <c r="P3" s="46">
        <v>2</v>
      </c>
      <c r="Q3" s="46">
        <v>0</v>
      </c>
      <c r="R3" s="46">
        <v>0</v>
      </c>
      <c r="S3" s="46">
        <v>2</v>
      </c>
      <c r="T3" s="46">
        <v>2</v>
      </c>
      <c r="U3" s="46">
        <v>0</v>
      </c>
      <c r="V3" s="46">
        <v>2</v>
      </c>
      <c r="W3" s="46">
        <v>2</v>
      </c>
      <c r="X3" s="46">
        <v>0</v>
      </c>
    </row>
    <row r="4" spans="1:27" ht="15.75" customHeight="1">
      <c r="A4" s="36" t="s">
        <v>125</v>
      </c>
      <c r="B4" s="53" t="s">
        <v>449</v>
      </c>
      <c r="C4" s="54">
        <f t="shared" si="0"/>
        <v>12</v>
      </c>
      <c r="D4" s="54">
        <f t="shared" si="1"/>
        <v>0</v>
      </c>
      <c r="E4" s="54">
        <f t="shared" si="2"/>
        <v>12</v>
      </c>
      <c r="G4" s="46" t="s">
        <v>450</v>
      </c>
      <c r="H4" s="46">
        <v>2</v>
      </c>
      <c r="I4" s="46">
        <v>1</v>
      </c>
      <c r="J4" s="46">
        <v>1</v>
      </c>
      <c r="K4" s="46">
        <v>0</v>
      </c>
      <c r="L4" s="46">
        <v>1</v>
      </c>
      <c r="M4" s="46">
        <v>1</v>
      </c>
      <c r="N4" s="46">
        <v>1</v>
      </c>
      <c r="O4" s="46">
        <v>0</v>
      </c>
      <c r="P4" s="46">
        <v>1</v>
      </c>
      <c r="Q4" s="46">
        <v>0</v>
      </c>
      <c r="R4" s="46">
        <v>0</v>
      </c>
      <c r="S4" s="46">
        <v>1</v>
      </c>
      <c r="T4" s="46">
        <v>1</v>
      </c>
      <c r="U4" s="46">
        <v>1</v>
      </c>
      <c r="V4" s="46">
        <v>0</v>
      </c>
      <c r="W4" s="46">
        <v>1</v>
      </c>
      <c r="X4" s="46">
        <v>0</v>
      </c>
    </row>
    <row r="5" spans="1:27" ht="15.75" customHeight="1">
      <c r="A5" s="36" t="s">
        <v>127</v>
      </c>
      <c r="B5" s="53" t="s">
        <v>451</v>
      </c>
      <c r="C5" s="54">
        <f t="shared" si="0"/>
        <v>5</v>
      </c>
      <c r="D5" s="54">
        <f t="shared" si="1"/>
        <v>0</v>
      </c>
      <c r="E5" s="54">
        <f t="shared" si="2"/>
        <v>5</v>
      </c>
      <c r="G5" s="46" t="s">
        <v>445</v>
      </c>
      <c r="H5" s="46">
        <v>6</v>
      </c>
      <c r="I5" s="46">
        <v>3</v>
      </c>
      <c r="J5" s="46">
        <v>3</v>
      </c>
      <c r="K5" s="46">
        <v>3</v>
      </c>
      <c r="L5" s="46">
        <v>3</v>
      </c>
      <c r="M5" s="46">
        <v>1</v>
      </c>
      <c r="N5" s="46">
        <v>0</v>
      </c>
      <c r="O5" s="46">
        <v>1</v>
      </c>
      <c r="P5" s="46">
        <v>1</v>
      </c>
      <c r="Q5" s="46">
        <v>0</v>
      </c>
      <c r="R5" s="46">
        <v>1</v>
      </c>
      <c r="S5" s="46">
        <v>1</v>
      </c>
      <c r="T5" s="46">
        <v>3</v>
      </c>
      <c r="U5" s="46">
        <v>0</v>
      </c>
      <c r="V5" s="46">
        <v>3</v>
      </c>
      <c r="W5" s="46">
        <v>2</v>
      </c>
      <c r="X5" s="46">
        <v>0</v>
      </c>
    </row>
    <row r="6" spans="1:27" ht="15.75" customHeight="1">
      <c r="A6" s="36" t="s">
        <v>91</v>
      </c>
      <c r="B6" s="53" t="s">
        <v>452</v>
      </c>
      <c r="C6" s="54">
        <f t="shared" si="0"/>
        <v>6</v>
      </c>
      <c r="D6" s="54">
        <f t="shared" si="1"/>
        <v>0</v>
      </c>
      <c r="E6" s="54">
        <f t="shared" si="2"/>
        <v>6</v>
      </c>
      <c r="G6" s="46" t="s">
        <v>452</v>
      </c>
      <c r="H6" s="46">
        <v>6</v>
      </c>
      <c r="I6" s="46">
        <v>0</v>
      </c>
      <c r="J6" s="46">
        <v>6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0</v>
      </c>
      <c r="S6" s="46">
        <v>5</v>
      </c>
      <c r="T6" s="46">
        <v>4</v>
      </c>
      <c r="U6" s="46">
        <v>0</v>
      </c>
      <c r="V6" s="46">
        <v>5</v>
      </c>
      <c r="W6" s="46">
        <v>4</v>
      </c>
      <c r="X6" s="46">
        <v>0</v>
      </c>
    </row>
    <row r="7" spans="1:27" ht="15.75" customHeight="1">
      <c r="A7" s="36" t="s">
        <v>193</v>
      </c>
      <c r="B7" s="53" t="s">
        <v>453</v>
      </c>
      <c r="C7" s="54">
        <f t="shared" si="0"/>
        <v>2</v>
      </c>
      <c r="D7" s="54">
        <f t="shared" si="1"/>
        <v>4</v>
      </c>
      <c r="E7" s="54">
        <f t="shared" si="2"/>
        <v>6</v>
      </c>
      <c r="G7" s="46" t="s">
        <v>454</v>
      </c>
      <c r="H7" s="46">
        <v>5</v>
      </c>
      <c r="I7" s="46">
        <v>2</v>
      </c>
      <c r="J7" s="46">
        <v>3</v>
      </c>
      <c r="K7" s="46">
        <v>0</v>
      </c>
      <c r="L7" s="46">
        <v>1</v>
      </c>
      <c r="M7" s="46">
        <v>2</v>
      </c>
      <c r="N7" s="46">
        <v>0</v>
      </c>
      <c r="O7" s="46">
        <v>2</v>
      </c>
      <c r="P7" s="46">
        <v>2</v>
      </c>
      <c r="Q7" s="46">
        <v>0</v>
      </c>
      <c r="R7" s="46">
        <v>0</v>
      </c>
      <c r="S7" s="46">
        <v>3</v>
      </c>
      <c r="T7" s="46">
        <v>3</v>
      </c>
      <c r="U7" s="46">
        <v>0</v>
      </c>
      <c r="V7" s="46">
        <v>3</v>
      </c>
      <c r="W7" s="46">
        <v>2</v>
      </c>
      <c r="X7" s="46">
        <v>0</v>
      </c>
    </row>
    <row r="8" spans="1:27" ht="15.75" customHeight="1">
      <c r="A8" s="36" t="s">
        <v>272</v>
      </c>
      <c r="B8" s="53" t="s">
        <v>455</v>
      </c>
      <c r="C8" s="54">
        <f t="shared" si="0"/>
        <v>2</v>
      </c>
      <c r="D8" s="54">
        <f t="shared" si="1"/>
        <v>0</v>
      </c>
      <c r="E8" s="54">
        <f t="shared" si="2"/>
        <v>2</v>
      </c>
      <c r="G8" s="46" t="s">
        <v>456</v>
      </c>
      <c r="H8" s="46">
        <v>9</v>
      </c>
      <c r="I8" s="46">
        <v>5</v>
      </c>
      <c r="J8" s="46">
        <v>4</v>
      </c>
      <c r="K8" s="46">
        <v>0</v>
      </c>
      <c r="L8" s="46">
        <v>4</v>
      </c>
      <c r="M8" s="46">
        <v>4</v>
      </c>
      <c r="N8" s="46">
        <v>2</v>
      </c>
      <c r="O8" s="46">
        <v>0</v>
      </c>
      <c r="P8" s="46">
        <v>4</v>
      </c>
      <c r="Q8" s="46">
        <v>0</v>
      </c>
      <c r="R8" s="46">
        <v>0</v>
      </c>
      <c r="S8" s="46">
        <v>2</v>
      </c>
      <c r="T8" s="46">
        <v>2</v>
      </c>
      <c r="U8" s="46">
        <v>3</v>
      </c>
      <c r="V8" s="46">
        <v>0</v>
      </c>
      <c r="W8" s="46">
        <v>2</v>
      </c>
      <c r="X8" s="46">
        <v>0</v>
      </c>
    </row>
    <row r="9" spans="1:27" ht="15.75" customHeight="1">
      <c r="A9" s="36" t="s">
        <v>129</v>
      </c>
      <c r="B9" s="53" t="s">
        <v>457</v>
      </c>
      <c r="C9" s="54">
        <f t="shared" si="0"/>
        <v>2</v>
      </c>
      <c r="D9" s="54">
        <f t="shared" si="1"/>
        <v>2</v>
      </c>
      <c r="E9" s="54">
        <f t="shared" si="2"/>
        <v>4</v>
      </c>
      <c r="G9" s="46" t="s">
        <v>458</v>
      </c>
      <c r="H9" s="46">
        <v>5</v>
      </c>
      <c r="I9" s="46">
        <v>2</v>
      </c>
      <c r="J9" s="46">
        <v>3</v>
      </c>
      <c r="K9" s="46">
        <v>0</v>
      </c>
      <c r="L9" s="46">
        <v>0</v>
      </c>
      <c r="M9" s="46">
        <v>2</v>
      </c>
      <c r="N9" s="46">
        <v>0</v>
      </c>
      <c r="O9" s="46">
        <v>2</v>
      </c>
      <c r="P9" s="46">
        <v>2</v>
      </c>
      <c r="Q9" s="46">
        <v>0</v>
      </c>
      <c r="R9" s="46">
        <v>0</v>
      </c>
      <c r="S9" s="46">
        <v>0</v>
      </c>
      <c r="T9" s="46">
        <v>2</v>
      </c>
      <c r="U9" s="46">
        <v>0</v>
      </c>
      <c r="V9" s="46">
        <v>2</v>
      </c>
      <c r="W9" s="46">
        <v>2</v>
      </c>
      <c r="X9" s="46">
        <v>0</v>
      </c>
    </row>
    <row r="10" spans="1:27" ht="15.75" customHeight="1">
      <c r="A10" s="36" t="s">
        <v>131</v>
      </c>
      <c r="B10" s="53" t="s">
        <v>459</v>
      </c>
      <c r="C10" s="54">
        <f t="shared" si="0"/>
        <v>6</v>
      </c>
      <c r="D10" s="54">
        <f t="shared" si="1"/>
        <v>4</v>
      </c>
      <c r="E10" s="54">
        <f t="shared" si="2"/>
        <v>10</v>
      </c>
      <c r="G10" s="46" t="s">
        <v>460</v>
      </c>
      <c r="H10" s="46">
        <v>14</v>
      </c>
      <c r="I10" s="46">
        <v>7</v>
      </c>
      <c r="J10" s="46">
        <v>7</v>
      </c>
      <c r="K10" s="46">
        <v>0</v>
      </c>
      <c r="L10" s="46">
        <v>0</v>
      </c>
      <c r="M10" s="46">
        <v>3</v>
      </c>
      <c r="N10" s="46">
        <v>0</v>
      </c>
      <c r="O10" s="46">
        <v>4</v>
      </c>
      <c r="P10" s="46">
        <v>3</v>
      </c>
      <c r="Q10" s="46">
        <v>0</v>
      </c>
      <c r="R10" s="46">
        <v>0</v>
      </c>
      <c r="S10" s="46">
        <v>0</v>
      </c>
      <c r="T10" s="46">
        <v>3</v>
      </c>
      <c r="U10" s="46">
        <v>0</v>
      </c>
      <c r="V10" s="46">
        <v>4</v>
      </c>
      <c r="W10" s="46">
        <v>4</v>
      </c>
      <c r="X10" s="46">
        <v>0</v>
      </c>
    </row>
    <row r="11" spans="1:27" ht="15.75" customHeight="1">
      <c r="A11" s="36" t="s">
        <v>93</v>
      </c>
      <c r="B11" s="53" t="s">
        <v>454</v>
      </c>
      <c r="C11" s="54">
        <f t="shared" si="0"/>
        <v>3</v>
      </c>
      <c r="D11" s="54">
        <f t="shared" si="1"/>
        <v>2</v>
      </c>
      <c r="E11" s="54">
        <f t="shared" si="2"/>
        <v>5</v>
      </c>
      <c r="G11" s="46" t="s">
        <v>461</v>
      </c>
      <c r="H11" s="46">
        <v>7</v>
      </c>
      <c r="I11" s="46">
        <v>0</v>
      </c>
      <c r="J11" s="46">
        <v>7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S11" s="46">
        <v>4</v>
      </c>
      <c r="T11" s="46">
        <v>5</v>
      </c>
      <c r="U11" s="46">
        <v>0</v>
      </c>
      <c r="V11" s="46">
        <v>3</v>
      </c>
      <c r="W11" s="46">
        <v>3</v>
      </c>
      <c r="X11" s="46">
        <v>0</v>
      </c>
    </row>
    <row r="12" spans="1:27" ht="15.75" customHeight="1">
      <c r="A12" s="36" t="s">
        <v>133</v>
      </c>
      <c r="B12" s="53" t="s">
        <v>462</v>
      </c>
      <c r="C12" s="54">
        <f t="shared" si="0"/>
        <v>3</v>
      </c>
      <c r="D12" s="54">
        <f t="shared" si="1"/>
        <v>0</v>
      </c>
      <c r="E12" s="54">
        <f t="shared" si="2"/>
        <v>3</v>
      </c>
      <c r="G12" s="46" t="s">
        <v>463</v>
      </c>
      <c r="H12" s="46">
        <v>11</v>
      </c>
      <c r="I12" s="46">
        <v>6</v>
      </c>
      <c r="J12" s="46">
        <v>5</v>
      </c>
      <c r="K12" s="46">
        <v>0</v>
      </c>
      <c r="L12" s="46">
        <v>4</v>
      </c>
      <c r="M12" s="46">
        <v>2</v>
      </c>
      <c r="N12" s="46">
        <v>0</v>
      </c>
      <c r="O12" s="46">
        <v>2</v>
      </c>
      <c r="P12" s="46">
        <v>2</v>
      </c>
      <c r="Q12" s="46">
        <v>0</v>
      </c>
      <c r="R12" s="46">
        <v>0</v>
      </c>
      <c r="S12" s="46">
        <v>4</v>
      </c>
      <c r="T12" s="46">
        <v>3</v>
      </c>
      <c r="U12" s="46">
        <v>2</v>
      </c>
      <c r="V12" s="46">
        <v>0</v>
      </c>
      <c r="W12" s="46">
        <v>2</v>
      </c>
      <c r="X12" s="46">
        <v>0</v>
      </c>
    </row>
    <row r="13" spans="1:27" ht="15.75" customHeight="1">
      <c r="A13" s="36" t="s">
        <v>135</v>
      </c>
      <c r="B13" s="53" t="s">
        <v>464</v>
      </c>
      <c r="C13" s="54">
        <f t="shared" si="0"/>
        <v>2</v>
      </c>
      <c r="D13" s="54">
        <f t="shared" si="1"/>
        <v>5</v>
      </c>
      <c r="E13" s="54">
        <f t="shared" si="2"/>
        <v>7</v>
      </c>
      <c r="G13" s="46" t="s">
        <v>465</v>
      </c>
      <c r="H13" s="46">
        <v>4</v>
      </c>
      <c r="I13" s="46">
        <v>2</v>
      </c>
      <c r="J13" s="46">
        <v>2</v>
      </c>
      <c r="K13" s="46">
        <v>0</v>
      </c>
      <c r="L13" s="46">
        <v>0</v>
      </c>
      <c r="M13" s="46">
        <v>2</v>
      </c>
      <c r="N13" s="46">
        <v>0</v>
      </c>
      <c r="O13" s="46">
        <v>2</v>
      </c>
      <c r="P13" s="46">
        <v>1</v>
      </c>
      <c r="Q13" s="46">
        <v>0</v>
      </c>
      <c r="R13" s="46">
        <v>0</v>
      </c>
      <c r="S13" s="46">
        <v>0</v>
      </c>
      <c r="T13" s="46">
        <v>2</v>
      </c>
      <c r="U13" s="46">
        <v>0</v>
      </c>
      <c r="V13" s="46">
        <v>2</v>
      </c>
      <c r="W13" s="46">
        <v>2</v>
      </c>
      <c r="X13" s="46">
        <v>0</v>
      </c>
    </row>
    <row r="14" spans="1:27" ht="15.75" customHeight="1">
      <c r="A14" s="36" t="s">
        <v>276</v>
      </c>
      <c r="B14" s="53" t="s">
        <v>466</v>
      </c>
      <c r="C14" s="54">
        <f t="shared" si="0"/>
        <v>6</v>
      </c>
      <c r="D14" s="54">
        <f t="shared" si="1"/>
        <v>0</v>
      </c>
      <c r="E14" s="54">
        <f t="shared" si="2"/>
        <v>6</v>
      </c>
      <c r="G14" s="46" t="s">
        <v>467</v>
      </c>
      <c r="H14" s="46">
        <v>29</v>
      </c>
      <c r="I14" s="46">
        <v>6</v>
      </c>
      <c r="J14" s="46">
        <v>23</v>
      </c>
      <c r="K14" s="46">
        <v>4</v>
      </c>
      <c r="L14" s="46">
        <v>2</v>
      </c>
      <c r="M14" s="46">
        <v>2</v>
      </c>
      <c r="N14" s="46">
        <v>0</v>
      </c>
      <c r="O14" s="46">
        <v>2</v>
      </c>
      <c r="P14" s="46">
        <v>2</v>
      </c>
      <c r="Q14" s="46">
        <v>0</v>
      </c>
      <c r="R14" s="46">
        <v>0</v>
      </c>
      <c r="S14" s="46">
        <v>14</v>
      </c>
      <c r="T14" s="46">
        <v>6</v>
      </c>
      <c r="U14" s="46">
        <v>0</v>
      </c>
      <c r="V14" s="46">
        <v>6</v>
      </c>
      <c r="W14" s="46">
        <v>5</v>
      </c>
      <c r="X14" s="46">
        <v>0</v>
      </c>
    </row>
    <row r="15" spans="1:27" ht="15.75" customHeight="1">
      <c r="A15" s="36" t="s">
        <v>137</v>
      </c>
      <c r="B15" s="53" t="s">
        <v>468</v>
      </c>
      <c r="C15" s="54">
        <f t="shared" si="0"/>
        <v>2</v>
      </c>
      <c r="D15" s="54">
        <f t="shared" si="1"/>
        <v>2</v>
      </c>
      <c r="E15" s="54">
        <f t="shared" si="2"/>
        <v>4</v>
      </c>
      <c r="G15" s="46" t="s">
        <v>469</v>
      </c>
      <c r="H15" s="46">
        <v>7</v>
      </c>
      <c r="I15" s="46">
        <v>3</v>
      </c>
      <c r="J15" s="46">
        <v>4</v>
      </c>
      <c r="K15" s="46">
        <v>0</v>
      </c>
      <c r="L15" s="46">
        <v>0</v>
      </c>
      <c r="M15" s="46">
        <v>2</v>
      </c>
      <c r="N15" s="46">
        <v>0</v>
      </c>
      <c r="O15" s="46">
        <v>2</v>
      </c>
      <c r="P15" s="46">
        <v>2</v>
      </c>
      <c r="Q15" s="46">
        <v>0</v>
      </c>
      <c r="R15" s="46">
        <v>0</v>
      </c>
      <c r="S15" s="46">
        <v>0</v>
      </c>
      <c r="T15" s="46">
        <v>2</v>
      </c>
      <c r="U15" s="46">
        <v>0</v>
      </c>
      <c r="V15" s="46">
        <v>2</v>
      </c>
      <c r="W15" s="46">
        <v>2</v>
      </c>
      <c r="X15" s="46">
        <v>0</v>
      </c>
    </row>
    <row r="16" spans="1:27" ht="15.75" customHeight="1">
      <c r="A16" s="36" t="s">
        <v>139</v>
      </c>
      <c r="B16" s="53" t="s">
        <v>470</v>
      </c>
      <c r="C16" s="54">
        <f t="shared" si="0"/>
        <v>5</v>
      </c>
      <c r="D16" s="54">
        <f t="shared" si="1"/>
        <v>2</v>
      </c>
      <c r="E16" s="54">
        <f t="shared" si="2"/>
        <v>7</v>
      </c>
      <c r="G16" s="46" t="s">
        <v>471</v>
      </c>
      <c r="H16" s="46">
        <v>10</v>
      </c>
      <c r="I16" s="46">
        <v>3</v>
      </c>
      <c r="J16" s="46">
        <v>7</v>
      </c>
      <c r="K16" s="46">
        <v>2</v>
      </c>
      <c r="L16" s="46">
        <v>3</v>
      </c>
      <c r="M16" s="46">
        <v>2</v>
      </c>
      <c r="N16" s="46">
        <v>0</v>
      </c>
      <c r="O16" s="46">
        <v>2</v>
      </c>
      <c r="P16" s="46">
        <v>2</v>
      </c>
      <c r="Q16" s="46">
        <v>0</v>
      </c>
      <c r="R16" s="46">
        <v>0</v>
      </c>
      <c r="S16" s="46">
        <v>4</v>
      </c>
      <c r="T16" s="46">
        <v>4</v>
      </c>
      <c r="U16" s="46">
        <v>0</v>
      </c>
      <c r="V16" s="46">
        <v>3</v>
      </c>
      <c r="W16" s="46">
        <v>3</v>
      </c>
      <c r="X16" s="46">
        <v>0</v>
      </c>
    </row>
    <row r="17" spans="1:24" ht="15.75" customHeight="1">
      <c r="A17" s="36" t="s">
        <v>141</v>
      </c>
      <c r="B17" s="53" t="s">
        <v>472</v>
      </c>
      <c r="C17" s="54">
        <f t="shared" si="0"/>
        <v>4</v>
      </c>
      <c r="D17" s="54">
        <f t="shared" si="1"/>
        <v>0</v>
      </c>
      <c r="E17" s="54">
        <f t="shared" si="2"/>
        <v>4</v>
      </c>
      <c r="G17" s="46" t="s">
        <v>473</v>
      </c>
      <c r="H17" s="46">
        <v>11</v>
      </c>
      <c r="I17" s="46">
        <v>3</v>
      </c>
      <c r="J17" s="46">
        <v>8</v>
      </c>
      <c r="K17" s="46">
        <v>0</v>
      </c>
      <c r="L17" s="46">
        <v>1</v>
      </c>
      <c r="M17" s="46">
        <v>2</v>
      </c>
      <c r="N17" s="46">
        <v>3</v>
      </c>
      <c r="O17" s="46">
        <v>0</v>
      </c>
      <c r="P17" s="46">
        <v>1</v>
      </c>
      <c r="Q17" s="46">
        <v>0</v>
      </c>
      <c r="R17" s="46">
        <v>0</v>
      </c>
      <c r="S17" s="46">
        <v>5</v>
      </c>
      <c r="T17" s="46">
        <v>4</v>
      </c>
      <c r="U17" s="46">
        <v>3</v>
      </c>
      <c r="V17" s="46">
        <v>0</v>
      </c>
      <c r="W17" s="46">
        <v>3</v>
      </c>
      <c r="X17" s="46">
        <v>0</v>
      </c>
    </row>
    <row r="18" spans="1:24" ht="15.75" customHeight="1">
      <c r="A18" s="36" t="s">
        <v>143</v>
      </c>
      <c r="B18" s="53" t="s">
        <v>474</v>
      </c>
      <c r="C18" s="54">
        <f t="shared" si="0"/>
        <v>1</v>
      </c>
      <c r="D18" s="54">
        <f t="shared" si="1"/>
        <v>6</v>
      </c>
      <c r="E18" s="54">
        <f t="shared" si="2"/>
        <v>7</v>
      </c>
      <c r="G18" s="46" t="s">
        <v>475</v>
      </c>
      <c r="H18" s="46">
        <v>5</v>
      </c>
      <c r="I18" s="46">
        <v>0</v>
      </c>
      <c r="J18" s="46">
        <v>5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5</v>
      </c>
      <c r="T18" s="46">
        <v>4</v>
      </c>
      <c r="U18" s="46">
        <v>0</v>
      </c>
      <c r="V18" s="46">
        <v>4</v>
      </c>
      <c r="W18" s="46">
        <v>4</v>
      </c>
      <c r="X18" s="46">
        <v>0</v>
      </c>
    </row>
    <row r="19" spans="1:24" ht="15.75" customHeight="1">
      <c r="A19" s="36" t="s">
        <v>145</v>
      </c>
      <c r="B19" s="53" t="s">
        <v>476</v>
      </c>
      <c r="C19" s="54">
        <f t="shared" si="0"/>
        <v>3</v>
      </c>
      <c r="D19" s="54">
        <f t="shared" si="1"/>
        <v>2</v>
      </c>
      <c r="E19" s="54">
        <f t="shared" si="2"/>
        <v>5</v>
      </c>
      <c r="G19" s="46" t="s">
        <v>477</v>
      </c>
      <c r="H19" s="46">
        <v>5</v>
      </c>
      <c r="I19" s="46">
        <v>0</v>
      </c>
      <c r="J19" s="46">
        <v>5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</v>
      </c>
      <c r="S19" s="46">
        <v>5</v>
      </c>
      <c r="T19" s="46">
        <v>4</v>
      </c>
      <c r="U19" s="46">
        <v>0</v>
      </c>
      <c r="V19" s="46">
        <v>4</v>
      </c>
      <c r="W19" s="46">
        <v>4</v>
      </c>
      <c r="X19" s="46">
        <v>0</v>
      </c>
    </row>
    <row r="20" spans="1:24" ht="15.75" customHeight="1">
      <c r="A20" s="36" t="s">
        <v>147</v>
      </c>
      <c r="B20" s="53" t="s">
        <v>478</v>
      </c>
      <c r="C20" s="54">
        <f t="shared" si="0"/>
        <v>4</v>
      </c>
      <c r="D20" s="54">
        <f t="shared" si="1"/>
        <v>3</v>
      </c>
      <c r="E20" s="54">
        <f t="shared" si="2"/>
        <v>7</v>
      </c>
      <c r="G20" s="46" t="s">
        <v>479</v>
      </c>
      <c r="H20" s="46">
        <v>6</v>
      </c>
      <c r="I20" s="46">
        <v>1</v>
      </c>
      <c r="J20" s="46">
        <v>5</v>
      </c>
      <c r="K20" s="46">
        <v>0</v>
      </c>
      <c r="L20" s="46">
        <v>0</v>
      </c>
      <c r="M20" s="46">
        <v>1</v>
      </c>
      <c r="N20" s="46">
        <v>0</v>
      </c>
      <c r="O20" s="46">
        <v>0</v>
      </c>
      <c r="P20" s="46">
        <v>1</v>
      </c>
      <c r="Q20" s="46">
        <v>0</v>
      </c>
      <c r="R20" s="46">
        <v>0</v>
      </c>
      <c r="S20" s="46">
        <v>0</v>
      </c>
      <c r="T20" s="46">
        <v>4</v>
      </c>
      <c r="U20" s="46">
        <v>0</v>
      </c>
      <c r="V20" s="46">
        <v>0</v>
      </c>
      <c r="W20" s="46">
        <v>4</v>
      </c>
      <c r="X20" s="46">
        <v>0</v>
      </c>
    </row>
    <row r="21" spans="1:24" ht="15.75" customHeight="1">
      <c r="A21" s="36" t="s">
        <v>278</v>
      </c>
      <c r="B21" s="53" t="s">
        <v>480</v>
      </c>
      <c r="C21" s="54">
        <f t="shared" si="0"/>
        <v>2</v>
      </c>
      <c r="D21" s="54">
        <f t="shared" si="1"/>
        <v>2</v>
      </c>
      <c r="E21" s="54">
        <f t="shared" si="2"/>
        <v>4</v>
      </c>
      <c r="G21" s="46" t="s">
        <v>481</v>
      </c>
      <c r="H21" s="46">
        <v>8</v>
      </c>
      <c r="I21" s="46">
        <v>5</v>
      </c>
      <c r="J21" s="46">
        <v>3</v>
      </c>
      <c r="K21" s="46">
        <v>0</v>
      </c>
      <c r="L21" s="46">
        <v>2</v>
      </c>
      <c r="M21" s="46">
        <v>5</v>
      </c>
      <c r="N21" s="46">
        <v>0</v>
      </c>
      <c r="O21" s="46">
        <v>4</v>
      </c>
      <c r="P21" s="46">
        <v>3</v>
      </c>
      <c r="Q21" s="46">
        <v>0</v>
      </c>
      <c r="R21" s="46">
        <v>0</v>
      </c>
      <c r="S21" s="46">
        <v>2</v>
      </c>
      <c r="T21" s="46">
        <v>2</v>
      </c>
      <c r="U21" s="46">
        <v>0</v>
      </c>
      <c r="V21" s="46">
        <v>2</v>
      </c>
      <c r="W21" s="46">
        <v>2</v>
      </c>
      <c r="X21" s="46">
        <v>0</v>
      </c>
    </row>
    <row r="22" spans="1:24" ht="15.75" customHeight="1">
      <c r="A22" s="36" t="s">
        <v>256</v>
      </c>
      <c r="B22" s="53" t="s">
        <v>456</v>
      </c>
      <c r="C22" s="54">
        <f t="shared" si="0"/>
        <v>4</v>
      </c>
      <c r="D22" s="54">
        <f t="shared" si="1"/>
        <v>5</v>
      </c>
      <c r="E22" s="54">
        <f t="shared" si="2"/>
        <v>9</v>
      </c>
      <c r="G22" s="46" t="s">
        <v>482</v>
      </c>
      <c r="H22" s="46">
        <v>10</v>
      </c>
      <c r="I22" s="46">
        <v>0</v>
      </c>
      <c r="J22" s="46">
        <v>10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4</v>
      </c>
      <c r="T22" s="46">
        <v>3</v>
      </c>
      <c r="U22" s="46">
        <v>4</v>
      </c>
      <c r="V22" s="46">
        <v>0</v>
      </c>
      <c r="W22" s="46">
        <v>3</v>
      </c>
      <c r="X22" s="46">
        <v>0</v>
      </c>
    </row>
    <row r="23" spans="1:24" ht="15.75" customHeight="1">
      <c r="A23" s="39" t="s">
        <v>95</v>
      </c>
      <c r="B23" s="53" t="s">
        <v>458</v>
      </c>
      <c r="C23" s="54">
        <f t="shared" si="0"/>
        <v>3</v>
      </c>
      <c r="D23" s="54">
        <f t="shared" si="1"/>
        <v>2</v>
      </c>
      <c r="E23" s="54">
        <f t="shared" si="2"/>
        <v>5</v>
      </c>
      <c r="G23" s="46" t="s">
        <v>483</v>
      </c>
      <c r="H23" s="46">
        <v>5</v>
      </c>
      <c r="I23" s="46">
        <v>0</v>
      </c>
      <c r="J23" s="46">
        <v>5</v>
      </c>
      <c r="K23" s="46">
        <v>0</v>
      </c>
      <c r="L23" s="46">
        <v>0</v>
      </c>
      <c r="M23" s="46">
        <v>0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3</v>
      </c>
      <c r="T23" s="46">
        <v>2</v>
      </c>
      <c r="U23" s="46">
        <v>0</v>
      </c>
      <c r="V23" s="46">
        <v>2</v>
      </c>
      <c r="W23" s="46">
        <v>2</v>
      </c>
      <c r="X23" s="46">
        <v>0</v>
      </c>
    </row>
    <row r="24" spans="1:24" ht="15.75" customHeight="1">
      <c r="A24" s="36" t="s">
        <v>149</v>
      </c>
      <c r="B24" s="53" t="s">
        <v>484</v>
      </c>
      <c r="C24" s="54">
        <f t="shared" si="0"/>
        <v>4</v>
      </c>
      <c r="D24" s="54">
        <f t="shared" si="1"/>
        <v>1</v>
      </c>
      <c r="E24" s="54">
        <f t="shared" si="2"/>
        <v>5</v>
      </c>
      <c r="G24" s="46" t="s">
        <v>485</v>
      </c>
      <c r="H24" s="46">
        <v>9</v>
      </c>
      <c r="I24" s="46">
        <v>2</v>
      </c>
      <c r="J24" s="46">
        <v>7</v>
      </c>
      <c r="K24" s="46">
        <v>0</v>
      </c>
      <c r="L24" s="46">
        <v>0</v>
      </c>
      <c r="M24" s="46">
        <v>2</v>
      </c>
      <c r="N24" s="46">
        <v>0</v>
      </c>
      <c r="O24" s="46">
        <v>2</v>
      </c>
      <c r="P24" s="46">
        <v>1</v>
      </c>
      <c r="Q24" s="46">
        <v>0</v>
      </c>
      <c r="R24" s="46">
        <v>0</v>
      </c>
      <c r="S24" s="46">
        <v>3</v>
      </c>
      <c r="T24" s="46">
        <v>4</v>
      </c>
      <c r="U24" s="46">
        <v>1</v>
      </c>
      <c r="V24" s="46">
        <v>3</v>
      </c>
      <c r="W24" s="46">
        <v>2</v>
      </c>
      <c r="X24" s="46">
        <v>0</v>
      </c>
    </row>
    <row r="25" spans="1:24" ht="15.75" customHeight="1">
      <c r="A25" s="36" t="s">
        <v>151</v>
      </c>
      <c r="B25" s="53" t="s">
        <v>486</v>
      </c>
      <c r="C25" s="54">
        <f t="shared" si="0"/>
        <v>4</v>
      </c>
      <c r="D25" s="54">
        <f t="shared" si="1"/>
        <v>0</v>
      </c>
      <c r="E25" s="54">
        <f t="shared" si="2"/>
        <v>4</v>
      </c>
      <c r="G25" s="46" t="s">
        <v>487</v>
      </c>
      <c r="H25" s="46">
        <v>4</v>
      </c>
      <c r="I25" s="46">
        <v>2</v>
      </c>
      <c r="J25" s="46">
        <v>2</v>
      </c>
      <c r="K25" s="46">
        <v>0</v>
      </c>
      <c r="L25" s="46">
        <v>0</v>
      </c>
      <c r="M25" s="46">
        <v>1</v>
      </c>
      <c r="N25" s="46">
        <v>0</v>
      </c>
      <c r="O25" s="46">
        <v>0</v>
      </c>
      <c r="P25" s="46">
        <v>1</v>
      </c>
      <c r="Q25" s="46">
        <v>0</v>
      </c>
      <c r="R25" s="46">
        <v>0</v>
      </c>
      <c r="S25" s="46">
        <v>0</v>
      </c>
      <c r="T25" s="46">
        <v>2</v>
      </c>
      <c r="U25" s="46">
        <v>0</v>
      </c>
      <c r="V25" s="46">
        <v>0</v>
      </c>
      <c r="W25" s="46">
        <v>2</v>
      </c>
      <c r="X25" s="46">
        <v>0</v>
      </c>
    </row>
    <row r="26" spans="1:24" ht="15.75" customHeight="1">
      <c r="A26" s="36" t="s">
        <v>196</v>
      </c>
      <c r="B26" s="53" t="s">
        <v>488</v>
      </c>
      <c r="C26" s="54">
        <f t="shared" si="0"/>
        <v>3</v>
      </c>
      <c r="D26" s="54">
        <f t="shared" si="1"/>
        <v>3</v>
      </c>
      <c r="E26" s="54">
        <f t="shared" si="2"/>
        <v>6</v>
      </c>
      <c r="G26" s="46" t="s">
        <v>489</v>
      </c>
      <c r="H26" s="46">
        <v>4</v>
      </c>
      <c r="I26" s="46">
        <v>2</v>
      </c>
      <c r="J26" s="46">
        <v>2</v>
      </c>
      <c r="K26" s="46">
        <v>0</v>
      </c>
      <c r="L26" s="46">
        <v>0</v>
      </c>
      <c r="M26" s="46">
        <v>2</v>
      </c>
      <c r="N26" s="46">
        <v>0</v>
      </c>
      <c r="O26" s="46">
        <v>0</v>
      </c>
      <c r="P26" s="46">
        <v>2</v>
      </c>
      <c r="Q26" s="46">
        <v>0</v>
      </c>
      <c r="R26" s="46">
        <v>0</v>
      </c>
      <c r="S26" s="46">
        <v>0</v>
      </c>
      <c r="T26" s="46">
        <v>2</v>
      </c>
      <c r="U26" s="46">
        <v>0</v>
      </c>
      <c r="V26" s="46">
        <v>0</v>
      </c>
      <c r="W26" s="46">
        <v>2</v>
      </c>
      <c r="X26" s="46">
        <v>0</v>
      </c>
    </row>
    <row r="27" spans="1:24" ht="15.75" customHeight="1">
      <c r="A27" s="36" t="s">
        <v>282</v>
      </c>
      <c r="B27" s="53" t="s">
        <v>490</v>
      </c>
      <c r="C27" s="54">
        <f t="shared" si="0"/>
        <v>4</v>
      </c>
      <c r="D27" s="54">
        <f t="shared" si="1"/>
        <v>2</v>
      </c>
      <c r="E27" s="54">
        <f t="shared" si="2"/>
        <v>6</v>
      </c>
      <c r="G27" s="46" t="s">
        <v>491</v>
      </c>
      <c r="H27" s="46">
        <v>6</v>
      </c>
      <c r="I27" s="46">
        <v>0</v>
      </c>
      <c r="J27" s="46">
        <v>6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5</v>
      </c>
      <c r="T27" s="46">
        <v>3</v>
      </c>
      <c r="U27" s="46">
        <v>0</v>
      </c>
      <c r="V27" s="46">
        <v>3</v>
      </c>
      <c r="W27" s="46">
        <v>3</v>
      </c>
      <c r="X27" s="46">
        <v>0</v>
      </c>
    </row>
    <row r="28" spans="1:24" ht="15.75" customHeight="1">
      <c r="A28" s="36" t="s">
        <v>153</v>
      </c>
      <c r="B28" s="53" t="s">
        <v>492</v>
      </c>
      <c r="C28" s="54">
        <f t="shared" si="0"/>
        <v>5</v>
      </c>
      <c r="D28" s="54">
        <f t="shared" si="1"/>
        <v>0</v>
      </c>
      <c r="E28" s="54">
        <f t="shared" si="2"/>
        <v>5</v>
      </c>
      <c r="G28" s="46" t="s">
        <v>493</v>
      </c>
      <c r="H28" s="46">
        <v>7</v>
      </c>
      <c r="I28" s="46">
        <v>0</v>
      </c>
      <c r="J28" s="46">
        <v>7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7</v>
      </c>
      <c r="T28" s="46">
        <v>5</v>
      </c>
      <c r="U28" s="46">
        <v>0</v>
      </c>
      <c r="V28" s="46">
        <v>5</v>
      </c>
      <c r="W28" s="46">
        <v>4</v>
      </c>
      <c r="X28" s="46">
        <v>0</v>
      </c>
    </row>
    <row r="29" spans="1:24" ht="15.75" customHeight="1">
      <c r="A29" s="36" t="s">
        <v>97</v>
      </c>
      <c r="B29" s="53" t="s">
        <v>460</v>
      </c>
      <c r="C29" s="54">
        <f t="shared" si="0"/>
        <v>7</v>
      </c>
      <c r="D29" s="54">
        <f t="shared" si="1"/>
        <v>7</v>
      </c>
      <c r="E29" s="54">
        <f t="shared" si="2"/>
        <v>14</v>
      </c>
      <c r="G29" s="46" t="s">
        <v>447</v>
      </c>
      <c r="H29" s="46">
        <v>4</v>
      </c>
      <c r="I29" s="46">
        <v>2</v>
      </c>
      <c r="J29" s="46">
        <v>2</v>
      </c>
      <c r="K29" s="46">
        <v>0</v>
      </c>
      <c r="L29" s="46">
        <v>0</v>
      </c>
      <c r="M29" s="46">
        <v>2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2</v>
      </c>
      <c r="T29" s="46">
        <v>2</v>
      </c>
      <c r="U29" s="46">
        <v>0</v>
      </c>
      <c r="V29" s="46">
        <v>0</v>
      </c>
      <c r="W29" s="46">
        <v>0</v>
      </c>
      <c r="X29" s="46">
        <v>0</v>
      </c>
    </row>
    <row r="30" spans="1:24" ht="15.75" customHeight="1">
      <c r="A30" s="36" t="s">
        <v>155</v>
      </c>
      <c r="B30" s="53" t="s">
        <v>494</v>
      </c>
      <c r="C30" s="54">
        <f t="shared" si="0"/>
        <v>6</v>
      </c>
      <c r="D30" s="54">
        <f t="shared" si="1"/>
        <v>0</v>
      </c>
      <c r="E30" s="54">
        <f t="shared" si="2"/>
        <v>6</v>
      </c>
      <c r="G30" s="46" t="s">
        <v>449</v>
      </c>
      <c r="H30" s="46">
        <v>12</v>
      </c>
      <c r="I30" s="46">
        <v>0</v>
      </c>
      <c r="J30" s="46">
        <v>12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8</v>
      </c>
      <c r="T30" s="46">
        <v>6</v>
      </c>
      <c r="U30" s="46">
        <v>0</v>
      </c>
      <c r="V30" s="46">
        <v>7</v>
      </c>
      <c r="W30" s="46">
        <v>6</v>
      </c>
      <c r="X30" s="46">
        <v>0</v>
      </c>
    </row>
    <row r="31" spans="1:24" ht="15.75" customHeight="1">
      <c r="A31" s="36" t="s">
        <v>99</v>
      </c>
      <c r="B31" s="53" t="s">
        <v>461</v>
      </c>
      <c r="C31" s="54">
        <f t="shared" si="0"/>
        <v>7</v>
      </c>
      <c r="D31" s="54">
        <f t="shared" si="1"/>
        <v>0</v>
      </c>
      <c r="E31" s="54">
        <f t="shared" si="2"/>
        <v>7</v>
      </c>
      <c r="G31" s="46" t="s">
        <v>451</v>
      </c>
      <c r="H31" s="46">
        <v>5</v>
      </c>
      <c r="I31" s="46">
        <v>0</v>
      </c>
      <c r="J31" s="46">
        <v>5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0</v>
      </c>
      <c r="Q31" s="46">
        <v>0</v>
      </c>
      <c r="R31" s="46">
        <v>0</v>
      </c>
      <c r="S31" s="46">
        <v>5</v>
      </c>
      <c r="T31" s="46">
        <v>5</v>
      </c>
      <c r="U31" s="46">
        <v>0</v>
      </c>
      <c r="V31" s="46">
        <v>3</v>
      </c>
      <c r="W31" s="46">
        <v>5</v>
      </c>
      <c r="X31" s="46">
        <v>0</v>
      </c>
    </row>
    <row r="32" spans="1:24" ht="15.75" customHeight="1">
      <c r="A32" s="36" t="s">
        <v>284</v>
      </c>
      <c r="B32" s="53" t="s">
        <v>495</v>
      </c>
      <c r="C32" s="54">
        <f t="shared" si="0"/>
        <v>5</v>
      </c>
      <c r="D32" s="54">
        <f t="shared" si="1"/>
        <v>2</v>
      </c>
      <c r="E32" s="54">
        <f t="shared" si="2"/>
        <v>7</v>
      </c>
      <c r="G32" s="46" t="s">
        <v>455</v>
      </c>
      <c r="H32" s="46">
        <v>2</v>
      </c>
      <c r="I32" s="46">
        <v>0</v>
      </c>
      <c r="J32" s="46">
        <v>2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2</v>
      </c>
      <c r="T32" s="46">
        <v>2</v>
      </c>
      <c r="U32" s="46">
        <v>2</v>
      </c>
      <c r="V32" s="46">
        <v>0</v>
      </c>
      <c r="W32" s="46">
        <v>2</v>
      </c>
      <c r="X32" s="46">
        <v>0</v>
      </c>
    </row>
    <row r="33" spans="1:24" ht="15.75" customHeight="1">
      <c r="A33" s="36" t="s">
        <v>157</v>
      </c>
      <c r="B33" s="53" t="s">
        <v>496</v>
      </c>
      <c r="C33" s="54">
        <f t="shared" si="0"/>
        <v>7</v>
      </c>
      <c r="D33" s="54">
        <f t="shared" si="1"/>
        <v>5</v>
      </c>
      <c r="E33" s="54">
        <f t="shared" si="2"/>
        <v>12</v>
      </c>
      <c r="G33" s="46" t="s">
        <v>457</v>
      </c>
      <c r="H33" s="46">
        <v>4</v>
      </c>
      <c r="I33" s="46">
        <v>2</v>
      </c>
      <c r="J33" s="46">
        <v>2</v>
      </c>
      <c r="K33" s="46">
        <v>0</v>
      </c>
      <c r="L33" s="46">
        <v>2</v>
      </c>
      <c r="M33" s="46">
        <v>2</v>
      </c>
      <c r="N33" s="46">
        <v>0</v>
      </c>
      <c r="O33" s="46">
        <v>2</v>
      </c>
      <c r="P33" s="46">
        <v>2</v>
      </c>
      <c r="Q33" s="46">
        <v>0</v>
      </c>
      <c r="R33" s="46">
        <v>0</v>
      </c>
      <c r="S33" s="46">
        <v>2</v>
      </c>
      <c r="T33" s="46">
        <v>2</v>
      </c>
      <c r="U33" s="46">
        <v>0</v>
      </c>
      <c r="V33" s="46">
        <v>2</v>
      </c>
      <c r="W33" s="46">
        <v>2</v>
      </c>
      <c r="X33" s="46">
        <v>0</v>
      </c>
    </row>
    <row r="34" spans="1:24" ht="15.75" customHeight="1">
      <c r="A34" s="36" t="s">
        <v>159</v>
      </c>
      <c r="B34" s="53" t="s">
        <v>497</v>
      </c>
      <c r="C34" s="54">
        <f t="shared" si="0"/>
        <v>4</v>
      </c>
      <c r="D34" s="54">
        <f t="shared" si="1"/>
        <v>0</v>
      </c>
      <c r="E34" s="54">
        <f t="shared" si="2"/>
        <v>4</v>
      </c>
      <c r="G34" s="46" t="s">
        <v>459</v>
      </c>
      <c r="H34" s="46">
        <v>10</v>
      </c>
      <c r="I34" s="46">
        <v>4</v>
      </c>
      <c r="J34" s="46">
        <v>6</v>
      </c>
      <c r="K34" s="46">
        <v>0</v>
      </c>
      <c r="L34" s="46">
        <v>3</v>
      </c>
      <c r="M34" s="46">
        <v>3</v>
      </c>
      <c r="N34" s="46">
        <v>0</v>
      </c>
      <c r="O34" s="46">
        <v>3</v>
      </c>
      <c r="P34" s="46">
        <v>2</v>
      </c>
      <c r="Q34" s="46">
        <v>2</v>
      </c>
      <c r="R34" s="46">
        <v>0</v>
      </c>
      <c r="S34" s="46">
        <v>4</v>
      </c>
      <c r="T34" s="46">
        <v>2</v>
      </c>
      <c r="U34" s="46">
        <v>0</v>
      </c>
      <c r="V34" s="46">
        <v>2</v>
      </c>
      <c r="W34" s="46">
        <v>2</v>
      </c>
      <c r="X34" s="46">
        <v>0</v>
      </c>
    </row>
    <row r="35" spans="1:24" ht="15.75" customHeight="1">
      <c r="A35" s="36" t="s">
        <v>161</v>
      </c>
      <c r="B35" s="53" t="s">
        <v>498</v>
      </c>
      <c r="C35" s="54">
        <f t="shared" si="0"/>
        <v>8</v>
      </c>
      <c r="D35" s="54">
        <f t="shared" si="1"/>
        <v>0</v>
      </c>
      <c r="E35" s="54">
        <f t="shared" si="2"/>
        <v>8</v>
      </c>
      <c r="G35" s="46" t="s">
        <v>462</v>
      </c>
      <c r="H35" s="46">
        <v>3</v>
      </c>
      <c r="I35" s="46">
        <v>0</v>
      </c>
      <c r="J35" s="46">
        <v>3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3</v>
      </c>
      <c r="T35" s="46">
        <v>2</v>
      </c>
      <c r="U35" s="46">
        <v>0</v>
      </c>
      <c r="V35" s="46">
        <v>2</v>
      </c>
      <c r="W35" s="46">
        <v>2</v>
      </c>
      <c r="X35" s="46">
        <v>0</v>
      </c>
    </row>
    <row r="36" spans="1:24" ht="15.75" customHeight="1">
      <c r="A36" s="36" t="s">
        <v>163</v>
      </c>
      <c r="B36" s="53" t="s">
        <v>499</v>
      </c>
      <c r="C36" s="54">
        <f t="shared" si="0"/>
        <v>3</v>
      </c>
      <c r="D36" s="54">
        <f t="shared" si="1"/>
        <v>2</v>
      </c>
      <c r="E36" s="54">
        <f t="shared" si="2"/>
        <v>5</v>
      </c>
      <c r="G36" s="46" t="s">
        <v>464</v>
      </c>
      <c r="H36" s="46">
        <v>7</v>
      </c>
      <c r="I36" s="46">
        <v>5</v>
      </c>
      <c r="J36" s="46">
        <v>2</v>
      </c>
      <c r="K36" s="46">
        <v>0</v>
      </c>
      <c r="L36" s="46">
        <v>0</v>
      </c>
      <c r="M36" s="46">
        <v>5</v>
      </c>
      <c r="N36" s="46">
        <v>1</v>
      </c>
      <c r="O36" s="46">
        <v>2</v>
      </c>
      <c r="P36" s="46">
        <v>4</v>
      </c>
      <c r="Q36" s="46">
        <v>0</v>
      </c>
      <c r="R36" s="46">
        <v>0</v>
      </c>
      <c r="S36" s="46">
        <v>0</v>
      </c>
      <c r="T36" s="46">
        <v>2</v>
      </c>
      <c r="U36" s="46">
        <v>0</v>
      </c>
      <c r="V36" s="46">
        <v>2</v>
      </c>
      <c r="W36" s="46">
        <v>2</v>
      </c>
      <c r="X36" s="46">
        <v>0</v>
      </c>
    </row>
    <row r="37" spans="1:24" ht="15.75" customHeight="1">
      <c r="A37" s="36" t="s">
        <v>413</v>
      </c>
      <c r="B37" s="53" t="s">
        <v>463</v>
      </c>
      <c r="C37" s="54">
        <f t="shared" si="0"/>
        <v>5</v>
      </c>
      <c r="D37" s="54">
        <f t="shared" si="1"/>
        <v>6</v>
      </c>
      <c r="E37" s="54">
        <f t="shared" si="2"/>
        <v>11</v>
      </c>
      <c r="G37" s="46" t="s">
        <v>466</v>
      </c>
      <c r="H37" s="46">
        <v>6</v>
      </c>
      <c r="I37" s="46">
        <v>0</v>
      </c>
      <c r="J37" s="46">
        <v>6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3</v>
      </c>
      <c r="T37" s="46">
        <v>4</v>
      </c>
      <c r="U37" s="46">
        <v>3</v>
      </c>
      <c r="V37" s="46">
        <v>0</v>
      </c>
      <c r="W37" s="46">
        <v>2</v>
      </c>
      <c r="X37" s="46">
        <v>0</v>
      </c>
    </row>
    <row r="38" spans="1:24" ht="15.75" customHeight="1">
      <c r="A38" s="36" t="s">
        <v>165</v>
      </c>
      <c r="B38" s="53" t="s">
        <v>500</v>
      </c>
      <c r="C38" s="54">
        <f t="shared" si="0"/>
        <v>9</v>
      </c>
      <c r="D38" s="54">
        <f t="shared" si="1"/>
        <v>2</v>
      </c>
      <c r="E38" s="54">
        <f t="shared" si="2"/>
        <v>11</v>
      </c>
      <c r="G38" s="46" t="s">
        <v>468</v>
      </c>
      <c r="H38" s="46">
        <v>4</v>
      </c>
      <c r="I38" s="46">
        <v>2</v>
      </c>
      <c r="J38" s="46">
        <v>2</v>
      </c>
      <c r="K38" s="46">
        <v>0</v>
      </c>
      <c r="L38" s="46">
        <v>1</v>
      </c>
      <c r="M38" s="46">
        <v>1</v>
      </c>
      <c r="N38" s="46">
        <v>0</v>
      </c>
      <c r="O38" s="46">
        <v>1</v>
      </c>
      <c r="P38" s="46">
        <v>1</v>
      </c>
      <c r="Q38" s="46">
        <v>0</v>
      </c>
      <c r="R38" s="46">
        <v>0</v>
      </c>
      <c r="S38" s="46">
        <v>2</v>
      </c>
      <c r="T38" s="46">
        <v>2</v>
      </c>
      <c r="U38" s="46">
        <v>0</v>
      </c>
      <c r="V38" s="46">
        <v>2</v>
      </c>
      <c r="W38" s="46">
        <v>2</v>
      </c>
      <c r="X38" s="46">
        <v>0</v>
      </c>
    </row>
    <row r="39" spans="1:24" ht="15.75" customHeight="1">
      <c r="A39" s="36" t="s">
        <v>167</v>
      </c>
      <c r="B39" s="53" t="s">
        <v>501</v>
      </c>
      <c r="C39" s="54">
        <f t="shared" si="0"/>
        <v>4</v>
      </c>
      <c r="D39" s="54">
        <f t="shared" si="1"/>
        <v>0</v>
      </c>
      <c r="E39" s="54">
        <f t="shared" si="2"/>
        <v>4</v>
      </c>
      <c r="G39" s="46" t="s">
        <v>470</v>
      </c>
      <c r="H39" s="46">
        <v>7</v>
      </c>
      <c r="I39" s="46">
        <v>2</v>
      </c>
      <c r="J39" s="46">
        <v>5</v>
      </c>
      <c r="K39" s="46">
        <v>0</v>
      </c>
      <c r="L39" s="46">
        <v>0</v>
      </c>
      <c r="M39" s="46">
        <v>2</v>
      </c>
      <c r="N39" s="46">
        <v>0</v>
      </c>
      <c r="O39" s="46">
        <v>2</v>
      </c>
      <c r="P39" s="46">
        <v>2</v>
      </c>
      <c r="Q39" s="46">
        <v>0</v>
      </c>
      <c r="R39" s="46">
        <v>0</v>
      </c>
      <c r="S39" s="46">
        <v>0</v>
      </c>
      <c r="T39" s="46">
        <v>4</v>
      </c>
      <c r="U39" s="46">
        <v>0</v>
      </c>
      <c r="V39" s="46">
        <v>2</v>
      </c>
      <c r="W39" s="46">
        <v>3</v>
      </c>
      <c r="X39" s="46">
        <v>0</v>
      </c>
    </row>
    <row r="40" spans="1:24" ht="15.75" customHeight="1">
      <c r="A40" s="36" t="s">
        <v>169</v>
      </c>
      <c r="B40" s="53" t="s">
        <v>502</v>
      </c>
      <c r="C40" s="54">
        <f t="shared" si="0"/>
        <v>8</v>
      </c>
      <c r="D40" s="54">
        <f t="shared" si="1"/>
        <v>0</v>
      </c>
      <c r="E40" s="54">
        <f t="shared" si="2"/>
        <v>8</v>
      </c>
      <c r="G40" s="46" t="s">
        <v>472</v>
      </c>
      <c r="H40" s="46">
        <v>4</v>
      </c>
      <c r="I40" s="46">
        <v>0</v>
      </c>
      <c r="J40" s="46">
        <v>4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2</v>
      </c>
      <c r="T40" s="46">
        <v>2</v>
      </c>
      <c r="U40" s="46">
        <v>0</v>
      </c>
      <c r="V40" s="46">
        <v>2</v>
      </c>
      <c r="W40" s="46">
        <v>2</v>
      </c>
      <c r="X40" s="46">
        <v>0</v>
      </c>
    </row>
    <row r="41" spans="1:24" ht="15.75" customHeight="1">
      <c r="A41" s="36" t="s">
        <v>288</v>
      </c>
      <c r="B41" s="53" t="s">
        <v>503</v>
      </c>
      <c r="C41" s="54">
        <f t="shared" si="0"/>
        <v>4</v>
      </c>
      <c r="D41" s="54">
        <f t="shared" si="1"/>
        <v>0</v>
      </c>
      <c r="E41" s="54">
        <f t="shared" si="2"/>
        <v>4</v>
      </c>
      <c r="G41" s="46" t="s">
        <v>474</v>
      </c>
      <c r="H41" s="46">
        <v>7</v>
      </c>
      <c r="I41" s="46">
        <v>6</v>
      </c>
      <c r="J41" s="46">
        <v>1</v>
      </c>
      <c r="K41" s="46">
        <v>0</v>
      </c>
      <c r="L41" s="46">
        <v>3</v>
      </c>
      <c r="M41" s="46">
        <v>4</v>
      </c>
      <c r="N41" s="46">
        <v>0</v>
      </c>
      <c r="O41" s="46">
        <v>5</v>
      </c>
      <c r="P41" s="46">
        <v>3</v>
      </c>
      <c r="Q41" s="46">
        <v>3</v>
      </c>
      <c r="R41" s="46">
        <v>0</v>
      </c>
      <c r="S41" s="46">
        <v>1</v>
      </c>
      <c r="T41" s="46">
        <v>0</v>
      </c>
      <c r="U41" s="46">
        <v>0</v>
      </c>
      <c r="V41" s="46">
        <v>0</v>
      </c>
      <c r="W41" s="46">
        <v>0</v>
      </c>
      <c r="X41" s="46">
        <v>0</v>
      </c>
    </row>
    <row r="42" spans="1:24" ht="15.75" customHeight="1">
      <c r="A42" s="36" t="s">
        <v>103</v>
      </c>
      <c r="B42" s="53" t="s">
        <v>465</v>
      </c>
      <c r="C42" s="54">
        <f t="shared" si="0"/>
        <v>2</v>
      </c>
      <c r="D42" s="54">
        <f t="shared" si="1"/>
        <v>2</v>
      </c>
      <c r="E42" s="54">
        <f t="shared" si="2"/>
        <v>4</v>
      </c>
      <c r="G42" s="46" t="s">
        <v>476</v>
      </c>
      <c r="H42" s="46">
        <v>5</v>
      </c>
      <c r="I42" s="46">
        <v>2</v>
      </c>
      <c r="J42" s="46">
        <v>3</v>
      </c>
      <c r="K42" s="46">
        <v>0</v>
      </c>
      <c r="L42" s="46">
        <v>1</v>
      </c>
      <c r="M42" s="46">
        <v>2</v>
      </c>
      <c r="N42" s="46">
        <v>0</v>
      </c>
      <c r="O42" s="46">
        <v>2</v>
      </c>
      <c r="P42" s="46">
        <v>2</v>
      </c>
      <c r="Q42" s="46">
        <v>0</v>
      </c>
      <c r="R42" s="46">
        <v>0</v>
      </c>
      <c r="S42" s="46">
        <v>3</v>
      </c>
      <c r="T42" s="46">
        <v>2</v>
      </c>
      <c r="U42" s="46">
        <v>0</v>
      </c>
      <c r="V42" s="46">
        <v>2</v>
      </c>
      <c r="W42" s="46">
        <v>2</v>
      </c>
      <c r="X42" s="46">
        <v>0</v>
      </c>
    </row>
    <row r="43" spans="1:24" ht="15.75" customHeight="1">
      <c r="A43" s="36" t="s">
        <v>171</v>
      </c>
      <c r="B43" s="53" t="s">
        <v>504</v>
      </c>
      <c r="C43" s="54">
        <f t="shared" si="0"/>
        <v>5</v>
      </c>
      <c r="D43" s="54">
        <f t="shared" si="1"/>
        <v>2</v>
      </c>
      <c r="E43" s="54">
        <f t="shared" si="2"/>
        <v>7</v>
      </c>
      <c r="G43" s="46" t="s">
        <v>478</v>
      </c>
      <c r="H43" s="46">
        <v>7</v>
      </c>
      <c r="I43" s="46">
        <v>3</v>
      </c>
      <c r="J43" s="46">
        <v>4</v>
      </c>
      <c r="K43" s="46">
        <v>0</v>
      </c>
      <c r="L43" s="46">
        <v>0</v>
      </c>
      <c r="M43" s="46">
        <v>2</v>
      </c>
      <c r="N43" s="46">
        <v>0</v>
      </c>
      <c r="O43" s="46">
        <v>1</v>
      </c>
      <c r="P43" s="46">
        <v>2</v>
      </c>
      <c r="Q43" s="46">
        <v>0</v>
      </c>
      <c r="R43" s="46">
        <v>0</v>
      </c>
      <c r="S43" s="46">
        <v>0</v>
      </c>
      <c r="T43" s="46">
        <v>2</v>
      </c>
      <c r="U43" s="46">
        <v>0</v>
      </c>
      <c r="V43" s="46">
        <v>2</v>
      </c>
      <c r="W43" s="46">
        <v>3</v>
      </c>
      <c r="X43" s="46">
        <v>0</v>
      </c>
    </row>
    <row r="44" spans="1:24" ht="15.75" customHeight="1">
      <c r="A44" s="36" t="s">
        <v>173</v>
      </c>
      <c r="B44" s="53" t="s">
        <v>505</v>
      </c>
      <c r="C44" s="54">
        <f t="shared" si="0"/>
        <v>4</v>
      </c>
      <c r="D44" s="54">
        <f t="shared" si="1"/>
        <v>2</v>
      </c>
      <c r="E44" s="54">
        <f t="shared" si="2"/>
        <v>6</v>
      </c>
      <c r="G44" s="46" t="s">
        <v>480</v>
      </c>
      <c r="H44" s="46">
        <v>4</v>
      </c>
      <c r="I44" s="46">
        <v>2</v>
      </c>
      <c r="J44" s="46">
        <v>2</v>
      </c>
      <c r="K44" s="46">
        <v>0</v>
      </c>
      <c r="L44" s="46">
        <v>0</v>
      </c>
      <c r="M44" s="46">
        <v>2</v>
      </c>
      <c r="N44" s="46">
        <v>0</v>
      </c>
      <c r="O44" s="46">
        <v>0</v>
      </c>
      <c r="P44" s="46">
        <v>2</v>
      </c>
      <c r="Q44" s="46">
        <v>0</v>
      </c>
      <c r="R44" s="46">
        <v>0</v>
      </c>
      <c r="S44" s="46">
        <v>0</v>
      </c>
      <c r="T44" s="46">
        <v>2</v>
      </c>
      <c r="U44" s="46">
        <v>0</v>
      </c>
      <c r="V44" s="46">
        <v>0</v>
      </c>
      <c r="W44" s="46">
        <v>2</v>
      </c>
      <c r="X44" s="46">
        <v>0</v>
      </c>
    </row>
    <row r="45" spans="1:24" ht="15.75" customHeight="1">
      <c r="A45" s="36" t="s">
        <v>410</v>
      </c>
      <c r="B45" s="53" t="s">
        <v>506</v>
      </c>
      <c r="C45" s="54">
        <f t="shared" si="0"/>
        <v>4</v>
      </c>
      <c r="D45" s="54">
        <f t="shared" si="1"/>
        <v>1</v>
      </c>
      <c r="E45" s="54">
        <f t="shared" si="2"/>
        <v>5</v>
      </c>
      <c r="G45" s="46" t="s">
        <v>484</v>
      </c>
      <c r="H45" s="46">
        <v>5</v>
      </c>
      <c r="I45" s="46">
        <v>1</v>
      </c>
      <c r="J45" s="46">
        <v>4</v>
      </c>
      <c r="K45" s="46">
        <v>0</v>
      </c>
      <c r="L45" s="46">
        <v>1</v>
      </c>
      <c r="M45" s="46">
        <v>0</v>
      </c>
      <c r="N45" s="46">
        <v>0</v>
      </c>
      <c r="O45" s="46">
        <v>0</v>
      </c>
      <c r="P45" s="46">
        <v>0</v>
      </c>
      <c r="Q45" s="46">
        <v>0</v>
      </c>
      <c r="R45" s="46">
        <v>0</v>
      </c>
      <c r="S45" s="46">
        <v>4</v>
      </c>
      <c r="T45" s="46">
        <v>2</v>
      </c>
      <c r="U45" s="46">
        <v>0</v>
      </c>
      <c r="V45" s="46">
        <v>2</v>
      </c>
      <c r="W45" s="46">
        <v>2</v>
      </c>
      <c r="X45" s="46">
        <v>0</v>
      </c>
    </row>
    <row r="46" spans="1:24" ht="15.75" customHeight="1">
      <c r="A46" s="36" t="s">
        <v>411</v>
      </c>
      <c r="B46" s="53" t="s">
        <v>507</v>
      </c>
      <c r="C46" s="54">
        <f t="shared" si="0"/>
        <v>4</v>
      </c>
      <c r="D46" s="54">
        <f t="shared" si="1"/>
        <v>1</v>
      </c>
      <c r="E46" s="54">
        <f t="shared" si="2"/>
        <v>5</v>
      </c>
      <c r="G46" s="46" t="s">
        <v>486</v>
      </c>
      <c r="H46" s="46">
        <v>4</v>
      </c>
      <c r="I46" s="46">
        <v>0</v>
      </c>
      <c r="J46" s="46">
        <v>4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1</v>
      </c>
      <c r="T46" s="46">
        <v>2</v>
      </c>
      <c r="U46" s="46">
        <v>1</v>
      </c>
      <c r="V46" s="46">
        <v>2</v>
      </c>
      <c r="W46" s="46">
        <v>2</v>
      </c>
      <c r="X46" s="46">
        <v>0</v>
      </c>
    </row>
    <row r="47" spans="1:24" ht="15.75" customHeight="1">
      <c r="A47" s="36" t="s">
        <v>290</v>
      </c>
      <c r="B47" s="53" t="s">
        <v>508</v>
      </c>
      <c r="C47" s="54">
        <f t="shared" si="0"/>
        <v>3</v>
      </c>
      <c r="D47" s="54">
        <f t="shared" si="1"/>
        <v>2</v>
      </c>
      <c r="E47" s="54">
        <f t="shared" si="2"/>
        <v>5</v>
      </c>
      <c r="G47" s="46" t="s">
        <v>490</v>
      </c>
      <c r="H47" s="46">
        <v>6</v>
      </c>
      <c r="I47" s="46">
        <v>2</v>
      </c>
      <c r="J47" s="46">
        <v>4</v>
      </c>
      <c r="K47" s="46">
        <v>0</v>
      </c>
      <c r="L47" s="46">
        <v>2</v>
      </c>
      <c r="M47" s="46">
        <v>2</v>
      </c>
      <c r="N47" s="46">
        <v>2</v>
      </c>
      <c r="O47" s="46">
        <v>0</v>
      </c>
      <c r="P47" s="46">
        <v>2</v>
      </c>
      <c r="Q47" s="46">
        <v>0</v>
      </c>
      <c r="R47" s="46">
        <v>0</v>
      </c>
      <c r="S47" s="46">
        <v>4</v>
      </c>
      <c r="T47" s="46">
        <v>3</v>
      </c>
      <c r="U47" s="46">
        <v>3</v>
      </c>
      <c r="V47" s="46">
        <v>0</v>
      </c>
      <c r="W47" s="46">
        <v>3</v>
      </c>
      <c r="X47" s="46">
        <v>0</v>
      </c>
    </row>
    <row r="48" spans="1:24" ht="15.75" customHeight="1">
      <c r="A48" s="36" t="s">
        <v>292</v>
      </c>
      <c r="B48" s="53" t="s">
        <v>509</v>
      </c>
      <c r="C48" s="54">
        <f t="shared" si="0"/>
        <v>4</v>
      </c>
      <c r="D48" s="54">
        <f t="shared" si="1"/>
        <v>0</v>
      </c>
      <c r="E48" s="54">
        <f t="shared" si="2"/>
        <v>4</v>
      </c>
      <c r="G48" s="46" t="s">
        <v>492</v>
      </c>
      <c r="H48" s="46">
        <v>5</v>
      </c>
      <c r="I48" s="46">
        <v>0</v>
      </c>
      <c r="J48" s="46">
        <v>5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2</v>
      </c>
      <c r="T48" s="46">
        <v>5</v>
      </c>
      <c r="U48" s="46">
        <v>0</v>
      </c>
      <c r="V48" s="46">
        <v>5</v>
      </c>
      <c r="W48" s="46">
        <v>4</v>
      </c>
      <c r="X48" s="46">
        <v>0</v>
      </c>
    </row>
    <row r="49" spans="1:24" ht="15.75" customHeight="1">
      <c r="A49" s="36" t="s">
        <v>412</v>
      </c>
      <c r="B49" s="53" t="s">
        <v>510</v>
      </c>
      <c r="C49" s="54">
        <f t="shared" si="0"/>
        <v>2</v>
      </c>
      <c r="D49" s="54">
        <f t="shared" si="1"/>
        <v>2</v>
      </c>
      <c r="E49" s="54">
        <f t="shared" si="2"/>
        <v>4</v>
      </c>
      <c r="G49" s="46" t="s">
        <v>494</v>
      </c>
      <c r="H49" s="46">
        <v>6</v>
      </c>
      <c r="I49" s="46">
        <v>0</v>
      </c>
      <c r="J49" s="46">
        <v>6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6</v>
      </c>
      <c r="T49" s="46">
        <v>6</v>
      </c>
      <c r="U49" s="46">
        <v>0</v>
      </c>
      <c r="V49" s="46">
        <v>5</v>
      </c>
      <c r="W49" s="46">
        <v>5</v>
      </c>
      <c r="X49" s="46">
        <v>0</v>
      </c>
    </row>
    <row r="50" spans="1:24" ht="15.75" customHeight="1">
      <c r="A50" s="36" t="s">
        <v>177</v>
      </c>
      <c r="B50" s="53" t="s">
        <v>511</v>
      </c>
      <c r="C50" s="54">
        <f t="shared" si="0"/>
        <v>9</v>
      </c>
      <c r="D50" s="54">
        <f t="shared" si="1"/>
        <v>0</v>
      </c>
      <c r="E50" s="54">
        <f t="shared" si="2"/>
        <v>9</v>
      </c>
      <c r="G50" s="46" t="s">
        <v>495</v>
      </c>
      <c r="H50" s="46">
        <v>7</v>
      </c>
      <c r="I50" s="46">
        <v>2</v>
      </c>
      <c r="J50" s="46">
        <v>5</v>
      </c>
      <c r="K50" s="46">
        <v>0</v>
      </c>
      <c r="L50" s="46">
        <v>2</v>
      </c>
      <c r="M50" s="46">
        <v>1</v>
      </c>
      <c r="N50" s="46">
        <v>2</v>
      </c>
      <c r="O50" s="46">
        <v>0</v>
      </c>
      <c r="P50" s="46">
        <v>1</v>
      </c>
      <c r="Q50" s="46">
        <v>0</v>
      </c>
      <c r="R50" s="46">
        <v>0</v>
      </c>
      <c r="S50" s="46">
        <v>3</v>
      </c>
      <c r="T50" s="46">
        <v>3</v>
      </c>
      <c r="U50" s="46">
        <v>2</v>
      </c>
      <c r="V50" s="46">
        <v>0</v>
      </c>
      <c r="W50" s="46">
        <v>2</v>
      </c>
      <c r="X50" s="46">
        <v>0</v>
      </c>
    </row>
    <row r="51" spans="1:24" ht="15.75" customHeight="1">
      <c r="A51" s="36" t="s">
        <v>179</v>
      </c>
      <c r="B51" s="53" t="s">
        <v>512</v>
      </c>
      <c r="C51" s="54">
        <f t="shared" si="0"/>
        <v>4</v>
      </c>
      <c r="D51" s="54">
        <f t="shared" si="1"/>
        <v>0</v>
      </c>
      <c r="E51" s="54">
        <f t="shared" si="2"/>
        <v>4</v>
      </c>
      <c r="G51" s="46" t="s">
        <v>496</v>
      </c>
      <c r="H51" s="46">
        <v>12</v>
      </c>
      <c r="I51" s="46">
        <v>5</v>
      </c>
      <c r="J51" s="46">
        <v>7</v>
      </c>
      <c r="K51" s="46">
        <v>0</v>
      </c>
      <c r="L51" s="46">
        <v>3</v>
      </c>
      <c r="M51" s="46">
        <v>3</v>
      </c>
      <c r="N51" s="46">
        <v>0</v>
      </c>
      <c r="O51" s="46">
        <v>2</v>
      </c>
      <c r="P51" s="46">
        <v>2</v>
      </c>
      <c r="Q51" s="46">
        <v>0</v>
      </c>
      <c r="R51" s="46">
        <v>0</v>
      </c>
      <c r="S51" s="46">
        <v>5</v>
      </c>
      <c r="T51" s="46">
        <v>4</v>
      </c>
      <c r="U51" s="46">
        <v>1</v>
      </c>
      <c r="V51" s="46">
        <v>3</v>
      </c>
      <c r="W51" s="46">
        <v>3</v>
      </c>
      <c r="X51" s="46">
        <v>0</v>
      </c>
    </row>
    <row r="52" spans="1:24" ht="15.75" customHeight="1">
      <c r="A52" s="36" t="s">
        <v>105</v>
      </c>
      <c r="B52" s="53" t="s">
        <v>467</v>
      </c>
      <c r="C52" s="54">
        <f t="shared" si="0"/>
        <v>23</v>
      </c>
      <c r="D52" s="54">
        <f t="shared" si="1"/>
        <v>6</v>
      </c>
      <c r="E52" s="54">
        <f t="shared" si="2"/>
        <v>29</v>
      </c>
      <c r="G52" s="46" t="s">
        <v>497</v>
      </c>
      <c r="H52" s="46">
        <v>4</v>
      </c>
      <c r="I52" s="46">
        <v>0</v>
      </c>
      <c r="J52" s="46">
        <v>4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0</v>
      </c>
      <c r="Q52" s="46">
        <v>0</v>
      </c>
      <c r="R52" s="46">
        <v>0</v>
      </c>
      <c r="S52" s="46">
        <v>2</v>
      </c>
      <c r="T52" s="46">
        <v>2</v>
      </c>
      <c r="U52" s="46">
        <v>0</v>
      </c>
      <c r="V52" s="46">
        <v>2</v>
      </c>
      <c r="W52" s="46">
        <v>3</v>
      </c>
      <c r="X52" s="46">
        <v>0</v>
      </c>
    </row>
    <row r="53" spans="1:24" ht="15.75" customHeight="1">
      <c r="A53" s="42" t="s">
        <v>294</v>
      </c>
      <c r="B53" s="53" t="s">
        <v>513</v>
      </c>
      <c r="C53" s="54">
        <f t="shared" si="0"/>
        <v>5</v>
      </c>
      <c r="D53" s="54">
        <f t="shared" si="1"/>
        <v>0</v>
      </c>
      <c r="E53" s="54">
        <f t="shared" si="2"/>
        <v>5</v>
      </c>
      <c r="G53" s="46" t="s">
        <v>498</v>
      </c>
      <c r="H53" s="46">
        <v>8</v>
      </c>
      <c r="I53" s="46">
        <v>0</v>
      </c>
      <c r="J53" s="46">
        <v>8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7</v>
      </c>
      <c r="U53" s="46">
        <v>0</v>
      </c>
      <c r="V53" s="46">
        <v>7</v>
      </c>
      <c r="W53" s="46">
        <v>8</v>
      </c>
      <c r="X53" s="46">
        <v>0</v>
      </c>
    </row>
    <row r="54" spans="1:24" ht="15.75" customHeight="1">
      <c r="A54" s="36" t="s">
        <v>181</v>
      </c>
      <c r="B54" s="53" t="s">
        <v>514</v>
      </c>
      <c r="C54" s="54">
        <f t="shared" si="0"/>
        <v>5</v>
      </c>
      <c r="D54" s="54">
        <f t="shared" si="1"/>
        <v>2</v>
      </c>
      <c r="E54" s="54">
        <f t="shared" si="2"/>
        <v>7</v>
      </c>
      <c r="G54" s="46" t="s">
        <v>499</v>
      </c>
      <c r="H54" s="46">
        <v>5</v>
      </c>
      <c r="I54" s="46">
        <v>2</v>
      </c>
      <c r="J54" s="46">
        <v>3</v>
      </c>
      <c r="K54" s="46">
        <v>0</v>
      </c>
      <c r="L54" s="46">
        <v>1</v>
      </c>
      <c r="M54" s="46">
        <v>1</v>
      </c>
      <c r="N54" s="46">
        <v>0</v>
      </c>
      <c r="O54" s="46">
        <v>1</v>
      </c>
      <c r="P54" s="46">
        <v>1</v>
      </c>
      <c r="Q54" s="46">
        <v>0</v>
      </c>
      <c r="R54" s="46">
        <v>0</v>
      </c>
      <c r="S54" s="46">
        <v>1</v>
      </c>
      <c r="T54" s="46">
        <v>2</v>
      </c>
      <c r="U54" s="46">
        <v>0</v>
      </c>
      <c r="V54" s="46">
        <v>2</v>
      </c>
      <c r="W54" s="46">
        <v>2</v>
      </c>
      <c r="X54" s="46">
        <v>0</v>
      </c>
    </row>
    <row r="55" spans="1:24" ht="15.75" customHeight="1">
      <c r="A55" s="36" t="s">
        <v>183</v>
      </c>
      <c r="B55" s="53" t="s">
        <v>515</v>
      </c>
      <c r="C55" s="54">
        <f t="shared" si="0"/>
        <v>6</v>
      </c>
      <c r="D55" s="54">
        <f t="shared" si="1"/>
        <v>1</v>
      </c>
      <c r="E55" s="54">
        <f t="shared" si="2"/>
        <v>7</v>
      </c>
      <c r="G55" s="46" t="s">
        <v>500</v>
      </c>
      <c r="H55" s="46">
        <v>11</v>
      </c>
      <c r="I55" s="46">
        <v>2</v>
      </c>
      <c r="J55" s="46">
        <v>9</v>
      </c>
      <c r="K55" s="46">
        <v>0</v>
      </c>
      <c r="L55" s="46">
        <v>2</v>
      </c>
      <c r="M55" s="46">
        <v>2</v>
      </c>
      <c r="N55" s="46">
        <v>0</v>
      </c>
      <c r="O55" s="46">
        <v>2</v>
      </c>
      <c r="P55" s="46">
        <v>2</v>
      </c>
      <c r="Q55" s="46">
        <v>0</v>
      </c>
      <c r="R55" s="46">
        <v>0</v>
      </c>
      <c r="S55" s="46">
        <v>4</v>
      </c>
      <c r="T55" s="46">
        <v>5</v>
      </c>
      <c r="U55" s="46">
        <v>0</v>
      </c>
      <c r="V55" s="46">
        <v>5</v>
      </c>
      <c r="W55" s="46">
        <v>5</v>
      </c>
      <c r="X55" s="46">
        <v>0</v>
      </c>
    </row>
    <row r="56" spans="1:24" ht="15.75" customHeight="1">
      <c r="A56" s="36" t="s">
        <v>107</v>
      </c>
      <c r="B56" s="53" t="s">
        <v>469</v>
      </c>
      <c r="C56" s="54">
        <f t="shared" si="0"/>
        <v>4</v>
      </c>
      <c r="D56" s="54">
        <f t="shared" si="1"/>
        <v>3</v>
      </c>
      <c r="E56" s="54">
        <f t="shared" si="2"/>
        <v>7</v>
      </c>
      <c r="G56" s="46" t="s">
        <v>501</v>
      </c>
      <c r="H56" s="46">
        <v>4</v>
      </c>
      <c r="I56" s="46">
        <v>0</v>
      </c>
      <c r="J56" s="46">
        <v>4</v>
      </c>
      <c r="K56" s="46">
        <v>0</v>
      </c>
      <c r="L56" s="46">
        <v>0</v>
      </c>
      <c r="M56" s="46">
        <v>0</v>
      </c>
      <c r="N56" s="46">
        <v>0</v>
      </c>
      <c r="O56" s="46">
        <v>0</v>
      </c>
      <c r="P56" s="46">
        <v>0</v>
      </c>
      <c r="Q56" s="46">
        <v>0</v>
      </c>
      <c r="R56" s="46">
        <v>0</v>
      </c>
      <c r="S56" s="46">
        <v>4</v>
      </c>
      <c r="T56" s="46">
        <v>3</v>
      </c>
      <c r="U56" s="46">
        <v>0</v>
      </c>
      <c r="V56" s="46">
        <v>2</v>
      </c>
      <c r="W56" s="46">
        <v>2</v>
      </c>
      <c r="X56" s="46">
        <v>0</v>
      </c>
    </row>
    <row r="57" spans="1:24" ht="15.75" customHeight="1">
      <c r="A57" s="36" t="s">
        <v>185</v>
      </c>
      <c r="B57" s="53" t="s">
        <v>516</v>
      </c>
      <c r="C57" s="54">
        <f t="shared" si="0"/>
        <v>2</v>
      </c>
      <c r="D57" s="54">
        <f t="shared" si="1"/>
        <v>3</v>
      </c>
      <c r="E57" s="54">
        <f t="shared" si="2"/>
        <v>5</v>
      </c>
      <c r="G57" s="46" t="s">
        <v>502</v>
      </c>
      <c r="H57" s="46">
        <v>8</v>
      </c>
      <c r="I57" s="46">
        <v>0</v>
      </c>
      <c r="J57" s="46">
        <v>8</v>
      </c>
      <c r="K57" s="46">
        <v>0</v>
      </c>
      <c r="L57" s="46">
        <v>0</v>
      </c>
      <c r="M57" s="46">
        <v>0</v>
      </c>
      <c r="N57" s="46">
        <v>0</v>
      </c>
      <c r="O57" s="46">
        <v>0</v>
      </c>
      <c r="P57" s="46">
        <v>0</v>
      </c>
      <c r="Q57" s="46">
        <v>0</v>
      </c>
      <c r="R57" s="46">
        <v>0</v>
      </c>
      <c r="S57" s="46">
        <v>4</v>
      </c>
      <c r="T57" s="46">
        <v>5</v>
      </c>
      <c r="U57" s="46">
        <v>1</v>
      </c>
      <c r="V57" s="46">
        <v>4</v>
      </c>
      <c r="W57" s="46">
        <v>4</v>
      </c>
      <c r="X57" s="46">
        <v>0</v>
      </c>
    </row>
    <row r="58" spans="1:24" ht="15.75" customHeight="1">
      <c r="A58" s="36" t="s">
        <v>187</v>
      </c>
      <c r="B58" s="53" t="s">
        <v>517</v>
      </c>
      <c r="C58" s="54">
        <f t="shared" si="0"/>
        <v>11</v>
      </c>
      <c r="D58" s="54">
        <f t="shared" si="1"/>
        <v>0</v>
      </c>
      <c r="E58" s="54">
        <f t="shared" si="2"/>
        <v>11</v>
      </c>
      <c r="G58" s="46" t="s">
        <v>503</v>
      </c>
      <c r="H58" s="46">
        <v>4</v>
      </c>
      <c r="I58" s="46">
        <v>0</v>
      </c>
      <c r="J58" s="46">
        <v>4</v>
      </c>
      <c r="K58" s="46">
        <v>0</v>
      </c>
      <c r="L58" s="46">
        <v>0</v>
      </c>
      <c r="M58" s="46">
        <v>0</v>
      </c>
      <c r="N58" s="46">
        <v>0</v>
      </c>
      <c r="O58" s="46">
        <v>0</v>
      </c>
      <c r="P58" s="46">
        <v>0</v>
      </c>
      <c r="Q58" s="46">
        <v>0</v>
      </c>
      <c r="R58" s="46">
        <v>0</v>
      </c>
      <c r="S58" s="46">
        <v>2</v>
      </c>
      <c r="T58" s="46">
        <v>4</v>
      </c>
      <c r="U58" s="46">
        <v>4</v>
      </c>
      <c r="V58" s="46">
        <v>0</v>
      </c>
      <c r="W58" s="46">
        <v>4</v>
      </c>
      <c r="X58" s="46">
        <v>0</v>
      </c>
    </row>
    <row r="59" spans="1:24" ht="15.75" customHeight="1">
      <c r="A59" s="36" t="s">
        <v>189</v>
      </c>
      <c r="B59" s="53" t="s">
        <v>518</v>
      </c>
      <c r="C59" s="54">
        <f t="shared" si="0"/>
        <v>3</v>
      </c>
      <c r="D59" s="54">
        <f t="shared" si="1"/>
        <v>0</v>
      </c>
      <c r="E59" s="54">
        <f t="shared" si="2"/>
        <v>3</v>
      </c>
      <c r="G59" s="46" t="s">
        <v>504</v>
      </c>
      <c r="H59" s="46">
        <v>7</v>
      </c>
      <c r="I59" s="46">
        <v>2</v>
      </c>
      <c r="J59" s="46">
        <v>5</v>
      </c>
      <c r="K59" s="46">
        <v>0</v>
      </c>
      <c r="L59" s="46">
        <v>0</v>
      </c>
      <c r="M59" s="46">
        <v>2</v>
      </c>
      <c r="N59" s="46">
        <v>0</v>
      </c>
      <c r="O59" s="46">
        <v>2</v>
      </c>
      <c r="P59" s="46">
        <v>1</v>
      </c>
      <c r="Q59" s="46">
        <v>0</v>
      </c>
      <c r="R59" s="46">
        <v>1</v>
      </c>
      <c r="S59" s="46">
        <v>0</v>
      </c>
      <c r="T59" s="46">
        <v>5</v>
      </c>
      <c r="U59" s="46">
        <v>1</v>
      </c>
      <c r="V59" s="46">
        <v>5</v>
      </c>
      <c r="W59" s="46">
        <v>4</v>
      </c>
      <c r="X59" s="46">
        <v>0</v>
      </c>
    </row>
    <row r="60" spans="1:24" ht="15.75" customHeight="1">
      <c r="A60" s="36" t="s">
        <v>296</v>
      </c>
      <c r="B60" s="53" t="s">
        <v>519</v>
      </c>
      <c r="C60" s="54">
        <f t="shared" si="0"/>
        <v>4</v>
      </c>
      <c r="D60" s="54">
        <f t="shared" si="1"/>
        <v>0</v>
      </c>
      <c r="E60" s="54">
        <f t="shared" si="2"/>
        <v>4</v>
      </c>
      <c r="G60" s="46" t="s">
        <v>505</v>
      </c>
      <c r="H60" s="46">
        <v>6</v>
      </c>
      <c r="I60" s="46">
        <v>2</v>
      </c>
      <c r="J60" s="46">
        <v>4</v>
      </c>
      <c r="K60" s="46">
        <v>0</v>
      </c>
      <c r="L60" s="46">
        <v>2</v>
      </c>
      <c r="M60" s="46">
        <v>2</v>
      </c>
      <c r="N60" s="46">
        <v>0</v>
      </c>
      <c r="O60" s="46">
        <v>2</v>
      </c>
      <c r="P60" s="46">
        <v>2</v>
      </c>
      <c r="Q60" s="46">
        <v>0</v>
      </c>
      <c r="R60" s="46">
        <v>0</v>
      </c>
      <c r="S60" s="46">
        <v>3</v>
      </c>
      <c r="T60" s="46">
        <v>3</v>
      </c>
      <c r="U60" s="46">
        <v>0</v>
      </c>
      <c r="V60" s="46">
        <v>3</v>
      </c>
      <c r="W60" s="46">
        <v>2</v>
      </c>
      <c r="X60" s="46">
        <v>0</v>
      </c>
    </row>
    <row r="61" spans="1:24" ht="15.75" customHeight="1">
      <c r="A61" s="36" t="s">
        <v>191</v>
      </c>
      <c r="B61" s="53" t="s">
        <v>520</v>
      </c>
      <c r="C61" s="54">
        <f t="shared" si="0"/>
        <v>7</v>
      </c>
      <c r="D61" s="54">
        <f t="shared" si="1"/>
        <v>0</v>
      </c>
      <c r="E61" s="54">
        <f t="shared" si="2"/>
        <v>7</v>
      </c>
      <c r="G61" s="46" t="s">
        <v>506</v>
      </c>
      <c r="H61" s="46">
        <v>5</v>
      </c>
      <c r="I61" s="46">
        <v>1</v>
      </c>
      <c r="J61" s="46">
        <v>4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4</v>
      </c>
      <c r="U61" s="46">
        <v>3</v>
      </c>
      <c r="V61" s="46">
        <v>0</v>
      </c>
      <c r="W61" s="46">
        <v>4</v>
      </c>
      <c r="X61" s="46">
        <v>0</v>
      </c>
    </row>
    <row r="62" spans="1:24" ht="15.75" customHeight="1">
      <c r="A62" s="36" t="s">
        <v>109</v>
      </c>
      <c r="B62" s="53" t="s">
        <v>471</v>
      </c>
      <c r="C62" s="54">
        <f t="shared" si="0"/>
        <v>7</v>
      </c>
      <c r="D62" s="54">
        <f t="shared" si="1"/>
        <v>3</v>
      </c>
      <c r="E62" s="54">
        <f t="shared" si="2"/>
        <v>10</v>
      </c>
      <c r="G62" s="46" t="s">
        <v>507</v>
      </c>
      <c r="H62" s="46">
        <v>5</v>
      </c>
      <c r="I62" s="46">
        <v>1</v>
      </c>
      <c r="J62" s="46">
        <v>4</v>
      </c>
      <c r="K62" s="46">
        <v>0</v>
      </c>
      <c r="L62" s="46">
        <v>1</v>
      </c>
      <c r="M62" s="46">
        <v>1</v>
      </c>
      <c r="N62" s="46">
        <v>0</v>
      </c>
      <c r="O62" s="46">
        <v>1</v>
      </c>
      <c r="P62" s="46">
        <v>1</v>
      </c>
      <c r="Q62" s="46">
        <v>0</v>
      </c>
      <c r="R62" s="46">
        <v>0</v>
      </c>
      <c r="S62" s="46">
        <v>3</v>
      </c>
      <c r="T62" s="46">
        <v>2</v>
      </c>
      <c r="U62" s="46">
        <v>0</v>
      </c>
      <c r="V62" s="46">
        <v>2</v>
      </c>
      <c r="W62" s="46">
        <v>2</v>
      </c>
      <c r="X62" s="46">
        <v>0</v>
      </c>
    </row>
    <row r="63" spans="1:24" ht="15.75" customHeight="1">
      <c r="A63" s="36" t="s">
        <v>298</v>
      </c>
      <c r="B63" s="53" t="s">
        <v>521</v>
      </c>
      <c r="C63" s="54">
        <f t="shared" si="0"/>
        <v>4</v>
      </c>
      <c r="D63" s="54">
        <f t="shared" si="1"/>
        <v>0</v>
      </c>
      <c r="E63" s="54">
        <f t="shared" si="2"/>
        <v>4</v>
      </c>
      <c r="G63" s="46" t="s">
        <v>508</v>
      </c>
      <c r="H63" s="46">
        <v>5</v>
      </c>
      <c r="I63" s="46">
        <v>2</v>
      </c>
      <c r="J63" s="46">
        <v>3</v>
      </c>
      <c r="K63" s="46">
        <v>0</v>
      </c>
      <c r="L63" s="46">
        <v>2</v>
      </c>
      <c r="M63" s="46">
        <v>2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2</v>
      </c>
      <c r="T63" s="46">
        <v>3</v>
      </c>
      <c r="U63" s="46">
        <v>0</v>
      </c>
      <c r="V63" s="46">
        <v>0</v>
      </c>
      <c r="W63" s="46">
        <v>0</v>
      </c>
      <c r="X63" s="46">
        <v>0</v>
      </c>
    </row>
    <row r="64" spans="1:24" ht="15.75" customHeight="1">
      <c r="A64" s="36" t="s">
        <v>258</v>
      </c>
      <c r="B64" s="53" t="s">
        <v>473</v>
      </c>
      <c r="C64" s="54">
        <f t="shared" si="0"/>
        <v>8</v>
      </c>
      <c r="D64" s="54">
        <f t="shared" si="1"/>
        <v>3</v>
      </c>
      <c r="E64" s="54">
        <f t="shared" si="2"/>
        <v>11</v>
      </c>
      <c r="G64" s="46" t="s">
        <v>509</v>
      </c>
      <c r="H64" s="46">
        <v>4</v>
      </c>
      <c r="I64" s="46">
        <v>0</v>
      </c>
      <c r="J64" s="46">
        <v>4</v>
      </c>
      <c r="K64" s="46">
        <v>0</v>
      </c>
      <c r="L64" s="46">
        <v>0</v>
      </c>
      <c r="M64" s="46">
        <v>0</v>
      </c>
      <c r="N64" s="46">
        <v>0</v>
      </c>
      <c r="O64" s="46">
        <v>0</v>
      </c>
      <c r="P64" s="46">
        <v>0</v>
      </c>
      <c r="Q64" s="46">
        <v>0</v>
      </c>
      <c r="R64" s="46">
        <v>0</v>
      </c>
      <c r="S64" s="46">
        <v>4</v>
      </c>
      <c r="T64" s="46">
        <v>4</v>
      </c>
      <c r="U64" s="46">
        <v>4</v>
      </c>
      <c r="V64" s="46">
        <v>0</v>
      </c>
      <c r="W64" s="46">
        <v>3</v>
      </c>
      <c r="X64" s="46">
        <v>0</v>
      </c>
    </row>
    <row r="65" spans="1:24" ht="15.75" customHeight="1">
      <c r="A65" s="36" t="s">
        <v>250</v>
      </c>
      <c r="B65" s="53" t="s">
        <v>446</v>
      </c>
      <c r="C65" s="54">
        <f t="shared" si="0"/>
        <v>3</v>
      </c>
      <c r="D65" s="54">
        <f t="shared" si="1"/>
        <v>2</v>
      </c>
      <c r="E65" s="54">
        <f t="shared" si="2"/>
        <v>5</v>
      </c>
      <c r="G65" s="46" t="s">
        <v>510</v>
      </c>
      <c r="H65" s="46">
        <v>4</v>
      </c>
      <c r="I65" s="46">
        <v>2</v>
      </c>
      <c r="J65" s="46">
        <v>2</v>
      </c>
      <c r="K65" s="46">
        <v>0</v>
      </c>
      <c r="L65" s="46">
        <v>0</v>
      </c>
      <c r="M65" s="46">
        <v>2</v>
      </c>
      <c r="N65" s="46">
        <v>2</v>
      </c>
      <c r="O65" s="46">
        <v>0</v>
      </c>
      <c r="P65" s="46">
        <v>0</v>
      </c>
      <c r="Q65" s="46">
        <v>0</v>
      </c>
      <c r="R65" s="46">
        <v>0</v>
      </c>
      <c r="S65" s="46">
        <v>0</v>
      </c>
      <c r="T65" s="46">
        <v>2</v>
      </c>
      <c r="U65" s="46">
        <v>2</v>
      </c>
      <c r="V65" s="46">
        <v>0</v>
      </c>
      <c r="W65" s="46">
        <v>0</v>
      </c>
      <c r="X65" s="46">
        <v>0</v>
      </c>
    </row>
    <row r="66" spans="1:24" ht="15.75" customHeight="1">
      <c r="A66" s="36" t="s">
        <v>111</v>
      </c>
      <c r="B66" s="53" t="s">
        <v>475</v>
      </c>
      <c r="C66" s="54">
        <f t="shared" si="0"/>
        <v>5</v>
      </c>
      <c r="D66" s="54">
        <f t="shared" si="1"/>
        <v>0</v>
      </c>
      <c r="E66" s="54">
        <f t="shared" si="2"/>
        <v>5</v>
      </c>
      <c r="G66" s="46" t="s">
        <v>511</v>
      </c>
      <c r="H66" s="46">
        <v>9</v>
      </c>
      <c r="I66" s="46">
        <v>0</v>
      </c>
      <c r="J66" s="46">
        <v>9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7</v>
      </c>
      <c r="T66" s="46">
        <v>5</v>
      </c>
      <c r="U66" s="46">
        <v>1</v>
      </c>
      <c r="V66" s="46">
        <v>5</v>
      </c>
      <c r="W66" s="46">
        <v>5</v>
      </c>
      <c r="X66" s="46">
        <v>0</v>
      </c>
    </row>
    <row r="67" spans="1:24" ht="15.75" customHeight="1">
      <c r="A67" s="36" t="s">
        <v>113</v>
      </c>
      <c r="B67" s="53" t="s">
        <v>477</v>
      </c>
      <c r="C67" s="54">
        <f t="shared" si="0"/>
        <v>5</v>
      </c>
      <c r="D67" s="54">
        <f t="shared" si="1"/>
        <v>0</v>
      </c>
      <c r="E67" s="54">
        <f t="shared" si="2"/>
        <v>5</v>
      </c>
      <c r="G67" s="46" t="s">
        <v>512</v>
      </c>
      <c r="H67" s="46">
        <v>4</v>
      </c>
      <c r="I67" s="46">
        <v>0</v>
      </c>
      <c r="J67" s="46">
        <v>4</v>
      </c>
      <c r="K67" s="46">
        <v>0</v>
      </c>
      <c r="L67" s="46">
        <v>0</v>
      </c>
      <c r="M67" s="46">
        <v>0</v>
      </c>
      <c r="N67" s="46">
        <v>0</v>
      </c>
      <c r="O67" s="46">
        <v>0</v>
      </c>
      <c r="P67" s="46">
        <v>0</v>
      </c>
      <c r="Q67" s="46">
        <v>0</v>
      </c>
      <c r="R67" s="46">
        <v>0</v>
      </c>
      <c r="S67" s="46">
        <v>4</v>
      </c>
      <c r="T67" s="46">
        <v>3</v>
      </c>
      <c r="U67" s="46">
        <v>0</v>
      </c>
      <c r="V67" s="46">
        <v>4</v>
      </c>
      <c r="W67" s="46">
        <v>3</v>
      </c>
      <c r="X67" s="46">
        <v>0</v>
      </c>
    </row>
    <row r="68" spans="1:24" ht="15.75" customHeight="1">
      <c r="A68" s="36" t="s">
        <v>260</v>
      </c>
      <c r="B68" s="53" t="s">
        <v>479</v>
      </c>
      <c r="C68" s="54">
        <f t="shared" si="0"/>
        <v>5</v>
      </c>
      <c r="D68" s="54">
        <f t="shared" si="1"/>
        <v>1</v>
      </c>
      <c r="E68" s="54">
        <f t="shared" si="2"/>
        <v>6</v>
      </c>
      <c r="G68" s="46" t="s">
        <v>513</v>
      </c>
      <c r="H68" s="46">
        <v>5</v>
      </c>
      <c r="I68" s="46">
        <v>0</v>
      </c>
      <c r="J68" s="46">
        <v>5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4</v>
      </c>
      <c r="U68" s="46">
        <v>3</v>
      </c>
      <c r="V68" s="46">
        <v>0</v>
      </c>
      <c r="W68" s="46">
        <v>0</v>
      </c>
      <c r="X68" s="46">
        <v>0</v>
      </c>
    </row>
    <row r="69" spans="1:24" ht="15.75" customHeight="1">
      <c r="A69" s="36" t="s">
        <v>84</v>
      </c>
      <c r="B69" s="53" t="s">
        <v>448</v>
      </c>
      <c r="C69" s="54">
        <f t="shared" si="0"/>
        <v>3</v>
      </c>
      <c r="D69" s="54">
        <f t="shared" si="1"/>
        <v>4</v>
      </c>
      <c r="E69" s="54">
        <f t="shared" si="2"/>
        <v>7</v>
      </c>
      <c r="G69" s="46" t="s">
        <v>514</v>
      </c>
      <c r="H69" s="46">
        <v>7</v>
      </c>
      <c r="I69" s="46">
        <v>2</v>
      </c>
      <c r="J69" s="46">
        <v>5</v>
      </c>
      <c r="K69" s="46">
        <v>0</v>
      </c>
      <c r="L69" s="46">
        <v>0</v>
      </c>
      <c r="M69" s="46">
        <v>1</v>
      </c>
      <c r="N69" s="46">
        <v>0</v>
      </c>
      <c r="O69" s="46">
        <v>2</v>
      </c>
      <c r="P69" s="46">
        <v>1</v>
      </c>
      <c r="Q69" s="46">
        <v>1</v>
      </c>
      <c r="R69" s="46">
        <v>0</v>
      </c>
      <c r="S69" s="46">
        <v>0</v>
      </c>
      <c r="T69" s="46">
        <v>5</v>
      </c>
      <c r="U69" s="46">
        <v>0</v>
      </c>
      <c r="V69" s="46">
        <v>3</v>
      </c>
      <c r="W69" s="46">
        <v>3</v>
      </c>
      <c r="X69" s="46">
        <v>1</v>
      </c>
    </row>
    <row r="70" spans="1:24" ht="15.75" customHeight="1">
      <c r="A70" s="36" t="s">
        <v>115</v>
      </c>
      <c r="B70" s="53" t="s">
        <v>481</v>
      </c>
      <c r="C70" s="54">
        <f t="shared" si="0"/>
        <v>3</v>
      </c>
      <c r="D70" s="54">
        <f t="shared" si="1"/>
        <v>5</v>
      </c>
      <c r="E70" s="54">
        <f t="shared" si="2"/>
        <v>8</v>
      </c>
      <c r="G70" s="46" t="s">
        <v>515</v>
      </c>
      <c r="H70" s="46">
        <v>7</v>
      </c>
      <c r="I70" s="46">
        <v>1</v>
      </c>
      <c r="J70" s="46">
        <v>6</v>
      </c>
      <c r="K70" s="46">
        <v>0</v>
      </c>
      <c r="L70" s="46">
        <v>1</v>
      </c>
      <c r="M70" s="46">
        <v>1</v>
      </c>
      <c r="N70" s="46">
        <v>0</v>
      </c>
      <c r="O70" s="46">
        <v>1</v>
      </c>
      <c r="P70" s="46">
        <v>1</v>
      </c>
      <c r="Q70" s="46">
        <v>0</v>
      </c>
      <c r="R70" s="46">
        <v>0</v>
      </c>
      <c r="S70" s="46">
        <v>2</v>
      </c>
      <c r="T70" s="46">
        <v>4</v>
      </c>
      <c r="U70" s="46">
        <v>0</v>
      </c>
      <c r="V70" s="46">
        <v>2</v>
      </c>
      <c r="W70" s="46">
        <v>2</v>
      </c>
      <c r="X70" s="46">
        <v>0</v>
      </c>
    </row>
    <row r="71" spans="1:24" ht="15.75" customHeight="1">
      <c r="A71" s="36" t="s">
        <v>262</v>
      </c>
      <c r="B71" s="53" t="s">
        <v>482</v>
      </c>
      <c r="C71" s="54">
        <f t="shared" si="0"/>
        <v>10</v>
      </c>
      <c r="D71" s="54">
        <f t="shared" si="1"/>
        <v>0</v>
      </c>
      <c r="E71" s="54">
        <f t="shared" si="2"/>
        <v>10</v>
      </c>
      <c r="G71" s="46" t="s">
        <v>516</v>
      </c>
      <c r="H71" s="46">
        <v>5</v>
      </c>
      <c r="I71" s="46">
        <v>3</v>
      </c>
      <c r="J71" s="46">
        <v>2</v>
      </c>
      <c r="K71" s="46">
        <v>0</v>
      </c>
      <c r="L71" s="46">
        <v>2</v>
      </c>
      <c r="M71" s="46">
        <v>2</v>
      </c>
      <c r="N71" s="46">
        <v>0</v>
      </c>
      <c r="O71" s="46">
        <v>2</v>
      </c>
      <c r="P71" s="46">
        <v>2</v>
      </c>
      <c r="Q71" s="46">
        <v>0</v>
      </c>
      <c r="R71" s="46">
        <v>0</v>
      </c>
      <c r="S71" s="46">
        <v>2</v>
      </c>
      <c r="T71" s="46">
        <v>2</v>
      </c>
      <c r="U71" s="46">
        <v>0</v>
      </c>
      <c r="V71" s="46">
        <v>2</v>
      </c>
      <c r="W71" s="46">
        <v>2</v>
      </c>
      <c r="X71" s="46">
        <v>0</v>
      </c>
    </row>
    <row r="72" spans="1:24" ht="15.75" customHeight="1">
      <c r="A72" s="36" t="s">
        <v>254</v>
      </c>
      <c r="B72" s="53" t="s">
        <v>450</v>
      </c>
      <c r="C72" s="54">
        <f t="shared" si="0"/>
        <v>1</v>
      </c>
      <c r="D72" s="54">
        <f t="shared" si="1"/>
        <v>1</v>
      </c>
      <c r="E72" s="54">
        <f t="shared" si="2"/>
        <v>2</v>
      </c>
      <c r="G72" s="46" t="s">
        <v>517</v>
      </c>
      <c r="H72" s="46">
        <v>11</v>
      </c>
      <c r="I72" s="46">
        <v>0</v>
      </c>
      <c r="J72" s="46">
        <v>11</v>
      </c>
      <c r="K72" s="46">
        <v>0</v>
      </c>
      <c r="L72" s="46">
        <v>0</v>
      </c>
      <c r="M72" s="46">
        <v>0</v>
      </c>
      <c r="N72" s="46">
        <v>0</v>
      </c>
      <c r="O72" s="46">
        <v>0</v>
      </c>
      <c r="P72" s="46">
        <v>0</v>
      </c>
      <c r="Q72" s="46">
        <v>0</v>
      </c>
      <c r="R72" s="46">
        <v>0</v>
      </c>
      <c r="S72" s="46">
        <v>6</v>
      </c>
      <c r="T72" s="46">
        <v>7</v>
      </c>
      <c r="U72" s="46">
        <v>0</v>
      </c>
      <c r="V72" s="46">
        <v>4</v>
      </c>
      <c r="W72" s="46">
        <v>2</v>
      </c>
      <c r="X72" s="46">
        <v>0</v>
      </c>
    </row>
    <row r="73" spans="1:24" ht="15.75" customHeight="1">
      <c r="A73" s="36" t="s">
        <v>117</v>
      </c>
      <c r="B73" s="53" t="s">
        <v>483</v>
      </c>
      <c r="C73" s="54">
        <f t="shared" si="0"/>
        <v>5</v>
      </c>
      <c r="D73" s="54">
        <f t="shared" si="1"/>
        <v>0</v>
      </c>
      <c r="E73" s="54">
        <f t="shared" si="2"/>
        <v>5</v>
      </c>
      <c r="G73" s="46" t="s">
        <v>518</v>
      </c>
      <c r="H73" s="46">
        <v>3</v>
      </c>
      <c r="I73" s="46">
        <v>0</v>
      </c>
      <c r="J73" s="46">
        <v>3</v>
      </c>
      <c r="K73" s="46">
        <v>0</v>
      </c>
      <c r="L73" s="46">
        <v>0</v>
      </c>
      <c r="M73" s="46">
        <v>0</v>
      </c>
      <c r="N73" s="46">
        <v>0</v>
      </c>
      <c r="O73" s="46">
        <v>0</v>
      </c>
      <c r="P73" s="46">
        <v>0</v>
      </c>
      <c r="Q73" s="46">
        <v>0</v>
      </c>
      <c r="R73" s="46">
        <v>0</v>
      </c>
      <c r="S73" s="46">
        <v>0</v>
      </c>
      <c r="T73" s="46">
        <v>0</v>
      </c>
      <c r="U73" s="46">
        <v>0</v>
      </c>
      <c r="V73" s="46">
        <v>2</v>
      </c>
      <c r="W73" s="46">
        <v>2</v>
      </c>
      <c r="X73" s="46">
        <v>0</v>
      </c>
    </row>
    <row r="74" spans="1:24" ht="15.75" customHeight="1">
      <c r="A74" s="36" t="s">
        <v>119</v>
      </c>
      <c r="B74" s="53" t="s">
        <v>485</v>
      </c>
      <c r="C74" s="54">
        <f t="shared" si="0"/>
        <v>7</v>
      </c>
      <c r="D74" s="54">
        <f t="shared" si="1"/>
        <v>2</v>
      </c>
      <c r="E74" s="54">
        <f t="shared" si="2"/>
        <v>9</v>
      </c>
      <c r="G74" s="46" t="s">
        <v>519</v>
      </c>
      <c r="H74" s="46">
        <v>4</v>
      </c>
      <c r="I74" s="46">
        <v>0</v>
      </c>
      <c r="J74" s="46">
        <v>4</v>
      </c>
      <c r="K74" s="46">
        <v>0</v>
      </c>
      <c r="L74" s="46">
        <v>0</v>
      </c>
      <c r="M74" s="46">
        <v>0</v>
      </c>
      <c r="N74" s="46">
        <v>0</v>
      </c>
      <c r="O74" s="46">
        <v>0</v>
      </c>
      <c r="P74" s="46">
        <v>0</v>
      </c>
      <c r="Q74" s="46">
        <v>0</v>
      </c>
      <c r="R74" s="46">
        <v>0</v>
      </c>
      <c r="S74" s="46">
        <v>3</v>
      </c>
      <c r="T74" s="46">
        <v>4</v>
      </c>
      <c r="U74" s="46">
        <v>4</v>
      </c>
      <c r="V74" s="46">
        <v>0</v>
      </c>
      <c r="W74" s="46">
        <v>2</v>
      </c>
      <c r="X74" s="46">
        <v>0</v>
      </c>
    </row>
    <row r="75" spans="1:24" ht="15.75" customHeight="1">
      <c r="A75" s="36" t="s">
        <v>264</v>
      </c>
      <c r="B75" s="53" t="s">
        <v>487</v>
      </c>
      <c r="C75" s="54">
        <f t="shared" si="0"/>
        <v>2</v>
      </c>
      <c r="D75" s="54">
        <f t="shared" si="1"/>
        <v>2</v>
      </c>
      <c r="E75" s="54">
        <f t="shared" si="2"/>
        <v>4</v>
      </c>
      <c r="G75" s="46" t="s">
        <v>520</v>
      </c>
      <c r="H75" s="46">
        <v>7</v>
      </c>
      <c r="I75" s="46">
        <v>0</v>
      </c>
      <c r="J75" s="46">
        <v>7</v>
      </c>
      <c r="K75" s="46">
        <v>0</v>
      </c>
      <c r="L75" s="46">
        <v>0</v>
      </c>
      <c r="M75" s="46">
        <v>0</v>
      </c>
      <c r="N75" s="46">
        <v>0</v>
      </c>
      <c r="O75" s="46">
        <v>0</v>
      </c>
      <c r="P75" s="46">
        <v>0</v>
      </c>
      <c r="Q75" s="46">
        <v>0</v>
      </c>
      <c r="R75" s="46">
        <v>0</v>
      </c>
      <c r="S75" s="46">
        <v>3</v>
      </c>
      <c r="T75" s="46">
        <v>4</v>
      </c>
      <c r="U75" s="46">
        <v>0</v>
      </c>
      <c r="V75" s="46">
        <v>3</v>
      </c>
      <c r="W75" s="46">
        <v>4</v>
      </c>
      <c r="X75" s="46">
        <v>0</v>
      </c>
    </row>
    <row r="76" spans="1:24" ht="15.75" customHeight="1">
      <c r="A76" s="36" t="s">
        <v>266</v>
      </c>
      <c r="B76" s="53" t="s">
        <v>489</v>
      </c>
      <c r="C76" s="54">
        <f t="shared" si="0"/>
        <v>2</v>
      </c>
      <c r="D76" s="54">
        <f t="shared" si="1"/>
        <v>2</v>
      </c>
      <c r="E76" s="54">
        <f t="shared" si="2"/>
        <v>4</v>
      </c>
      <c r="G76" s="46" t="s">
        <v>521</v>
      </c>
      <c r="H76" s="46">
        <v>4</v>
      </c>
      <c r="I76" s="46">
        <v>0</v>
      </c>
      <c r="J76" s="46">
        <v>4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0</v>
      </c>
      <c r="Q76" s="46">
        <v>0</v>
      </c>
      <c r="R76" s="46">
        <v>0</v>
      </c>
      <c r="S76" s="46">
        <v>2</v>
      </c>
      <c r="T76" s="46">
        <v>4</v>
      </c>
      <c r="U76" s="46">
        <v>3</v>
      </c>
      <c r="V76" s="46">
        <v>0</v>
      </c>
      <c r="W76" s="46">
        <v>2</v>
      </c>
      <c r="X76" s="46">
        <v>0</v>
      </c>
    </row>
    <row r="77" spans="1:24" ht="15.75" customHeight="1">
      <c r="A77" s="36" t="s">
        <v>121</v>
      </c>
      <c r="B77" s="53" t="s">
        <v>491</v>
      </c>
      <c r="C77" s="54">
        <f t="shared" si="0"/>
        <v>6</v>
      </c>
      <c r="D77" s="54">
        <f t="shared" si="1"/>
        <v>0</v>
      </c>
      <c r="E77" s="54">
        <f t="shared" si="2"/>
        <v>6</v>
      </c>
      <c r="G77" s="46" t="s">
        <v>453</v>
      </c>
      <c r="H77" s="46">
        <v>6</v>
      </c>
      <c r="I77" s="46">
        <v>4</v>
      </c>
      <c r="J77" s="46">
        <v>2</v>
      </c>
      <c r="K77" s="46">
        <v>0</v>
      </c>
      <c r="L77" s="46">
        <v>1</v>
      </c>
      <c r="M77" s="46">
        <v>3</v>
      </c>
      <c r="N77" s="46">
        <v>0</v>
      </c>
      <c r="O77" s="46">
        <v>2</v>
      </c>
      <c r="P77" s="46">
        <v>3</v>
      </c>
      <c r="Q77" s="46">
        <v>2</v>
      </c>
      <c r="R77" s="46">
        <v>0</v>
      </c>
      <c r="S77" s="46">
        <v>0</v>
      </c>
      <c r="T77" s="46">
        <v>2</v>
      </c>
      <c r="U77" s="46">
        <v>0</v>
      </c>
      <c r="V77" s="46">
        <v>2</v>
      </c>
      <c r="W77" s="46">
        <v>2</v>
      </c>
      <c r="X77" s="46">
        <v>0</v>
      </c>
    </row>
    <row r="78" spans="1:24" ht="15.75" customHeight="1">
      <c r="A78" s="36" t="s">
        <v>123</v>
      </c>
      <c r="B78" s="53" t="s">
        <v>493</v>
      </c>
      <c r="C78" s="54">
        <f t="shared" si="0"/>
        <v>7</v>
      </c>
      <c r="D78" s="54">
        <f t="shared" si="1"/>
        <v>0</v>
      </c>
      <c r="E78" s="54">
        <f t="shared" si="2"/>
        <v>7</v>
      </c>
      <c r="G78" s="46" t="s">
        <v>488</v>
      </c>
      <c r="H78" s="46">
        <v>6</v>
      </c>
      <c r="I78" s="46">
        <v>3</v>
      </c>
      <c r="J78" s="46">
        <v>3</v>
      </c>
      <c r="K78" s="46">
        <v>1</v>
      </c>
      <c r="L78" s="46">
        <v>2</v>
      </c>
      <c r="M78" s="46">
        <v>3</v>
      </c>
      <c r="N78" s="46">
        <v>2</v>
      </c>
      <c r="O78" s="46">
        <v>2</v>
      </c>
      <c r="P78" s="46">
        <v>3</v>
      </c>
      <c r="Q78" s="46">
        <v>0</v>
      </c>
      <c r="R78" s="46">
        <v>0</v>
      </c>
      <c r="S78" s="46">
        <v>3</v>
      </c>
      <c r="T78" s="46">
        <v>3</v>
      </c>
      <c r="U78" s="46">
        <v>0</v>
      </c>
      <c r="V78" s="46">
        <v>2</v>
      </c>
      <c r="W78" s="46">
        <v>2</v>
      </c>
      <c r="X78" s="46">
        <v>0</v>
      </c>
    </row>
    <row r="79" spans="1:24" ht="15.75" customHeight="1">
      <c r="A79" s="36" t="s">
        <v>199</v>
      </c>
      <c r="B79" s="53" t="s">
        <v>522</v>
      </c>
      <c r="C79" s="54">
        <f t="shared" si="0"/>
        <v>2</v>
      </c>
      <c r="D79" s="54">
        <f t="shared" si="1"/>
        <v>0</v>
      </c>
      <c r="E79" s="54">
        <f t="shared" si="2"/>
        <v>2</v>
      </c>
      <c r="G79" s="46" t="s">
        <v>522</v>
      </c>
      <c r="H79" s="46">
        <v>2</v>
      </c>
      <c r="I79" s="46">
        <v>0</v>
      </c>
      <c r="J79" s="46">
        <v>2</v>
      </c>
      <c r="K79" s="46">
        <v>0</v>
      </c>
      <c r="L79" s="46">
        <v>0</v>
      </c>
      <c r="M79" s="46">
        <v>0</v>
      </c>
      <c r="N79" s="46">
        <v>0</v>
      </c>
      <c r="O79" s="46">
        <v>0</v>
      </c>
      <c r="P79" s="46">
        <v>0</v>
      </c>
      <c r="Q79" s="46">
        <v>0</v>
      </c>
      <c r="R79" s="46">
        <v>0</v>
      </c>
      <c r="S79" s="46">
        <v>0</v>
      </c>
      <c r="T79" s="46">
        <v>2</v>
      </c>
      <c r="U79" s="46">
        <v>0</v>
      </c>
      <c r="V79" s="46">
        <v>2</v>
      </c>
      <c r="W79" s="46">
        <v>2</v>
      </c>
      <c r="X79" s="46">
        <v>0</v>
      </c>
    </row>
    <row r="80" spans="1:24" ht="15.75" customHeight="1">
      <c r="A80" s="36" t="s">
        <v>202</v>
      </c>
      <c r="B80" s="53" t="s">
        <v>523</v>
      </c>
      <c r="C80" s="54">
        <f t="shared" si="0"/>
        <v>2</v>
      </c>
      <c r="D80" s="54">
        <f t="shared" si="1"/>
        <v>2</v>
      </c>
      <c r="E80" s="54">
        <f t="shared" si="2"/>
        <v>4</v>
      </c>
      <c r="G80" s="46" t="s">
        <v>523</v>
      </c>
      <c r="H80" s="46">
        <v>4</v>
      </c>
      <c r="I80" s="46">
        <v>2</v>
      </c>
      <c r="J80" s="46">
        <v>2</v>
      </c>
      <c r="K80" s="46">
        <v>0</v>
      </c>
      <c r="L80" s="46">
        <v>2</v>
      </c>
      <c r="M80" s="46">
        <v>2</v>
      </c>
      <c r="N80" s="46">
        <v>0</v>
      </c>
      <c r="O80" s="46">
        <v>2</v>
      </c>
      <c r="P80" s="46">
        <v>2</v>
      </c>
      <c r="Q80" s="46">
        <v>0</v>
      </c>
      <c r="R80" s="46">
        <v>0</v>
      </c>
      <c r="S80" s="46">
        <v>2</v>
      </c>
      <c r="T80" s="46">
        <v>2</v>
      </c>
      <c r="U80" s="46">
        <v>0</v>
      </c>
      <c r="V80" s="46">
        <v>2</v>
      </c>
      <c r="W80" s="46">
        <v>2</v>
      </c>
      <c r="X80" s="46">
        <v>0</v>
      </c>
    </row>
    <row r="81" spans="1:24" ht="15.75" customHeight="1">
      <c r="A81" s="36" t="s">
        <v>205</v>
      </c>
      <c r="B81" s="53" t="s">
        <v>524</v>
      </c>
      <c r="C81" s="54">
        <f t="shared" si="0"/>
        <v>5</v>
      </c>
      <c r="D81" s="54">
        <f t="shared" si="1"/>
        <v>3</v>
      </c>
      <c r="E81" s="54">
        <f t="shared" si="2"/>
        <v>8</v>
      </c>
      <c r="G81" s="46" t="s">
        <v>524</v>
      </c>
      <c r="H81" s="46">
        <v>8</v>
      </c>
      <c r="I81" s="46">
        <v>3</v>
      </c>
      <c r="J81" s="46">
        <v>5</v>
      </c>
      <c r="K81" s="46">
        <v>0</v>
      </c>
      <c r="L81" s="46">
        <v>0</v>
      </c>
      <c r="M81" s="46">
        <v>1</v>
      </c>
      <c r="N81" s="46">
        <v>2</v>
      </c>
      <c r="O81" s="46">
        <v>0</v>
      </c>
      <c r="P81" s="46">
        <v>2</v>
      </c>
      <c r="Q81" s="46">
        <v>0</v>
      </c>
      <c r="R81" s="46">
        <v>0</v>
      </c>
      <c r="S81" s="46">
        <v>0</v>
      </c>
      <c r="T81" s="46">
        <v>3</v>
      </c>
      <c r="U81" s="46">
        <v>2</v>
      </c>
      <c r="V81" s="46">
        <v>2</v>
      </c>
      <c r="W81" s="46">
        <v>1</v>
      </c>
      <c r="X81" s="46">
        <v>0</v>
      </c>
    </row>
    <row r="82" spans="1:24" ht="15.75" customHeight="1">
      <c r="A82" s="36" t="s">
        <v>208</v>
      </c>
      <c r="B82" s="53" t="s">
        <v>525</v>
      </c>
      <c r="C82" s="54">
        <f t="shared" si="0"/>
        <v>3</v>
      </c>
      <c r="D82" s="54">
        <f t="shared" si="1"/>
        <v>2</v>
      </c>
      <c r="E82" s="54">
        <f t="shared" si="2"/>
        <v>5</v>
      </c>
      <c r="G82" s="46" t="s">
        <v>525</v>
      </c>
      <c r="H82" s="46">
        <v>5</v>
      </c>
      <c r="I82" s="46">
        <v>2</v>
      </c>
      <c r="J82" s="46">
        <v>3</v>
      </c>
      <c r="K82" s="46">
        <v>0</v>
      </c>
      <c r="L82" s="46">
        <v>0</v>
      </c>
      <c r="M82" s="46">
        <v>1</v>
      </c>
      <c r="N82" s="46">
        <v>0</v>
      </c>
      <c r="O82" s="46">
        <v>2</v>
      </c>
      <c r="P82" s="46">
        <v>2</v>
      </c>
      <c r="Q82" s="46">
        <v>0</v>
      </c>
      <c r="R82" s="46">
        <v>0</v>
      </c>
      <c r="S82" s="46">
        <v>0</v>
      </c>
      <c r="T82" s="46">
        <v>2</v>
      </c>
      <c r="U82" s="46">
        <v>0</v>
      </c>
      <c r="V82" s="46">
        <v>2</v>
      </c>
      <c r="W82" s="46">
        <v>2</v>
      </c>
      <c r="X82" s="46">
        <v>0</v>
      </c>
    </row>
    <row r="83" spans="1:24" ht="15.75" customHeight="1">
      <c r="A83" s="36" t="s">
        <v>211</v>
      </c>
      <c r="B83" s="53" t="s">
        <v>526</v>
      </c>
      <c r="C83" s="54">
        <f t="shared" si="0"/>
        <v>5</v>
      </c>
      <c r="D83" s="54">
        <f t="shared" si="1"/>
        <v>0</v>
      </c>
      <c r="E83" s="54">
        <f t="shared" si="2"/>
        <v>5</v>
      </c>
      <c r="G83" s="46" t="s">
        <v>526</v>
      </c>
      <c r="H83" s="46">
        <v>5</v>
      </c>
      <c r="I83" s="46">
        <v>0</v>
      </c>
      <c r="J83" s="46">
        <v>5</v>
      </c>
      <c r="K83" s="46">
        <v>0</v>
      </c>
      <c r="L83" s="46">
        <v>0</v>
      </c>
      <c r="M83" s="46">
        <v>0</v>
      </c>
      <c r="N83" s="46">
        <v>0</v>
      </c>
      <c r="O83" s="46">
        <v>0</v>
      </c>
      <c r="P83" s="46">
        <v>0</v>
      </c>
      <c r="Q83" s="46">
        <v>0</v>
      </c>
      <c r="R83" s="46">
        <v>0</v>
      </c>
      <c r="S83" s="46">
        <v>4</v>
      </c>
      <c r="T83" s="46">
        <v>4</v>
      </c>
      <c r="U83" s="46">
        <v>0</v>
      </c>
      <c r="V83" s="46">
        <v>5</v>
      </c>
      <c r="W83" s="46">
        <v>5</v>
      </c>
      <c r="X83" s="46">
        <v>0</v>
      </c>
    </row>
    <row r="84" spans="1:24" ht="15.75" customHeight="1">
      <c r="A84" s="36" t="s">
        <v>214</v>
      </c>
      <c r="B84" s="53" t="s">
        <v>527</v>
      </c>
      <c r="C84" s="54">
        <f t="shared" si="0"/>
        <v>3</v>
      </c>
      <c r="D84" s="54">
        <f t="shared" si="1"/>
        <v>0</v>
      </c>
      <c r="E84" s="54">
        <f t="shared" si="2"/>
        <v>3</v>
      </c>
      <c r="G84" s="46" t="s">
        <v>527</v>
      </c>
      <c r="H84" s="46">
        <v>3</v>
      </c>
      <c r="I84" s="46">
        <v>0</v>
      </c>
      <c r="J84" s="46">
        <v>3</v>
      </c>
      <c r="K84" s="46">
        <v>0</v>
      </c>
      <c r="L84" s="46">
        <v>0</v>
      </c>
      <c r="M84" s="46">
        <v>0</v>
      </c>
      <c r="N84" s="46">
        <v>0</v>
      </c>
      <c r="O84" s="46">
        <v>0</v>
      </c>
      <c r="P84" s="46">
        <v>0</v>
      </c>
      <c r="Q84" s="46">
        <v>0</v>
      </c>
      <c r="R84" s="46">
        <v>0</v>
      </c>
      <c r="S84" s="46">
        <v>0</v>
      </c>
      <c r="T84" s="46">
        <v>3</v>
      </c>
      <c r="U84" s="46">
        <v>0</v>
      </c>
      <c r="V84" s="46">
        <v>3</v>
      </c>
      <c r="W84" s="46">
        <v>3</v>
      </c>
      <c r="X84" s="46">
        <v>0</v>
      </c>
    </row>
    <row r="85" spans="1:24" ht="15.75" customHeight="1">
      <c r="A85" s="36" t="s">
        <v>415</v>
      </c>
      <c r="B85" s="53" t="s">
        <v>528</v>
      </c>
      <c r="C85" s="54">
        <f t="shared" si="0"/>
        <v>3</v>
      </c>
      <c r="D85" s="54">
        <f t="shared" si="1"/>
        <v>1</v>
      </c>
      <c r="E85" s="54">
        <f t="shared" si="2"/>
        <v>4</v>
      </c>
      <c r="G85" s="46" t="s">
        <v>528</v>
      </c>
      <c r="H85" s="46">
        <v>4</v>
      </c>
      <c r="I85" s="46">
        <v>1</v>
      </c>
      <c r="J85" s="46">
        <v>3</v>
      </c>
      <c r="K85" s="46">
        <v>0</v>
      </c>
      <c r="L85" s="46">
        <v>1</v>
      </c>
      <c r="M85" s="46">
        <v>1</v>
      </c>
      <c r="N85" s="46">
        <v>0</v>
      </c>
      <c r="O85" s="46">
        <v>0</v>
      </c>
      <c r="P85" s="46">
        <v>0</v>
      </c>
      <c r="Q85" s="46">
        <v>0</v>
      </c>
      <c r="R85" s="46">
        <v>2</v>
      </c>
      <c r="S85" s="46">
        <v>2</v>
      </c>
      <c r="T85" s="46">
        <v>3</v>
      </c>
      <c r="U85" s="46">
        <v>0</v>
      </c>
      <c r="V85" s="46">
        <v>2</v>
      </c>
      <c r="W85" s="46">
        <v>3</v>
      </c>
      <c r="X85" s="46">
        <v>0</v>
      </c>
    </row>
    <row r="86" spans="1:24" ht="15.75" customHeight="1">
      <c r="A86" s="36" t="s">
        <v>221</v>
      </c>
      <c r="B86" s="53" t="s">
        <v>529</v>
      </c>
      <c r="C86" s="54">
        <f t="shared" si="0"/>
        <v>5</v>
      </c>
      <c r="D86" s="54">
        <f t="shared" si="1"/>
        <v>0</v>
      </c>
      <c r="E86" s="54">
        <f t="shared" si="2"/>
        <v>5</v>
      </c>
      <c r="G86" s="46" t="s">
        <v>529</v>
      </c>
      <c r="H86" s="46">
        <v>5</v>
      </c>
      <c r="I86" s="46">
        <v>0</v>
      </c>
      <c r="J86" s="46">
        <v>5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0</v>
      </c>
      <c r="Q86" s="46">
        <v>0</v>
      </c>
      <c r="R86" s="46">
        <v>0</v>
      </c>
      <c r="S86" s="46">
        <v>0</v>
      </c>
      <c r="T86" s="46">
        <v>3</v>
      </c>
      <c r="U86" s="46">
        <v>0</v>
      </c>
      <c r="V86" s="46">
        <v>5</v>
      </c>
      <c r="W86" s="46">
        <v>2</v>
      </c>
      <c r="X86" s="46">
        <v>0</v>
      </c>
    </row>
    <row r="87" spans="1:24" ht="15.75" customHeight="1">
      <c r="A87" s="36" t="s">
        <v>224</v>
      </c>
      <c r="B87" s="53" t="s">
        <v>530</v>
      </c>
      <c r="C87" s="54">
        <f t="shared" si="0"/>
        <v>5</v>
      </c>
      <c r="D87" s="54">
        <f t="shared" si="1"/>
        <v>0</v>
      </c>
      <c r="E87" s="54">
        <f t="shared" si="2"/>
        <v>5</v>
      </c>
      <c r="G87" s="46" t="s">
        <v>530</v>
      </c>
      <c r="H87" s="46">
        <v>5</v>
      </c>
      <c r="I87" s="46">
        <v>0</v>
      </c>
      <c r="J87" s="46">
        <v>5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0</v>
      </c>
      <c r="R87" s="46">
        <v>0</v>
      </c>
      <c r="S87" s="46">
        <v>0</v>
      </c>
      <c r="T87" s="46">
        <v>2</v>
      </c>
      <c r="U87" s="46">
        <v>0</v>
      </c>
      <c r="V87" s="46">
        <v>5</v>
      </c>
      <c r="W87" s="46">
        <v>5</v>
      </c>
      <c r="X87" s="46">
        <v>0</v>
      </c>
    </row>
    <row r="88" spans="1:24" ht="15.75" customHeight="1">
      <c r="A88" s="36" t="s">
        <v>227</v>
      </c>
      <c r="B88" s="53" t="s">
        <v>531</v>
      </c>
      <c r="C88" s="54">
        <f t="shared" si="0"/>
        <v>2</v>
      </c>
      <c r="D88" s="54">
        <f t="shared" si="1"/>
        <v>2</v>
      </c>
      <c r="E88" s="54">
        <f t="shared" si="2"/>
        <v>4</v>
      </c>
      <c r="G88" s="46" t="s">
        <v>531</v>
      </c>
      <c r="H88" s="46">
        <v>4</v>
      </c>
      <c r="I88" s="46">
        <v>2</v>
      </c>
      <c r="J88" s="46">
        <v>2</v>
      </c>
      <c r="K88" s="46">
        <v>0</v>
      </c>
      <c r="L88" s="46">
        <v>2</v>
      </c>
      <c r="M88" s="46">
        <v>2</v>
      </c>
      <c r="N88" s="46">
        <v>0</v>
      </c>
      <c r="O88" s="46">
        <v>2</v>
      </c>
      <c r="P88" s="46">
        <v>1</v>
      </c>
      <c r="Q88" s="46">
        <v>0</v>
      </c>
      <c r="R88" s="46">
        <v>0</v>
      </c>
      <c r="S88" s="46">
        <v>2</v>
      </c>
      <c r="T88" s="46">
        <v>2</v>
      </c>
      <c r="U88" s="46">
        <v>0</v>
      </c>
      <c r="V88" s="46">
        <v>2</v>
      </c>
      <c r="W88" s="46">
        <v>2</v>
      </c>
      <c r="X88" s="46">
        <v>0</v>
      </c>
    </row>
    <row r="89" spans="1:24" ht="15.75" customHeight="1">
      <c r="A89" s="36" t="s">
        <v>230</v>
      </c>
      <c r="B89" s="53" t="s">
        <v>532</v>
      </c>
      <c r="C89" s="54">
        <f t="shared" si="0"/>
        <v>6</v>
      </c>
      <c r="D89" s="54">
        <f t="shared" si="1"/>
        <v>1</v>
      </c>
      <c r="E89" s="54">
        <f t="shared" si="2"/>
        <v>7</v>
      </c>
      <c r="G89" s="46" t="s">
        <v>532</v>
      </c>
      <c r="H89" s="46">
        <v>7</v>
      </c>
      <c r="I89" s="46">
        <v>1</v>
      </c>
      <c r="J89" s="46">
        <v>6</v>
      </c>
      <c r="K89" s="46">
        <v>0</v>
      </c>
      <c r="L89" s="46">
        <v>1</v>
      </c>
      <c r="M89" s="46">
        <v>1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5</v>
      </c>
      <c r="T89" s="46">
        <v>5</v>
      </c>
      <c r="U89" s="46">
        <v>0</v>
      </c>
      <c r="V89" s="46">
        <v>4</v>
      </c>
      <c r="W89" s="46">
        <v>4</v>
      </c>
      <c r="X89" s="46">
        <v>2</v>
      </c>
    </row>
    <row r="90" spans="1:24" ht="15.75" customHeight="1">
      <c r="A90" s="36" t="s">
        <v>233</v>
      </c>
      <c r="B90" s="53" t="s">
        <v>533</v>
      </c>
      <c r="C90" s="54">
        <f t="shared" si="0"/>
        <v>1</v>
      </c>
      <c r="D90" s="54">
        <f t="shared" si="1"/>
        <v>0</v>
      </c>
      <c r="E90" s="54">
        <f t="shared" si="2"/>
        <v>1</v>
      </c>
      <c r="G90" s="46" t="s">
        <v>533</v>
      </c>
      <c r="H90" s="46">
        <v>1</v>
      </c>
      <c r="I90" s="46">
        <v>0</v>
      </c>
      <c r="J90" s="46">
        <v>1</v>
      </c>
      <c r="K90" s="46">
        <v>0</v>
      </c>
      <c r="L90" s="46">
        <v>0</v>
      </c>
      <c r="M90" s="46">
        <v>0</v>
      </c>
      <c r="N90" s="46">
        <v>0</v>
      </c>
      <c r="O90" s="46">
        <v>0</v>
      </c>
      <c r="P90" s="46">
        <v>0</v>
      </c>
      <c r="Q90" s="46">
        <v>0</v>
      </c>
      <c r="R90" s="46">
        <v>0</v>
      </c>
      <c r="S90" s="46">
        <v>0</v>
      </c>
      <c r="T90" s="46">
        <v>1</v>
      </c>
      <c r="U90" s="46">
        <v>0</v>
      </c>
      <c r="V90" s="46">
        <v>1</v>
      </c>
      <c r="W90" s="46">
        <v>1</v>
      </c>
      <c r="X90" s="46">
        <v>0</v>
      </c>
    </row>
    <row r="91" spans="1:24" ht="15.75" customHeight="1">
      <c r="A91" s="36" t="s">
        <v>300</v>
      </c>
      <c r="B91" s="53" t="s">
        <v>534</v>
      </c>
      <c r="C91" s="54">
        <f t="shared" si="0"/>
        <v>5</v>
      </c>
      <c r="D91" s="54">
        <f t="shared" si="1"/>
        <v>0</v>
      </c>
      <c r="E91" s="54">
        <f t="shared" si="2"/>
        <v>5</v>
      </c>
      <c r="G91" s="46" t="s">
        <v>534</v>
      </c>
      <c r="H91" s="46">
        <v>5</v>
      </c>
      <c r="I91" s="46">
        <v>0</v>
      </c>
      <c r="J91" s="46">
        <v>5</v>
      </c>
      <c r="K91" s="46">
        <v>0</v>
      </c>
      <c r="L91" s="46">
        <v>0</v>
      </c>
      <c r="M91" s="46">
        <v>0</v>
      </c>
      <c r="N91" s="46">
        <v>0</v>
      </c>
      <c r="O91" s="46">
        <v>0</v>
      </c>
      <c r="P91" s="46">
        <v>0</v>
      </c>
      <c r="Q91" s="46">
        <v>0</v>
      </c>
      <c r="R91" s="46">
        <v>0</v>
      </c>
      <c r="S91" s="46">
        <v>4</v>
      </c>
      <c r="T91" s="46">
        <v>4</v>
      </c>
      <c r="U91" s="46">
        <v>5</v>
      </c>
      <c r="V91" s="46">
        <v>0</v>
      </c>
      <c r="W91" s="46">
        <v>4</v>
      </c>
      <c r="X91" s="46">
        <v>0</v>
      </c>
    </row>
    <row r="92" spans="1:24" ht="15.75" customHeight="1">
      <c r="A92" s="36" t="s">
        <v>242</v>
      </c>
      <c r="B92" s="53" t="s">
        <v>535</v>
      </c>
      <c r="C92" s="54">
        <f t="shared" si="0"/>
        <v>4</v>
      </c>
      <c r="D92" s="54">
        <f t="shared" si="1"/>
        <v>0</v>
      </c>
      <c r="E92" s="54">
        <f t="shared" si="2"/>
        <v>4</v>
      </c>
      <c r="G92" s="46" t="s">
        <v>536</v>
      </c>
      <c r="H92" s="46">
        <v>5</v>
      </c>
      <c r="I92" s="46">
        <v>1</v>
      </c>
      <c r="J92" s="46">
        <v>4</v>
      </c>
      <c r="K92" s="46">
        <v>0</v>
      </c>
      <c r="L92" s="46">
        <v>1</v>
      </c>
      <c r="M92" s="46">
        <v>1</v>
      </c>
      <c r="N92" s="46">
        <v>1</v>
      </c>
      <c r="O92" s="46">
        <v>0</v>
      </c>
      <c r="P92" s="46">
        <v>1</v>
      </c>
      <c r="Q92" s="46">
        <v>0</v>
      </c>
      <c r="R92" s="46">
        <v>0</v>
      </c>
      <c r="S92" s="46">
        <v>4</v>
      </c>
      <c r="T92" s="46">
        <v>4</v>
      </c>
      <c r="U92" s="46">
        <v>0</v>
      </c>
      <c r="V92" s="46">
        <v>3</v>
      </c>
      <c r="W92" s="46">
        <v>3</v>
      </c>
      <c r="X92" s="46">
        <v>0</v>
      </c>
    </row>
    <row r="93" spans="1:24" ht="15.75" customHeight="1">
      <c r="A93" s="36" t="s">
        <v>244</v>
      </c>
      <c r="B93" s="53" t="s">
        <v>537</v>
      </c>
      <c r="C93" s="54">
        <f t="shared" si="0"/>
        <v>4</v>
      </c>
      <c r="D93" s="54">
        <f t="shared" si="1"/>
        <v>1</v>
      </c>
      <c r="E93" s="54">
        <f t="shared" si="2"/>
        <v>5</v>
      </c>
      <c r="G93" s="46" t="s">
        <v>538</v>
      </c>
      <c r="H93" s="46">
        <v>10</v>
      </c>
      <c r="I93" s="46">
        <v>7</v>
      </c>
      <c r="J93" s="46">
        <v>3</v>
      </c>
      <c r="K93" s="46">
        <v>0</v>
      </c>
      <c r="L93" s="46">
        <v>4</v>
      </c>
      <c r="M93" s="46">
        <v>4</v>
      </c>
      <c r="N93" s="46">
        <v>1</v>
      </c>
      <c r="O93" s="46">
        <v>4</v>
      </c>
      <c r="P93" s="46">
        <v>6</v>
      </c>
      <c r="Q93" s="46">
        <v>0</v>
      </c>
      <c r="R93" s="46">
        <v>0</v>
      </c>
      <c r="S93" s="46">
        <v>2</v>
      </c>
      <c r="T93" s="46">
        <v>2</v>
      </c>
      <c r="U93" s="46">
        <v>0</v>
      </c>
      <c r="V93" s="46">
        <v>2</v>
      </c>
      <c r="W93" s="46">
        <v>2</v>
      </c>
      <c r="X93" s="46">
        <v>0</v>
      </c>
    </row>
    <row r="94" spans="1:24" ht="15.75" customHeight="1">
      <c r="A94" s="39" t="s">
        <v>414</v>
      </c>
      <c r="B94" s="53" t="s">
        <v>536</v>
      </c>
      <c r="C94" s="54">
        <f t="shared" si="0"/>
        <v>4</v>
      </c>
      <c r="D94" s="54">
        <f t="shared" si="1"/>
        <v>1</v>
      </c>
      <c r="E94" s="54">
        <f t="shared" si="2"/>
        <v>5</v>
      </c>
      <c r="G94" s="46" t="s">
        <v>539</v>
      </c>
      <c r="H94" s="46">
        <v>6</v>
      </c>
      <c r="I94" s="46">
        <v>0</v>
      </c>
      <c r="J94" s="46">
        <v>6</v>
      </c>
      <c r="K94" s="46">
        <v>0</v>
      </c>
      <c r="L94" s="46">
        <v>0</v>
      </c>
      <c r="M94" s="46">
        <v>0</v>
      </c>
      <c r="N94" s="46">
        <v>0</v>
      </c>
      <c r="O94" s="46">
        <v>0</v>
      </c>
      <c r="P94" s="46">
        <v>0</v>
      </c>
      <c r="Q94" s="46">
        <v>0</v>
      </c>
      <c r="R94" s="46">
        <v>0</v>
      </c>
      <c r="S94" s="46">
        <v>4</v>
      </c>
      <c r="T94" s="46">
        <v>5</v>
      </c>
      <c r="U94" s="46">
        <v>6</v>
      </c>
      <c r="V94" s="46">
        <v>0</v>
      </c>
      <c r="W94" s="46">
        <v>5</v>
      </c>
      <c r="X94" s="46">
        <v>0</v>
      </c>
    </row>
    <row r="95" spans="1:24" ht="15.75" customHeight="1">
      <c r="A95" s="36" t="s">
        <v>304</v>
      </c>
      <c r="B95" s="53" t="s">
        <v>540</v>
      </c>
      <c r="C95" s="54">
        <f t="shared" si="0"/>
        <v>5</v>
      </c>
      <c r="D95" s="54">
        <f t="shared" si="1"/>
        <v>0</v>
      </c>
      <c r="E95" s="54">
        <f t="shared" si="2"/>
        <v>5</v>
      </c>
      <c r="G95" s="46" t="s">
        <v>535</v>
      </c>
      <c r="H95" s="46">
        <v>4</v>
      </c>
      <c r="I95" s="46">
        <v>0</v>
      </c>
      <c r="J95" s="46">
        <v>4</v>
      </c>
      <c r="K95" s="46">
        <v>0</v>
      </c>
      <c r="L95" s="46">
        <v>0</v>
      </c>
      <c r="M95" s="46">
        <v>0</v>
      </c>
      <c r="N95" s="46">
        <v>0</v>
      </c>
      <c r="O95" s="46">
        <v>0</v>
      </c>
      <c r="P95" s="46">
        <v>0</v>
      </c>
      <c r="Q95" s="46">
        <v>0</v>
      </c>
      <c r="R95" s="46">
        <v>0</v>
      </c>
      <c r="S95" s="46">
        <v>3</v>
      </c>
      <c r="T95" s="46">
        <v>2</v>
      </c>
      <c r="U95" s="46">
        <v>0</v>
      </c>
      <c r="V95" s="46">
        <v>2</v>
      </c>
      <c r="W95" s="46">
        <v>2</v>
      </c>
      <c r="X95" s="46">
        <v>0</v>
      </c>
    </row>
    <row r="96" spans="1:24" ht="15.75" customHeight="1">
      <c r="A96" s="36" t="s">
        <v>246</v>
      </c>
      <c r="B96" s="53" t="s">
        <v>541</v>
      </c>
      <c r="C96" s="54">
        <f t="shared" si="0"/>
        <v>4</v>
      </c>
      <c r="D96" s="54">
        <f t="shared" si="1"/>
        <v>0</v>
      </c>
      <c r="E96" s="54">
        <f t="shared" si="2"/>
        <v>4</v>
      </c>
      <c r="G96" s="46" t="s">
        <v>537</v>
      </c>
      <c r="H96" s="46">
        <v>5</v>
      </c>
      <c r="I96" s="46">
        <v>1</v>
      </c>
      <c r="J96" s="46">
        <v>4</v>
      </c>
      <c r="K96" s="46">
        <v>1</v>
      </c>
      <c r="L96" s="46">
        <v>0</v>
      </c>
      <c r="M96" s="46">
        <v>1</v>
      </c>
      <c r="N96" s="46">
        <v>0</v>
      </c>
      <c r="O96" s="46">
        <v>1</v>
      </c>
      <c r="P96" s="46">
        <v>1</v>
      </c>
      <c r="Q96" s="46">
        <v>0</v>
      </c>
      <c r="R96" s="46">
        <v>1</v>
      </c>
      <c r="S96" s="46">
        <v>0</v>
      </c>
      <c r="T96" s="46">
        <v>4</v>
      </c>
      <c r="U96" s="46">
        <v>0</v>
      </c>
      <c r="V96" s="46">
        <v>3</v>
      </c>
      <c r="W96" s="46">
        <v>3</v>
      </c>
      <c r="X96" s="46">
        <v>0</v>
      </c>
    </row>
    <row r="97" spans="1:24" ht="15.75" customHeight="1">
      <c r="A97" s="36" t="s">
        <v>306</v>
      </c>
      <c r="B97" s="53" t="s">
        <v>542</v>
      </c>
      <c r="C97" s="54">
        <f t="shared" si="0"/>
        <v>3</v>
      </c>
      <c r="D97" s="54">
        <f t="shared" si="1"/>
        <v>2</v>
      </c>
      <c r="E97" s="54">
        <f t="shared" si="2"/>
        <v>5</v>
      </c>
      <c r="G97" s="46" t="s">
        <v>540</v>
      </c>
      <c r="H97" s="46">
        <v>5</v>
      </c>
      <c r="I97" s="46">
        <v>0</v>
      </c>
      <c r="J97" s="46">
        <v>5</v>
      </c>
      <c r="K97" s="46">
        <v>0</v>
      </c>
      <c r="L97" s="46">
        <v>0</v>
      </c>
      <c r="M97" s="46">
        <v>0</v>
      </c>
      <c r="N97" s="46">
        <v>0</v>
      </c>
      <c r="O97" s="46">
        <v>0</v>
      </c>
      <c r="P97" s="46">
        <v>0</v>
      </c>
      <c r="Q97" s="46">
        <v>0</v>
      </c>
      <c r="R97" s="46">
        <v>0</v>
      </c>
      <c r="S97" s="46">
        <v>4</v>
      </c>
      <c r="T97" s="46">
        <v>4</v>
      </c>
      <c r="U97" s="46">
        <v>3</v>
      </c>
      <c r="V97" s="46">
        <v>0</v>
      </c>
      <c r="W97" s="46">
        <v>2</v>
      </c>
      <c r="X97" s="46">
        <v>0</v>
      </c>
    </row>
    <row r="98" spans="1:24" ht="15.75" customHeight="1">
      <c r="A98" s="36" t="s">
        <v>248</v>
      </c>
      <c r="B98" s="53" t="s">
        <v>543</v>
      </c>
      <c r="C98" s="54">
        <f t="shared" si="0"/>
        <v>6</v>
      </c>
      <c r="D98" s="54">
        <f t="shared" si="1"/>
        <v>3</v>
      </c>
      <c r="E98" s="54">
        <f t="shared" si="2"/>
        <v>9</v>
      </c>
      <c r="G98" s="46" t="s">
        <v>541</v>
      </c>
      <c r="H98" s="46">
        <v>4</v>
      </c>
      <c r="I98" s="46">
        <v>0</v>
      </c>
      <c r="J98" s="46">
        <v>4</v>
      </c>
      <c r="K98" s="46">
        <v>0</v>
      </c>
      <c r="L98" s="46">
        <v>0</v>
      </c>
      <c r="M98" s="46">
        <v>0</v>
      </c>
      <c r="N98" s="46">
        <v>0</v>
      </c>
      <c r="O98" s="46">
        <v>0</v>
      </c>
      <c r="P98" s="46">
        <v>0</v>
      </c>
      <c r="Q98" s="46">
        <v>0</v>
      </c>
      <c r="R98" s="46">
        <v>0</v>
      </c>
      <c r="S98" s="46">
        <v>2</v>
      </c>
      <c r="T98" s="46">
        <v>2</v>
      </c>
      <c r="U98" s="46">
        <v>0</v>
      </c>
      <c r="V98" s="46">
        <v>3</v>
      </c>
      <c r="W98" s="46">
        <v>2</v>
      </c>
      <c r="X98" s="46">
        <v>0</v>
      </c>
    </row>
    <row r="99" spans="1:24" ht="15.75" customHeight="1">
      <c r="A99" s="36" t="s">
        <v>240</v>
      </c>
      <c r="B99" s="53" t="s">
        <v>538</v>
      </c>
      <c r="C99" s="54">
        <f t="shared" si="0"/>
        <v>3</v>
      </c>
      <c r="D99" s="54">
        <f t="shared" si="1"/>
        <v>7</v>
      </c>
      <c r="E99" s="54">
        <f t="shared" si="2"/>
        <v>10</v>
      </c>
      <c r="G99" s="46" t="s">
        <v>542</v>
      </c>
      <c r="H99" s="46">
        <v>5</v>
      </c>
      <c r="I99" s="46">
        <v>2</v>
      </c>
      <c r="J99" s="46">
        <v>3</v>
      </c>
      <c r="K99" s="46">
        <v>0</v>
      </c>
      <c r="L99" s="46">
        <v>2</v>
      </c>
      <c r="M99" s="46">
        <v>2</v>
      </c>
      <c r="N99" s="46">
        <v>2</v>
      </c>
      <c r="O99" s="46">
        <v>0</v>
      </c>
      <c r="P99" s="46">
        <v>2</v>
      </c>
      <c r="Q99" s="46">
        <v>0</v>
      </c>
      <c r="R99" s="46">
        <v>0</v>
      </c>
      <c r="S99" s="46">
        <v>1</v>
      </c>
      <c r="T99" s="46">
        <v>2</v>
      </c>
      <c r="U99" s="46">
        <v>2</v>
      </c>
      <c r="V99" s="46">
        <v>0</v>
      </c>
      <c r="W99" s="46">
        <v>2</v>
      </c>
      <c r="X99" s="46">
        <v>0</v>
      </c>
    </row>
    <row r="100" spans="1:24" ht="15.75" customHeight="1">
      <c r="A100" s="36" t="s">
        <v>308</v>
      </c>
      <c r="B100" s="53" t="s">
        <v>544</v>
      </c>
      <c r="C100" s="54">
        <f t="shared" si="0"/>
        <v>5</v>
      </c>
      <c r="D100" s="54">
        <f t="shared" si="1"/>
        <v>0</v>
      </c>
      <c r="E100" s="54">
        <f t="shared" si="2"/>
        <v>5</v>
      </c>
      <c r="G100" s="46" t="s">
        <v>543</v>
      </c>
      <c r="H100" s="46">
        <v>9</v>
      </c>
      <c r="I100" s="46">
        <v>3</v>
      </c>
      <c r="J100" s="46">
        <v>6</v>
      </c>
      <c r="K100" s="46">
        <v>0</v>
      </c>
      <c r="L100" s="46">
        <v>3</v>
      </c>
      <c r="M100" s="46">
        <v>2</v>
      </c>
      <c r="N100" s="46">
        <v>0</v>
      </c>
      <c r="O100" s="46">
        <v>2</v>
      </c>
      <c r="P100" s="46">
        <v>2</v>
      </c>
      <c r="Q100" s="46">
        <v>0</v>
      </c>
      <c r="R100" s="46">
        <v>0</v>
      </c>
      <c r="S100" s="46">
        <v>3</v>
      </c>
      <c r="T100" s="46">
        <v>2</v>
      </c>
      <c r="U100" s="46">
        <v>1</v>
      </c>
      <c r="V100" s="46">
        <v>4</v>
      </c>
      <c r="W100" s="46">
        <v>3</v>
      </c>
      <c r="X100" s="46">
        <v>0</v>
      </c>
    </row>
    <row r="101" spans="1:24" ht="15.75" customHeight="1">
      <c r="A101" s="36" t="s">
        <v>302</v>
      </c>
      <c r="B101" s="53" t="s">
        <v>539</v>
      </c>
      <c r="C101" s="54">
        <f t="shared" si="0"/>
        <v>6</v>
      </c>
      <c r="D101" s="54">
        <f t="shared" si="1"/>
        <v>0</v>
      </c>
      <c r="E101" s="54">
        <f t="shared" si="2"/>
        <v>6</v>
      </c>
      <c r="G101" s="46" t="s">
        <v>544</v>
      </c>
      <c r="H101" s="46">
        <v>5</v>
      </c>
      <c r="I101" s="46">
        <v>0</v>
      </c>
      <c r="J101" s="46">
        <v>5</v>
      </c>
      <c r="K101" s="46">
        <v>0</v>
      </c>
      <c r="L101" s="46">
        <v>0</v>
      </c>
      <c r="M101" s="46">
        <v>0</v>
      </c>
      <c r="N101" s="46">
        <v>0</v>
      </c>
      <c r="O101" s="46">
        <v>0</v>
      </c>
      <c r="P101" s="46">
        <v>0</v>
      </c>
      <c r="Q101" s="46">
        <v>0</v>
      </c>
      <c r="R101" s="46">
        <v>0</v>
      </c>
      <c r="S101" s="46">
        <v>4</v>
      </c>
      <c r="T101" s="46">
        <v>2</v>
      </c>
      <c r="U101" s="46">
        <v>3</v>
      </c>
      <c r="V101" s="46">
        <v>0</v>
      </c>
      <c r="W101" s="46">
        <v>3</v>
      </c>
      <c r="X101" s="46">
        <v>0</v>
      </c>
    </row>
    <row r="102" spans="1:24" ht="15.75" customHeight="1">
      <c r="A102" s="36" t="s">
        <v>417</v>
      </c>
      <c r="B102" s="53" t="s">
        <v>545</v>
      </c>
      <c r="C102" s="54">
        <f t="shared" si="0"/>
        <v>3</v>
      </c>
      <c r="D102" s="54">
        <f t="shared" si="1"/>
        <v>0</v>
      </c>
      <c r="E102" s="54">
        <f t="shared" si="2"/>
        <v>3</v>
      </c>
      <c r="G102" s="46" t="s">
        <v>545</v>
      </c>
      <c r="H102" s="46">
        <v>3</v>
      </c>
      <c r="I102" s="46">
        <v>0</v>
      </c>
      <c r="J102" s="46">
        <v>3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3</v>
      </c>
      <c r="T102" s="46">
        <v>3</v>
      </c>
      <c r="U102" s="46">
        <v>3</v>
      </c>
      <c r="V102" s="46">
        <v>0</v>
      </c>
      <c r="W102" s="46">
        <v>2</v>
      </c>
      <c r="X102" s="46">
        <v>0</v>
      </c>
    </row>
    <row r="103" spans="1:24" ht="15.75" customHeight="1">
      <c r="A103" s="36" t="s">
        <v>320</v>
      </c>
      <c r="B103" s="53" t="s">
        <v>546</v>
      </c>
      <c r="C103" s="54">
        <f t="shared" si="0"/>
        <v>7</v>
      </c>
      <c r="D103" s="54">
        <f t="shared" si="1"/>
        <v>0</v>
      </c>
      <c r="E103" s="54">
        <f t="shared" si="2"/>
        <v>7</v>
      </c>
      <c r="G103" s="46" t="s">
        <v>547</v>
      </c>
      <c r="H103" s="46">
        <v>9</v>
      </c>
      <c r="I103" s="46">
        <v>3</v>
      </c>
      <c r="J103" s="46">
        <v>6</v>
      </c>
      <c r="K103" s="46">
        <v>0</v>
      </c>
      <c r="L103" s="46">
        <v>2</v>
      </c>
      <c r="M103" s="46">
        <v>2</v>
      </c>
      <c r="N103" s="46">
        <v>2</v>
      </c>
      <c r="O103" s="46">
        <v>0</v>
      </c>
      <c r="P103" s="46">
        <v>2</v>
      </c>
      <c r="Q103" s="46">
        <v>0</v>
      </c>
      <c r="R103" s="46">
        <v>0</v>
      </c>
      <c r="S103" s="46">
        <v>2</v>
      </c>
      <c r="T103" s="46">
        <v>4</v>
      </c>
      <c r="U103" s="46">
        <v>4</v>
      </c>
      <c r="V103" s="46">
        <v>0</v>
      </c>
      <c r="W103" s="46">
        <v>1</v>
      </c>
      <c r="X103" s="46">
        <v>0</v>
      </c>
    </row>
    <row r="104" spans="1:24" ht="15.75" customHeight="1">
      <c r="A104" s="36" t="s">
        <v>314</v>
      </c>
      <c r="B104" s="53" t="s">
        <v>547</v>
      </c>
      <c r="C104" s="54">
        <f t="shared" si="0"/>
        <v>6</v>
      </c>
      <c r="D104" s="54">
        <f t="shared" si="1"/>
        <v>3</v>
      </c>
      <c r="E104" s="54">
        <f t="shared" si="2"/>
        <v>9</v>
      </c>
      <c r="G104" s="46" t="s">
        <v>548</v>
      </c>
      <c r="H104" s="46">
        <v>4</v>
      </c>
      <c r="I104" s="46">
        <v>0</v>
      </c>
      <c r="J104" s="46">
        <v>4</v>
      </c>
      <c r="K104" s="46">
        <v>0</v>
      </c>
      <c r="L104" s="46">
        <v>0</v>
      </c>
      <c r="M104" s="46">
        <v>0</v>
      </c>
      <c r="N104" s="46">
        <v>0</v>
      </c>
      <c r="O104" s="46">
        <v>0</v>
      </c>
      <c r="P104" s="46">
        <v>0</v>
      </c>
      <c r="Q104" s="46">
        <v>0</v>
      </c>
      <c r="R104" s="46">
        <v>0</v>
      </c>
      <c r="S104" s="46">
        <v>2</v>
      </c>
      <c r="T104" s="46">
        <v>1</v>
      </c>
      <c r="U104" s="46">
        <v>4</v>
      </c>
      <c r="V104" s="46">
        <v>0</v>
      </c>
      <c r="W104" s="46">
        <v>2</v>
      </c>
      <c r="X104" s="46">
        <v>0</v>
      </c>
    </row>
    <row r="105" spans="1:24" ht="15.75" customHeight="1">
      <c r="A105" s="36" t="s">
        <v>316</v>
      </c>
      <c r="B105" s="53" t="s">
        <v>548</v>
      </c>
      <c r="C105" s="54">
        <f t="shared" si="0"/>
        <v>4</v>
      </c>
      <c r="D105" s="54">
        <f t="shared" si="1"/>
        <v>0</v>
      </c>
      <c r="E105" s="54">
        <f t="shared" si="2"/>
        <v>4</v>
      </c>
      <c r="G105" s="46" t="s">
        <v>549</v>
      </c>
      <c r="H105" s="46">
        <v>5</v>
      </c>
      <c r="I105" s="46">
        <v>0</v>
      </c>
      <c r="J105" s="46">
        <v>5</v>
      </c>
      <c r="K105" s="46">
        <v>0</v>
      </c>
      <c r="L105" s="46">
        <v>0</v>
      </c>
      <c r="M105" s="46">
        <v>0</v>
      </c>
      <c r="N105" s="46">
        <v>0</v>
      </c>
      <c r="O105" s="46">
        <v>0</v>
      </c>
      <c r="P105" s="46">
        <v>0</v>
      </c>
      <c r="Q105" s="46">
        <v>0</v>
      </c>
      <c r="R105" s="46">
        <v>0</v>
      </c>
      <c r="S105" s="46">
        <v>2</v>
      </c>
      <c r="T105" s="46">
        <v>2</v>
      </c>
      <c r="U105" s="46">
        <v>3</v>
      </c>
      <c r="V105" s="46">
        <v>0</v>
      </c>
      <c r="W105" s="46">
        <v>3</v>
      </c>
      <c r="X105" s="46">
        <v>0</v>
      </c>
    </row>
    <row r="106" spans="1:24" ht="15.75" customHeight="1">
      <c r="A106" s="55" t="s">
        <v>416</v>
      </c>
      <c r="B106" s="53" t="s">
        <v>549</v>
      </c>
      <c r="C106" s="54">
        <f t="shared" si="0"/>
        <v>5</v>
      </c>
      <c r="D106" s="54">
        <f t="shared" si="1"/>
        <v>0</v>
      </c>
      <c r="E106" s="54">
        <f t="shared" si="2"/>
        <v>5</v>
      </c>
      <c r="G106" s="46" t="s">
        <v>550</v>
      </c>
      <c r="H106" s="46">
        <v>5</v>
      </c>
      <c r="I106" s="46">
        <v>0</v>
      </c>
      <c r="J106" s="46">
        <v>5</v>
      </c>
      <c r="K106" s="46">
        <v>0</v>
      </c>
      <c r="L106" s="46">
        <v>0</v>
      </c>
      <c r="M106" s="46">
        <v>0</v>
      </c>
      <c r="N106" s="46">
        <v>0</v>
      </c>
      <c r="O106" s="46">
        <v>0</v>
      </c>
      <c r="P106" s="46">
        <v>0</v>
      </c>
      <c r="Q106" s="46">
        <v>0</v>
      </c>
      <c r="R106" s="46">
        <v>0</v>
      </c>
      <c r="S106" s="46">
        <v>3</v>
      </c>
      <c r="T106" s="46">
        <v>4</v>
      </c>
      <c r="U106" s="46">
        <v>5</v>
      </c>
      <c r="V106" s="46">
        <v>0</v>
      </c>
      <c r="W106" s="46">
        <v>4</v>
      </c>
      <c r="X106" s="46">
        <v>0</v>
      </c>
    </row>
    <row r="107" spans="1:24" ht="15.75" customHeight="1">
      <c r="A107" s="36" t="s">
        <v>318</v>
      </c>
      <c r="B107" s="53" t="s">
        <v>550</v>
      </c>
      <c r="C107" s="54">
        <f t="shared" si="0"/>
        <v>5</v>
      </c>
      <c r="D107" s="54">
        <f t="shared" si="1"/>
        <v>0</v>
      </c>
      <c r="E107" s="54">
        <f t="shared" si="2"/>
        <v>5</v>
      </c>
      <c r="G107" s="46" t="s">
        <v>551</v>
      </c>
      <c r="H107" s="46">
        <v>5</v>
      </c>
      <c r="I107" s="46">
        <v>0</v>
      </c>
      <c r="J107" s="46">
        <v>5</v>
      </c>
      <c r="K107" s="46">
        <v>0</v>
      </c>
      <c r="L107" s="46">
        <v>0</v>
      </c>
      <c r="M107" s="46">
        <v>0</v>
      </c>
      <c r="N107" s="46">
        <v>0</v>
      </c>
      <c r="O107" s="46">
        <v>0</v>
      </c>
      <c r="P107" s="46">
        <v>0</v>
      </c>
      <c r="Q107" s="46">
        <v>0</v>
      </c>
      <c r="R107" s="46">
        <v>0</v>
      </c>
      <c r="S107" s="46">
        <v>2</v>
      </c>
      <c r="T107" s="46">
        <v>4</v>
      </c>
      <c r="U107" s="46">
        <v>4</v>
      </c>
      <c r="V107" s="46">
        <v>0</v>
      </c>
      <c r="W107" s="46">
        <v>2</v>
      </c>
      <c r="X107" s="46">
        <v>0</v>
      </c>
    </row>
    <row r="108" spans="1:24" ht="15.75" customHeight="1">
      <c r="A108" s="36" t="s">
        <v>418</v>
      </c>
      <c r="B108" s="53" t="s">
        <v>551</v>
      </c>
      <c r="C108" s="54">
        <f t="shared" si="0"/>
        <v>5</v>
      </c>
      <c r="D108" s="54">
        <f t="shared" si="1"/>
        <v>0</v>
      </c>
      <c r="E108" s="54">
        <f t="shared" si="2"/>
        <v>5</v>
      </c>
      <c r="G108" s="46" t="s">
        <v>546</v>
      </c>
      <c r="H108" s="46">
        <v>7</v>
      </c>
      <c r="I108" s="46">
        <v>0</v>
      </c>
      <c r="J108" s="46">
        <v>7</v>
      </c>
      <c r="K108" s="46">
        <v>0</v>
      </c>
      <c r="L108" s="46">
        <v>0</v>
      </c>
      <c r="M108" s="46">
        <v>0</v>
      </c>
      <c r="N108" s="46">
        <v>0</v>
      </c>
      <c r="O108" s="46">
        <v>0</v>
      </c>
      <c r="P108" s="46">
        <v>0</v>
      </c>
      <c r="Q108" s="46">
        <v>0</v>
      </c>
      <c r="R108" s="46">
        <v>0</v>
      </c>
      <c r="S108" s="46">
        <v>7</v>
      </c>
      <c r="T108" s="46">
        <v>6</v>
      </c>
      <c r="U108" s="46">
        <v>3</v>
      </c>
      <c r="V108" s="46">
        <v>0</v>
      </c>
      <c r="W108" s="46">
        <v>3</v>
      </c>
      <c r="X108" s="46">
        <v>0</v>
      </c>
    </row>
    <row r="109" spans="1:24" ht="15.75" customHeight="1">
      <c r="A109" s="36" t="s">
        <v>326</v>
      </c>
      <c r="B109" s="53" t="s">
        <v>552</v>
      </c>
      <c r="C109" s="54">
        <f t="shared" si="0"/>
        <v>3</v>
      </c>
      <c r="D109" s="54">
        <f t="shared" si="1"/>
        <v>2</v>
      </c>
      <c r="E109" s="54">
        <f t="shared" si="2"/>
        <v>5</v>
      </c>
      <c r="G109" s="46" t="s">
        <v>553</v>
      </c>
      <c r="H109" s="46">
        <v>5</v>
      </c>
      <c r="I109" s="46">
        <v>0</v>
      </c>
      <c r="J109" s="46">
        <v>5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0</v>
      </c>
      <c r="Q109" s="46">
        <v>0</v>
      </c>
      <c r="R109" s="46">
        <v>0</v>
      </c>
      <c r="S109" s="46">
        <v>3</v>
      </c>
      <c r="T109" s="46">
        <v>3</v>
      </c>
      <c r="U109" s="46">
        <v>3</v>
      </c>
      <c r="V109" s="46">
        <v>0</v>
      </c>
      <c r="W109" s="46">
        <v>4</v>
      </c>
      <c r="X109" s="46">
        <v>0</v>
      </c>
    </row>
    <row r="110" spans="1:24" ht="15.75" customHeight="1">
      <c r="A110" s="36" t="s">
        <v>328</v>
      </c>
      <c r="B110" s="53" t="s">
        <v>554</v>
      </c>
      <c r="C110" s="54">
        <f t="shared" si="0"/>
        <v>6</v>
      </c>
      <c r="D110" s="54">
        <f t="shared" si="1"/>
        <v>2</v>
      </c>
      <c r="E110" s="54">
        <f t="shared" si="2"/>
        <v>8</v>
      </c>
      <c r="G110" s="46" t="s">
        <v>552</v>
      </c>
      <c r="H110" s="46">
        <v>5</v>
      </c>
      <c r="I110" s="46">
        <v>2</v>
      </c>
      <c r="J110" s="46">
        <v>3</v>
      </c>
      <c r="K110" s="46">
        <v>0</v>
      </c>
      <c r="L110" s="46">
        <v>0</v>
      </c>
      <c r="M110" s="46">
        <v>2</v>
      </c>
      <c r="N110" s="46">
        <v>2</v>
      </c>
      <c r="O110" s="46">
        <v>0</v>
      </c>
      <c r="P110" s="46">
        <v>0</v>
      </c>
      <c r="Q110" s="46">
        <v>0</v>
      </c>
      <c r="R110" s="46">
        <v>0</v>
      </c>
      <c r="S110" s="46">
        <v>0</v>
      </c>
      <c r="T110" s="46">
        <v>3</v>
      </c>
      <c r="U110" s="46">
        <v>3</v>
      </c>
      <c r="V110" s="46">
        <v>0</v>
      </c>
      <c r="W110" s="46">
        <v>0</v>
      </c>
      <c r="X110" s="46">
        <v>0</v>
      </c>
    </row>
    <row r="111" spans="1:24" ht="15.75" customHeight="1">
      <c r="A111" s="36" t="s">
        <v>330</v>
      </c>
      <c r="B111" s="53" t="s">
        <v>555</v>
      </c>
      <c r="C111" s="54">
        <f t="shared" si="0"/>
        <v>5</v>
      </c>
      <c r="D111" s="54">
        <f t="shared" si="1"/>
        <v>0</v>
      </c>
      <c r="E111" s="54">
        <f t="shared" si="2"/>
        <v>5</v>
      </c>
      <c r="G111" s="46" t="s">
        <v>554</v>
      </c>
      <c r="H111" s="46">
        <v>8</v>
      </c>
      <c r="I111" s="46">
        <v>2</v>
      </c>
      <c r="J111" s="46">
        <v>6</v>
      </c>
      <c r="K111" s="46">
        <v>0</v>
      </c>
      <c r="L111" s="46">
        <v>2</v>
      </c>
      <c r="M111" s="46">
        <v>2</v>
      </c>
      <c r="N111" s="46">
        <v>2</v>
      </c>
      <c r="O111" s="46">
        <v>0</v>
      </c>
      <c r="P111" s="46">
        <v>2</v>
      </c>
      <c r="Q111" s="46">
        <v>0</v>
      </c>
      <c r="R111" s="46">
        <v>0</v>
      </c>
      <c r="S111" s="46">
        <v>3</v>
      </c>
      <c r="T111" s="46">
        <v>5</v>
      </c>
      <c r="U111" s="46">
        <v>5</v>
      </c>
      <c r="V111" s="46">
        <v>0</v>
      </c>
      <c r="W111" s="46">
        <v>3</v>
      </c>
      <c r="X111" s="46">
        <v>0</v>
      </c>
    </row>
    <row r="112" spans="1:24" ht="15.75" customHeight="1">
      <c r="A112" s="36" t="s">
        <v>332</v>
      </c>
      <c r="B112" s="53" t="s">
        <v>556</v>
      </c>
      <c r="C112" s="54">
        <f t="shared" si="0"/>
        <v>8</v>
      </c>
      <c r="D112" s="54">
        <f t="shared" si="1"/>
        <v>0</v>
      </c>
      <c r="E112" s="54">
        <f t="shared" si="2"/>
        <v>8</v>
      </c>
      <c r="G112" s="46" t="s">
        <v>555</v>
      </c>
      <c r="H112" s="46">
        <v>5</v>
      </c>
      <c r="I112" s="46">
        <v>0</v>
      </c>
      <c r="J112" s="46">
        <v>5</v>
      </c>
      <c r="K112" s="46">
        <v>0</v>
      </c>
      <c r="L112" s="46">
        <v>0</v>
      </c>
      <c r="M112" s="46">
        <v>0</v>
      </c>
      <c r="N112" s="46">
        <v>0</v>
      </c>
      <c r="O112" s="46">
        <v>0</v>
      </c>
      <c r="P112" s="46">
        <v>0</v>
      </c>
      <c r="Q112" s="46">
        <v>0</v>
      </c>
      <c r="R112" s="46">
        <v>0</v>
      </c>
      <c r="S112" s="46">
        <v>4</v>
      </c>
      <c r="T112" s="46">
        <v>3</v>
      </c>
      <c r="U112" s="46">
        <v>2</v>
      </c>
      <c r="V112" s="46">
        <v>0</v>
      </c>
      <c r="W112" s="46">
        <v>2</v>
      </c>
      <c r="X112" s="46">
        <v>0</v>
      </c>
    </row>
    <row r="113" spans="1:24" ht="15.75" customHeight="1">
      <c r="A113" s="36" t="s">
        <v>334</v>
      </c>
      <c r="B113" s="53" t="s">
        <v>557</v>
      </c>
      <c r="C113" s="54">
        <f t="shared" si="0"/>
        <v>7</v>
      </c>
      <c r="D113" s="54">
        <f t="shared" si="1"/>
        <v>0</v>
      </c>
      <c r="E113" s="54">
        <f t="shared" si="2"/>
        <v>7</v>
      </c>
      <c r="G113" s="46" t="s">
        <v>556</v>
      </c>
      <c r="H113" s="46">
        <v>8</v>
      </c>
      <c r="I113" s="46">
        <v>0</v>
      </c>
      <c r="J113" s="46">
        <v>8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2</v>
      </c>
      <c r="T113" s="46">
        <v>4</v>
      </c>
      <c r="U113" s="46">
        <v>3</v>
      </c>
      <c r="V113" s="46">
        <v>0</v>
      </c>
      <c r="W113" s="46">
        <v>2</v>
      </c>
      <c r="X113" s="46">
        <v>0</v>
      </c>
    </row>
    <row r="114" spans="1:24" ht="15.75" customHeight="1">
      <c r="A114" s="36" t="s">
        <v>336</v>
      </c>
      <c r="B114" s="53" t="s">
        <v>558</v>
      </c>
      <c r="C114" s="54">
        <f t="shared" si="0"/>
        <v>7</v>
      </c>
      <c r="D114" s="54">
        <f t="shared" si="1"/>
        <v>0</v>
      </c>
      <c r="E114" s="54">
        <f t="shared" si="2"/>
        <v>7</v>
      </c>
      <c r="G114" s="46" t="s">
        <v>557</v>
      </c>
      <c r="H114" s="46">
        <v>7</v>
      </c>
      <c r="I114" s="46">
        <v>0</v>
      </c>
      <c r="J114" s="46">
        <v>7</v>
      </c>
      <c r="K114" s="46">
        <v>0</v>
      </c>
      <c r="L114" s="46">
        <v>0</v>
      </c>
      <c r="M114" s="46">
        <v>0</v>
      </c>
      <c r="N114" s="46">
        <v>0</v>
      </c>
      <c r="O114" s="46">
        <v>0</v>
      </c>
      <c r="P114" s="46">
        <v>0</v>
      </c>
      <c r="Q114" s="46">
        <v>0</v>
      </c>
      <c r="R114" s="46">
        <v>0</v>
      </c>
      <c r="S114" s="46">
        <v>4</v>
      </c>
      <c r="T114" s="46">
        <v>5</v>
      </c>
      <c r="U114" s="46">
        <v>4</v>
      </c>
      <c r="V114" s="46">
        <v>0</v>
      </c>
      <c r="W114" s="46">
        <v>6</v>
      </c>
      <c r="X114" s="46">
        <v>0</v>
      </c>
    </row>
    <row r="115" spans="1:24" ht="15.75" customHeight="1">
      <c r="A115" s="36" t="s">
        <v>338</v>
      </c>
      <c r="B115" s="53" t="s">
        <v>559</v>
      </c>
      <c r="C115" s="54">
        <f t="shared" si="0"/>
        <v>6</v>
      </c>
      <c r="D115" s="54">
        <f t="shared" si="1"/>
        <v>0</v>
      </c>
      <c r="E115" s="54">
        <f t="shared" si="2"/>
        <v>6</v>
      </c>
      <c r="G115" s="46" t="s">
        <v>558</v>
      </c>
      <c r="H115" s="46">
        <v>7</v>
      </c>
      <c r="I115" s="46">
        <v>0</v>
      </c>
      <c r="J115" s="46">
        <v>7</v>
      </c>
      <c r="K115" s="46">
        <v>0</v>
      </c>
      <c r="L115" s="46">
        <v>0</v>
      </c>
      <c r="M115" s="46">
        <v>0</v>
      </c>
      <c r="N115" s="46">
        <v>0</v>
      </c>
      <c r="O115" s="46">
        <v>0</v>
      </c>
      <c r="P115" s="46">
        <v>0</v>
      </c>
      <c r="Q115" s="46">
        <v>0</v>
      </c>
      <c r="R115" s="46">
        <v>0</v>
      </c>
      <c r="S115" s="46">
        <v>4</v>
      </c>
      <c r="T115" s="46">
        <v>6</v>
      </c>
      <c r="U115" s="46">
        <v>4</v>
      </c>
      <c r="V115" s="46">
        <v>0</v>
      </c>
      <c r="W115" s="46">
        <v>3</v>
      </c>
      <c r="X115" s="46">
        <v>0</v>
      </c>
    </row>
    <row r="116" spans="1:24" ht="15.75" customHeight="1">
      <c r="A116" s="36" t="s">
        <v>340</v>
      </c>
      <c r="B116" s="53" t="s">
        <v>560</v>
      </c>
      <c r="C116" s="54">
        <f t="shared" si="0"/>
        <v>8</v>
      </c>
      <c r="D116" s="54">
        <f t="shared" si="1"/>
        <v>0</v>
      </c>
      <c r="E116" s="54">
        <f t="shared" si="2"/>
        <v>8</v>
      </c>
      <c r="G116" s="46" t="s">
        <v>559</v>
      </c>
      <c r="H116" s="46">
        <v>6</v>
      </c>
      <c r="I116" s="46">
        <v>0</v>
      </c>
      <c r="J116" s="46">
        <v>6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0</v>
      </c>
      <c r="Q116" s="46">
        <v>0</v>
      </c>
      <c r="R116" s="46">
        <v>0</v>
      </c>
      <c r="S116" s="46">
        <v>4</v>
      </c>
      <c r="T116" s="46">
        <v>2</v>
      </c>
      <c r="U116" s="46">
        <v>6</v>
      </c>
      <c r="V116" s="46">
        <v>0</v>
      </c>
      <c r="W116" s="46">
        <v>2</v>
      </c>
      <c r="X116" s="46">
        <v>0</v>
      </c>
    </row>
    <row r="117" spans="1:24" ht="15.75" customHeight="1">
      <c r="A117" s="36" t="s">
        <v>342</v>
      </c>
      <c r="B117" s="53" t="s">
        <v>561</v>
      </c>
      <c r="C117" s="54">
        <f t="shared" si="0"/>
        <v>3</v>
      </c>
      <c r="D117" s="54">
        <f t="shared" si="1"/>
        <v>0</v>
      </c>
      <c r="E117" s="54">
        <f t="shared" si="2"/>
        <v>3</v>
      </c>
      <c r="G117" s="46" t="s">
        <v>560</v>
      </c>
      <c r="H117" s="46">
        <v>8</v>
      </c>
      <c r="I117" s="46">
        <v>0</v>
      </c>
      <c r="J117" s="46">
        <v>8</v>
      </c>
      <c r="K117" s="46">
        <v>0</v>
      </c>
      <c r="L117" s="46">
        <v>0</v>
      </c>
      <c r="M117" s="46">
        <v>0</v>
      </c>
      <c r="N117" s="46">
        <v>0</v>
      </c>
      <c r="O117" s="46">
        <v>0</v>
      </c>
      <c r="P117" s="46">
        <v>0</v>
      </c>
      <c r="Q117" s="46">
        <v>0</v>
      </c>
      <c r="R117" s="46">
        <v>0</v>
      </c>
      <c r="S117" s="46">
        <v>3</v>
      </c>
      <c r="T117" s="46">
        <v>6</v>
      </c>
      <c r="U117" s="46">
        <v>4</v>
      </c>
      <c r="V117" s="46">
        <v>0</v>
      </c>
      <c r="W117" s="46">
        <v>2</v>
      </c>
      <c r="X117" s="46">
        <v>0</v>
      </c>
    </row>
    <row r="118" spans="1:24" ht="15.75" customHeight="1">
      <c r="A118" s="36" t="s">
        <v>322</v>
      </c>
      <c r="B118" s="53" t="s">
        <v>553</v>
      </c>
      <c r="C118" s="54">
        <f t="shared" si="0"/>
        <v>5</v>
      </c>
      <c r="D118" s="54">
        <f t="shared" si="1"/>
        <v>0</v>
      </c>
      <c r="E118" s="54">
        <f t="shared" si="2"/>
        <v>5</v>
      </c>
      <c r="G118" s="46" t="s">
        <v>561</v>
      </c>
      <c r="H118" s="46">
        <v>3</v>
      </c>
      <c r="I118" s="46">
        <v>0</v>
      </c>
      <c r="J118" s="46">
        <v>3</v>
      </c>
      <c r="K118" s="46">
        <v>0</v>
      </c>
      <c r="L118" s="46">
        <v>0</v>
      </c>
      <c r="M118" s="46">
        <v>0</v>
      </c>
      <c r="N118" s="46">
        <v>0</v>
      </c>
      <c r="O118" s="46">
        <v>0</v>
      </c>
      <c r="P118" s="46">
        <v>0</v>
      </c>
      <c r="Q118" s="46">
        <v>0</v>
      </c>
      <c r="R118" s="46">
        <v>0</v>
      </c>
      <c r="S118" s="46">
        <v>0</v>
      </c>
      <c r="T118" s="46">
        <v>3</v>
      </c>
      <c r="U118" s="46">
        <v>0</v>
      </c>
      <c r="V118" s="46">
        <v>0</v>
      </c>
      <c r="W118" s="46">
        <v>3</v>
      </c>
      <c r="X118" s="46">
        <v>0</v>
      </c>
    </row>
    <row r="119" spans="1:24" ht="15.75" customHeight="1">
      <c r="A119" s="44" t="s">
        <v>352</v>
      </c>
      <c r="B119" s="53" t="s">
        <v>562</v>
      </c>
      <c r="C119" s="54">
        <f t="shared" si="0"/>
        <v>5</v>
      </c>
      <c r="D119" s="54">
        <f t="shared" si="1"/>
        <v>0</v>
      </c>
      <c r="E119" s="54">
        <f t="shared" si="2"/>
        <v>5</v>
      </c>
      <c r="G119" s="46" t="s">
        <v>563</v>
      </c>
      <c r="H119" s="46">
        <v>4</v>
      </c>
      <c r="I119" s="46">
        <v>2</v>
      </c>
      <c r="J119" s="46">
        <v>2</v>
      </c>
      <c r="K119" s="46">
        <v>0</v>
      </c>
      <c r="L119" s="46">
        <v>2</v>
      </c>
      <c r="M119" s="46">
        <v>2</v>
      </c>
      <c r="N119" s="46">
        <v>1</v>
      </c>
      <c r="O119" s="46">
        <v>0</v>
      </c>
      <c r="P119" s="46">
        <v>2</v>
      </c>
      <c r="Q119" s="46">
        <v>0</v>
      </c>
      <c r="R119" s="46">
        <v>0</v>
      </c>
      <c r="S119" s="46">
        <v>2</v>
      </c>
      <c r="T119" s="46">
        <v>2</v>
      </c>
      <c r="U119" s="46">
        <v>2</v>
      </c>
      <c r="V119" s="46">
        <v>0</v>
      </c>
      <c r="W119" s="46">
        <v>2</v>
      </c>
      <c r="X119" s="46">
        <v>0</v>
      </c>
    </row>
    <row r="120" spans="1:24" ht="15.75" customHeight="1">
      <c r="A120" s="43" t="s">
        <v>419</v>
      </c>
      <c r="B120" s="53" t="s">
        <v>563</v>
      </c>
      <c r="C120" s="54">
        <f t="shared" si="0"/>
        <v>2</v>
      </c>
      <c r="D120" s="54">
        <f t="shared" si="1"/>
        <v>2</v>
      </c>
      <c r="E120" s="54">
        <f t="shared" si="2"/>
        <v>4</v>
      </c>
      <c r="G120" s="46" t="s">
        <v>564</v>
      </c>
      <c r="H120" s="46">
        <v>3</v>
      </c>
      <c r="I120" s="46">
        <v>0</v>
      </c>
      <c r="J120" s="46">
        <v>3</v>
      </c>
      <c r="K120" s="46">
        <v>0</v>
      </c>
      <c r="L120" s="46">
        <v>0</v>
      </c>
      <c r="M120" s="46">
        <v>0</v>
      </c>
      <c r="N120" s="46">
        <v>0</v>
      </c>
      <c r="O120" s="46">
        <v>0</v>
      </c>
      <c r="P120" s="46">
        <v>0</v>
      </c>
      <c r="Q120" s="46">
        <v>0</v>
      </c>
      <c r="R120" s="46">
        <v>0</v>
      </c>
      <c r="S120" s="46">
        <v>2</v>
      </c>
      <c r="T120" s="46">
        <v>3</v>
      </c>
      <c r="U120" s="46">
        <v>3</v>
      </c>
      <c r="V120" s="46">
        <v>0</v>
      </c>
      <c r="W120" s="46">
        <v>3</v>
      </c>
      <c r="X120" s="46">
        <v>0</v>
      </c>
    </row>
    <row r="121" spans="1:24" ht="15.75" customHeight="1">
      <c r="A121" s="43" t="s">
        <v>348</v>
      </c>
      <c r="B121" s="53" t="s">
        <v>564</v>
      </c>
      <c r="C121" s="54">
        <f t="shared" si="0"/>
        <v>3</v>
      </c>
      <c r="D121" s="54">
        <f t="shared" si="1"/>
        <v>0</v>
      </c>
      <c r="E121" s="54">
        <f t="shared" si="2"/>
        <v>3</v>
      </c>
      <c r="G121" s="46" t="s">
        <v>565</v>
      </c>
      <c r="H121" s="46">
        <v>4</v>
      </c>
      <c r="I121" s="46">
        <v>0</v>
      </c>
      <c r="J121" s="46">
        <v>4</v>
      </c>
      <c r="K121" s="46">
        <v>0</v>
      </c>
      <c r="L121" s="46">
        <v>0</v>
      </c>
      <c r="M121" s="46">
        <v>0</v>
      </c>
      <c r="N121" s="46">
        <v>0</v>
      </c>
      <c r="O121" s="46">
        <v>0</v>
      </c>
      <c r="P121" s="46">
        <v>0</v>
      </c>
      <c r="Q121" s="46">
        <v>0</v>
      </c>
      <c r="R121" s="46">
        <v>0</v>
      </c>
      <c r="S121" s="46">
        <v>2</v>
      </c>
      <c r="T121" s="46">
        <v>4</v>
      </c>
      <c r="U121" s="46">
        <v>4</v>
      </c>
      <c r="V121" s="46">
        <v>0</v>
      </c>
      <c r="W121" s="46">
        <v>4</v>
      </c>
      <c r="X121" s="46">
        <v>0</v>
      </c>
    </row>
    <row r="122" spans="1:24" ht="15.75" customHeight="1">
      <c r="A122" s="43" t="s">
        <v>350</v>
      </c>
      <c r="B122" s="53" t="s">
        <v>565</v>
      </c>
      <c r="C122" s="54">
        <f t="shared" si="0"/>
        <v>4</v>
      </c>
      <c r="D122" s="54">
        <f t="shared" si="1"/>
        <v>0</v>
      </c>
      <c r="E122" s="54">
        <f t="shared" si="2"/>
        <v>4</v>
      </c>
      <c r="G122" s="46" t="s">
        <v>562</v>
      </c>
      <c r="H122" s="46">
        <v>5</v>
      </c>
      <c r="I122" s="46">
        <v>0</v>
      </c>
      <c r="J122" s="46">
        <v>5</v>
      </c>
      <c r="K122" s="46">
        <v>0</v>
      </c>
      <c r="L122" s="46">
        <v>0</v>
      </c>
      <c r="M122" s="46">
        <v>0</v>
      </c>
      <c r="N122" s="46">
        <v>0</v>
      </c>
      <c r="O122" s="46">
        <v>0</v>
      </c>
      <c r="P122" s="46">
        <v>0</v>
      </c>
      <c r="Q122" s="46">
        <v>0</v>
      </c>
      <c r="R122" s="46">
        <v>0</v>
      </c>
      <c r="S122" s="46">
        <v>5</v>
      </c>
      <c r="T122" s="46">
        <v>5</v>
      </c>
      <c r="U122" s="46">
        <v>4</v>
      </c>
      <c r="V122" s="46">
        <v>0</v>
      </c>
      <c r="W122" s="46">
        <v>3</v>
      </c>
      <c r="X122" s="46">
        <v>0</v>
      </c>
    </row>
    <row r="123" spans="1:24" ht="15.75" customHeight="1">
      <c r="A123" s="45" t="s">
        <v>354</v>
      </c>
      <c r="B123" s="53" t="s">
        <v>566</v>
      </c>
      <c r="C123" s="54">
        <f t="shared" si="0"/>
        <v>3</v>
      </c>
      <c r="D123" s="54">
        <f t="shared" si="1"/>
        <v>0</v>
      </c>
      <c r="E123" s="54">
        <f t="shared" si="2"/>
        <v>3</v>
      </c>
      <c r="G123" s="46" t="s">
        <v>566</v>
      </c>
      <c r="H123" s="46">
        <v>3</v>
      </c>
      <c r="I123" s="46">
        <v>0</v>
      </c>
      <c r="J123" s="46">
        <v>3</v>
      </c>
      <c r="K123" s="46">
        <v>0</v>
      </c>
      <c r="L123" s="46">
        <v>0</v>
      </c>
      <c r="M123" s="46">
        <v>0</v>
      </c>
      <c r="N123" s="46">
        <v>0</v>
      </c>
      <c r="O123" s="46">
        <v>0</v>
      </c>
      <c r="P123" s="46">
        <v>0</v>
      </c>
      <c r="Q123" s="46">
        <v>0</v>
      </c>
      <c r="R123" s="46">
        <v>0</v>
      </c>
      <c r="S123" s="46">
        <v>3</v>
      </c>
      <c r="T123" s="46">
        <v>2</v>
      </c>
      <c r="U123" s="46">
        <v>3</v>
      </c>
      <c r="V123" s="46">
        <v>0</v>
      </c>
      <c r="W123" s="46">
        <v>2</v>
      </c>
      <c r="X123" s="46">
        <v>0</v>
      </c>
    </row>
    <row r="124" spans="1:24" ht="15.75" customHeight="1">
      <c r="A124" s="51"/>
      <c r="B124" s="56" t="s">
        <v>427</v>
      </c>
      <c r="C124" s="51">
        <f t="shared" ref="C124:D124" si="3">SUM(C2:C123)</f>
        <v>574</v>
      </c>
      <c r="D124" s="51">
        <f t="shared" si="3"/>
        <v>162</v>
      </c>
      <c r="E124" s="51">
        <f t="shared" si="2"/>
        <v>736</v>
      </c>
    </row>
    <row r="125" spans="1:24" ht="15.75" customHeight="1">
      <c r="A125" s="48"/>
      <c r="C125" s="48"/>
      <c r="D125" s="48"/>
      <c r="E125" s="48"/>
    </row>
    <row r="126" spans="1:24" ht="15.75" customHeight="1">
      <c r="A126" s="48"/>
      <c r="C126" s="48"/>
      <c r="D126" s="48"/>
      <c r="E126" s="48"/>
    </row>
    <row r="127" spans="1:24" ht="15.75" customHeight="1">
      <c r="A127" s="48"/>
      <c r="C127" s="48"/>
      <c r="D127" s="48"/>
      <c r="E127" s="48"/>
    </row>
    <row r="128" spans="1:24" ht="15.75" customHeight="1">
      <c r="A128" s="48"/>
      <c r="C128" s="48"/>
      <c r="D128" s="48"/>
      <c r="E128" s="48"/>
    </row>
    <row r="129" spans="1:5" ht="15.75" customHeight="1">
      <c r="A129" s="48"/>
      <c r="C129" s="48"/>
      <c r="D129" s="48"/>
      <c r="E129" s="48"/>
    </row>
    <row r="130" spans="1:5" ht="15.75" customHeight="1">
      <c r="A130" s="48"/>
      <c r="C130" s="48"/>
      <c r="D130" s="48"/>
      <c r="E130" s="48"/>
    </row>
    <row r="131" spans="1:5" ht="15.75" customHeight="1">
      <c r="A131" s="48"/>
      <c r="C131" s="48"/>
      <c r="D131" s="48"/>
      <c r="E131" s="48"/>
    </row>
    <row r="132" spans="1:5" ht="15.75" customHeight="1">
      <c r="A132" s="48"/>
      <c r="C132" s="48"/>
      <c r="D132" s="48"/>
      <c r="E132" s="48"/>
    </row>
    <row r="133" spans="1:5" ht="15.75" customHeight="1">
      <c r="A133" s="48"/>
      <c r="C133" s="48"/>
      <c r="D133" s="48"/>
      <c r="E133" s="48"/>
    </row>
    <row r="134" spans="1:5" ht="15.75" customHeight="1">
      <c r="A134" s="48"/>
      <c r="C134" s="48"/>
      <c r="D134" s="48"/>
      <c r="E134" s="48"/>
    </row>
    <row r="135" spans="1:5" ht="15.75" customHeight="1">
      <c r="A135" s="48"/>
      <c r="C135" s="48"/>
      <c r="D135" s="48"/>
      <c r="E135" s="48"/>
    </row>
    <row r="136" spans="1:5" ht="15.75" customHeight="1">
      <c r="A136" s="48"/>
      <c r="C136" s="48"/>
      <c r="D136" s="48"/>
      <c r="E136" s="48"/>
    </row>
    <row r="137" spans="1:5" ht="15.75" customHeight="1">
      <c r="A137" s="48"/>
      <c r="C137" s="48"/>
      <c r="D137" s="48"/>
      <c r="E137" s="48"/>
    </row>
    <row r="138" spans="1:5" ht="15.75" customHeight="1">
      <c r="A138" s="48"/>
      <c r="C138" s="48"/>
      <c r="D138" s="48"/>
      <c r="E138" s="48"/>
    </row>
    <row r="139" spans="1:5" ht="15.75" customHeight="1">
      <c r="A139" s="48"/>
      <c r="C139" s="48"/>
      <c r="D139" s="48"/>
      <c r="E139" s="48"/>
    </row>
    <row r="140" spans="1:5" ht="15.75" customHeight="1">
      <c r="A140" s="48"/>
      <c r="C140" s="48"/>
      <c r="D140" s="48"/>
      <c r="E140" s="48"/>
    </row>
    <row r="141" spans="1:5" ht="15.75" customHeight="1">
      <c r="A141" s="48"/>
      <c r="C141" s="48"/>
      <c r="D141" s="48"/>
      <c r="E141" s="48"/>
    </row>
    <row r="142" spans="1:5" ht="15.75" customHeight="1">
      <c r="A142" s="48"/>
      <c r="C142" s="48"/>
      <c r="D142" s="48"/>
      <c r="E142" s="48"/>
    </row>
    <row r="143" spans="1:5" ht="15.75" customHeight="1">
      <c r="A143" s="48"/>
      <c r="C143" s="48"/>
      <c r="D143" s="48"/>
      <c r="E143" s="48"/>
    </row>
    <row r="144" spans="1:5" ht="15.75" customHeight="1">
      <c r="A144" s="48"/>
      <c r="C144" s="48"/>
      <c r="D144" s="48"/>
      <c r="E144" s="48"/>
    </row>
    <row r="145" spans="1:5" ht="15.75" customHeight="1">
      <c r="A145" s="48"/>
      <c r="C145" s="48"/>
      <c r="D145" s="48"/>
      <c r="E145" s="48"/>
    </row>
    <row r="146" spans="1:5" ht="15.75" customHeight="1">
      <c r="A146" s="48"/>
      <c r="C146" s="48"/>
      <c r="D146" s="48"/>
      <c r="E146" s="48"/>
    </row>
    <row r="147" spans="1:5" ht="15.75" customHeight="1">
      <c r="A147" s="48"/>
      <c r="C147" s="48"/>
      <c r="D147" s="48"/>
      <c r="E147" s="48"/>
    </row>
    <row r="148" spans="1:5" ht="15.75" customHeight="1">
      <c r="A148" s="48"/>
      <c r="C148" s="48"/>
      <c r="D148" s="48"/>
      <c r="E148" s="48"/>
    </row>
    <row r="149" spans="1:5" ht="15.75" customHeight="1">
      <c r="A149" s="48"/>
      <c r="C149" s="48"/>
      <c r="D149" s="48"/>
      <c r="E149" s="48"/>
    </row>
    <row r="150" spans="1:5" ht="15.75" customHeight="1">
      <c r="A150" s="48"/>
      <c r="C150" s="48"/>
      <c r="D150" s="48"/>
      <c r="E150" s="48"/>
    </row>
    <row r="151" spans="1:5" ht="15.75" customHeight="1">
      <c r="A151" s="48"/>
      <c r="C151" s="48"/>
      <c r="D151" s="48"/>
      <c r="E151" s="48"/>
    </row>
    <row r="152" spans="1:5" ht="15.75" customHeight="1">
      <c r="A152" s="48"/>
      <c r="C152" s="48"/>
      <c r="D152" s="48"/>
      <c r="E152" s="48"/>
    </row>
    <row r="153" spans="1:5" ht="15.75" customHeight="1">
      <c r="A153" s="48"/>
      <c r="C153" s="48"/>
      <c r="D153" s="48"/>
      <c r="E153" s="48"/>
    </row>
    <row r="154" spans="1:5" ht="15.75" customHeight="1">
      <c r="A154" s="48"/>
      <c r="C154" s="48"/>
      <c r="D154" s="48"/>
      <c r="E154" s="48"/>
    </row>
    <row r="155" spans="1:5" ht="15.75" customHeight="1">
      <c r="A155" s="48"/>
      <c r="C155" s="48"/>
      <c r="D155" s="48"/>
      <c r="E155" s="48"/>
    </row>
    <row r="156" spans="1:5" ht="15.75" customHeight="1">
      <c r="A156" s="48"/>
      <c r="C156" s="48"/>
      <c r="D156" s="48"/>
      <c r="E156" s="48"/>
    </row>
    <row r="157" spans="1:5" ht="15.75" customHeight="1">
      <c r="A157" s="48"/>
      <c r="C157" s="48"/>
      <c r="D157" s="48"/>
      <c r="E157" s="48"/>
    </row>
    <row r="158" spans="1:5" ht="15.75" customHeight="1">
      <c r="A158" s="48"/>
      <c r="C158" s="48"/>
      <c r="D158" s="48"/>
      <c r="E158" s="48"/>
    </row>
    <row r="159" spans="1:5" ht="15.75" customHeight="1">
      <c r="A159" s="48"/>
      <c r="C159" s="48"/>
      <c r="D159" s="48"/>
      <c r="E159" s="48"/>
    </row>
    <row r="160" spans="1:5" ht="15.75" customHeight="1">
      <c r="A160" s="48"/>
      <c r="C160" s="48"/>
      <c r="D160" s="48"/>
      <c r="E160" s="48"/>
    </row>
    <row r="161" spans="1:5" ht="15.75" customHeight="1">
      <c r="A161" s="48"/>
      <c r="C161" s="48"/>
      <c r="D161" s="48"/>
      <c r="E161" s="48"/>
    </row>
    <row r="162" spans="1:5" ht="15.75" customHeight="1">
      <c r="A162" s="48"/>
      <c r="C162" s="48"/>
      <c r="D162" s="48"/>
      <c r="E162" s="48"/>
    </row>
    <row r="163" spans="1:5" ht="15.75" customHeight="1">
      <c r="A163" s="48"/>
      <c r="C163" s="48"/>
      <c r="D163" s="48"/>
      <c r="E163" s="48"/>
    </row>
    <row r="164" spans="1:5" ht="15.75" customHeight="1">
      <c r="A164" s="48"/>
      <c r="C164" s="48"/>
      <c r="D164" s="48"/>
      <c r="E164" s="48"/>
    </row>
    <row r="165" spans="1:5" ht="15.75" customHeight="1">
      <c r="A165" s="48"/>
      <c r="C165" s="48"/>
      <c r="D165" s="48"/>
      <c r="E165" s="48"/>
    </row>
    <row r="166" spans="1:5" ht="15.75" customHeight="1">
      <c r="A166" s="48"/>
      <c r="C166" s="48"/>
      <c r="D166" s="48"/>
      <c r="E166" s="48"/>
    </row>
    <row r="167" spans="1:5" ht="15.75" customHeight="1">
      <c r="A167" s="48"/>
      <c r="C167" s="48"/>
      <c r="D167" s="48"/>
      <c r="E167" s="48"/>
    </row>
    <row r="168" spans="1:5" ht="15.75" customHeight="1">
      <c r="A168" s="48"/>
      <c r="C168" s="48"/>
      <c r="D168" s="48"/>
      <c r="E168" s="48"/>
    </row>
    <row r="169" spans="1:5" ht="15.75" customHeight="1">
      <c r="A169" s="48"/>
      <c r="C169" s="48"/>
      <c r="D169" s="48"/>
      <c r="E169" s="48"/>
    </row>
    <row r="170" spans="1:5" ht="15.75" customHeight="1">
      <c r="A170" s="48"/>
      <c r="C170" s="48"/>
      <c r="D170" s="48"/>
      <c r="E170" s="48"/>
    </row>
    <row r="171" spans="1:5" ht="15.75" customHeight="1">
      <c r="A171" s="48"/>
      <c r="C171" s="48"/>
      <c r="D171" s="48"/>
      <c r="E171" s="48"/>
    </row>
    <row r="172" spans="1:5" ht="15.75" customHeight="1">
      <c r="A172" s="48"/>
      <c r="C172" s="48"/>
      <c r="D172" s="48"/>
      <c r="E172" s="48"/>
    </row>
    <row r="173" spans="1:5" ht="15.75" customHeight="1">
      <c r="A173" s="48"/>
      <c r="C173" s="48"/>
      <c r="D173" s="48"/>
      <c r="E173" s="48"/>
    </row>
    <row r="174" spans="1:5" ht="15.75" customHeight="1">
      <c r="A174" s="48"/>
      <c r="C174" s="48"/>
      <c r="D174" s="48"/>
      <c r="E174" s="48"/>
    </row>
    <row r="175" spans="1:5" ht="15.75" customHeight="1">
      <c r="A175" s="48"/>
      <c r="C175" s="48"/>
      <c r="D175" s="48"/>
      <c r="E175" s="48"/>
    </row>
    <row r="176" spans="1:5" ht="15.75" customHeight="1">
      <c r="A176" s="48"/>
      <c r="C176" s="48"/>
      <c r="D176" s="48"/>
      <c r="E176" s="48"/>
    </row>
    <row r="177" spans="1:5" ht="15.75" customHeight="1">
      <c r="A177" s="48"/>
      <c r="C177" s="48"/>
      <c r="D177" s="48"/>
      <c r="E177" s="48"/>
    </row>
    <row r="178" spans="1:5" ht="15.75" customHeight="1">
      <c r="A178" s="48"/>
      <c r="C178" s="48"/>
      <c r="D178" s="48"/>
      <c r="E178" s="48"/>
    </row>
    <row r="179" spans="1:5" ht="15.75" customHeight="1">
      <c r="A179" s="48"/>
      <c r="C179" s="48"/>
      <c r="D179" s="48"/>
      <c r="E179" s="48"/>
    </row>
    <row r="180" spans="1:5" ht="15.75" customHeight="1">
      <c r="A180" s="48"/>
      <c r="C180" s="48"/>
      <c r="D180" s="48"/>
      <c r="E180" s="48"/>
    </row>
    <row r="181" spans="1:5" ht="15.75" customHeight="1">
      <c r="A181" s="48"/>
      <c r="C181" s="48"/>
      <c r="D181" s="48"/>
      <c r="E181" s="48"/>
    </row>
    <row r="182" spans="1:5" ht="15.75" customHeight="1">
      <c r="A182" s="48"/>
      <c r="C182" s="48"/>
      <c r="D182" s="48"/>
      <c r="E182" s="48"/>
    </row>
    <row r="183" spans="1:5" ht="15.75" customHeight="1">
      <c r="A183" s="48"/>
      <c r="C183" s="48"/>
      <c r="D183" s="48"/>
      <c r="E183" s="48"/>
    </row>
    <row r="184" spans="1:5" ht="15.75" customHeight="1">
      <c r="A184" s="48"/>
      <c r="C184" s="48"/>
      <c r="D184" s="48"/>
      <c r="E184" s="48"/>
    </row>
    <row r="185" spans="1:5" ht="15.75" customHeight="1">
      <c r="A185" s="48"/>
      <c r="C185" s="48"/>
      <c r="D185" s="48"/>
      <c r="E185" s="48"/>
    </row>
    <row r="186" spans="1:5" ht="15.75" customHeight="1">
      <c r="A186" s="48"/>
      <c r="C186" s="48"/>
      <c r="D186" s="48"/>
      <c r="E186" s="48"/>
    </row>
    <row r="187" spans="1:5" ht="15.75" customHeight="1">
      <c r="A187" s="48"/>
      <c r="C187" s="48"/>
      <c r="D187" s="48"/>
      <c r="E187" s="48"/>
    </row>
    <row r="188" spans="1:5" ht="15.75" customHeight="1">
      <c r="A188" s="48"/>
      <c r="C188" s="48"/>
      <c r="D188" s="48"/>
      <c r="E188" s="48"/>
    </row>
    <row r="189" spans="1:5" ht="15.75" customHeight="1">
      <c r="A189" s="48"/>
      <c r="C189" s="48"/>
      <c r="D189" s="48"/>
      <c r="E189" s="48"/>
    </row>
    <row r="190" spans="1:5" ht="15.75" customHeight="1">
      <c r="A190" s="48"/>
      <c r="C190" s="48"/>
      <c r="D190" s="48"/>
      <c r="E190" s="48"/>
    </row>
    <row r="191" spans="1:5" ht="15.75" customHeight="1">
      <c r="A191" s="48"/>
      <c r="C191" s="48"/>
      <c r="D191" s="48"/>
      <c r="E191" s="48"/>
    </row>
    <row r="192" spans="1:5" ht="15.75" customHeight="1">
      <c r="A192" s="48"/>
      <c r="C192" s="48"/>
      <c r="D192" s="48"/>
      <c r="E192" s="48"/>
    </row>
    <row r="193" spans="1:5" ht="15.75" customHeight="1">
      <c r="A193" s="48"/>
      <c r="C193" s="48"/>
      <c r="D193" s="48"/>
      <c r="E193" s="48"/>
    </row>
    <row r="194" spans="1:5" ht="15.75" customHeight="1">
      <c r="A194" s="48"/>
      <c r="C194" s="48"/>
      <c r="D194" s="48"/>
      <c r="E194" s="48"/>
    </row>
    <row r="195" spans="1:5" ht="15.75" customHeight="1">
      <c r="A195" s="48"/>
      <c r="C195" s="48"/>
      <c r="D195" s="48"/>
      <c r="E195" s="48"/>
    </row>
    <row r="196" spans="1:5" ht="15.75" customHeight="1">
      <c r="A196" s="48"/>
      <c r="C196" s="48"/>
      <c r="D196" s="48"/>
      <c r="E196" s="48"/>
    </row>
    <row r="197" spans="1:5" ht="15.75" customHeight="1">
      <c r="A197" s="48"/>
      <c r="C197" s="48"/>
      <c r="D197" s="48"/>
      <c r="E197" s="48"/>
    </row>
    <row r="198" spans="1:5" ht="15.75" customHeight="1">
      <c r="A198" s="48"/>
      <c r="C198" s="48"/>
      <c r="D198" s="48"/>
      <c r="E198" s="48"/>
    </row>
    <row r="199" spans="1:5" ht="15.75" customHeight="1">
      <c r="A199" s="48"/>
      <c r="C199" s="48"/>
      <c r="D199" s="48"/>
      <c r="E199" s="48"/>
    </row>
    <row r="200" spans="1:5" ht="15.75" customHeight="1">
      <c r="A200" s="48"/>
      <c r="C200" s="48"/>
      <c r="D200" s="48"/>
      <c r="E200" s="48"/>
    </row>
    <row r="201" spans="1:5" ht="15.75" customHeight="1">
      <c r="A201" s="48"/>
      <c r="C201" s="48"/>
      <c r="D201" s="48"/>
      <c r="E201" s="48"/>
    </row>
    <row r="202" spans="1:5" ht="15.75" customHeight="1">
      <c r="A202" s="48"/>
      <c r="C202" s="48"/>
      <c r="D202" s="48"/>
      <c r="E202" s="48"/>
    </row>
    <row r="203" spans="1:5" ht="15.75" customHeight="1">
      <c r="A203" s="48"/>
      <c r="C203" s="48"/>
      <c r="D203" s="48"/>
      <c r="E203" s="48"/>
    </row>
    <row r="204" spans="1:5" ht="15.75" customHeight="1">
      <c r="A204" s="48"/>
      <c r="C204" s="48"/>
      <c r="D204" s="48"/>
      <c r="E204" s="48"/>
    </row>
    <row r="205" spans="1:5" ht="15.75" customHeight="1">
      <c r="A205" s="48"/>
      <c r="C205" s="48"/>
      <c r="D205" s="48"/>
      <c r="E205" s="48"/>
    </row>
    <row r="206" spans="1:5" ht="15.75" customHeight="1">
      <c r="A206" s="48"/>
      <c r="C206" s="48"/>
      <c r="D206" s="48"/>
      <c r="E206" s="48"/>
    </row>
    <row r="207" spans="1:5" ht="15.75" customHeight="1">
      <c r="A207" s="48"/>
      <c r="C207" s="48"/>
      <c r="D207" s="48"/>
      <c r="E207" s="48"/>
    </row>
    <row r="208" spans="1:5" ht="15.75" customHeight="1">
      <c r="A208" s="48"/>
      <c r="C208" s="48"/>
      <c r="D208" s="48"/>
      <c r="E208" s="48"/>
    </row>
    <row r="209" spans="1:5" ht="15.75" customHeight="1">
      <c r="A209" s="48"/>
      <c r="C209" s="48"/>
      <c r="D209" s="48"/>
      <c r="E209" s="48"/>
    </row>
    <row r="210" spans="1:5" ht="15.75" customHeight="1">
      <c r="A210" s="48"/>
      <c r="C210" s="48"/>
      <c r="D210" s="48"/>
      <c r="E210" s="48"/>
    </row>
    <row r="211" spans="1:5" ht="15.75" customHeight="1">
      <c r="A211" s="48"/>
      <c r="C211" s="48"/>
      <c r="D211" s="48"/>
      <c r="E211" s="48"/>
    </row>
    <row r="212" spans="1:5" ht="15.75" customHeight="1">
      <c r="A212" s="48"/>
      <c r="C212" s="48"/>
      <c r="D212" s="48"/>
      <c r="E212" s="48"/>
    </row>
    <row r="213" spans="1:5" ht="15.75" customHeight="1">
      <c r="A213" s="48"/>
      <c r="C213" s="48"/>
      <c r="D213" s="48"/>
      <c r="E213" s="48"/>
    </row>
    <row r="214" spans="1:5" ht="15.75" customHeight="1">
      <c r="A214" s="48"/>
      <c r="C214" s="48"/>
      <c r="D214" s="48"/>
      <c r="E214" s="48"/>
    </row>
    <row r="215" spans="1:5" ht="15.75" customHeight="1">
      <c r="A215" s="48"/>
      <c r="C215" s="48"/>
      <c r="D215" s="48"/>
      <c r="E215" s="48"/>
    </row>
    <row r="216" spans="1:5" ht="15.75" customHeight="1">
      <c r="A216" s="48"/>
      <c r="C216" s="48"/>
      <c r="D216" s="48"/>
      <c r="E216" s="48"/>
    </row>
    <row r="217" spans="1:5" ht="15.75" customHeight="1">
      <c r="A217" s="48"/>
      <c r="C217" s="48"/>
      <c r="D217" s="48"/>
      <c r="E217" s="48"/>
    </row>
    <row r="218" spans="1:5" ht="15.75" customHeight="1">
      <c r="A218" s="48"/>
      <c r="C218" s="48"/>
      <c r="D218" s="48"/>
      <c r="E218" s="48"/>
    </row>
    <row r="219" spans="1:5" ht="15.75" customHeight="1">
      <c r="A219" s="48"/>
      <c r="C219" s="48"/>
      <c r="D219" s="48"/>
      <c r="E219" s="48"/>
    </row>
    <row r="220" spans="1:5" ht="15.75" customHeight="1">
      <c r="A220" s="48"/>
      <c r="C220" s="48"/>
      <c r="D220" s="48"/>
      <c r="E220" s="48"/>
    </row>
    <row r="221" spans="1:5" ht="15.75" customHeight="1">
      <c r="A221" s="48"/>
      <c r="C221" s="48"/>
      <c r="D221" s="48"/>
      <c r="E221" s="48"/>
    </row>
    <row r="222" spans="1:5" ht="15.75" customHeight="1">
      <c r="A222" s="48"/>
      <c r="C222" s="48"/>
      <c r="D222" s="48"/>
      <c r="E222" s="48"/>
    </row>
    <row r="223" spans="1:5" ht="15.75" customHeight="1">
      <c r="A223" s="48"/>
      <c r="C223" s="48"/>
      <c r="D223" s="48"/>
      <c r="E223" s="48"/>
    </row>
    <row r="224" spans="1:5" ht="15.75" customHeight="1">
      <c r="A224" s="48"/>
      <c r="C224" s="48"/>
      <c r="D224" s="48"/>
      <c r="E224" s="48"/>
    </row>
    <row r="225" spans="1:5" ht="15.75" customHeight="1">
      <c r="A225" s="48"/>
      <c r="C225" s="48"/>
      <c r="D225" s="48"/>
      <c r="E225" s="48"/>
    </row>
    <row r="226" spans="1:5" ht="15.75" customHeight="1">
      <c r="A226" s="48"/>
      <c r="C226" s="48"/>
      <c r="D226" s="48"/>
      <c r="E226" s="48"/>
    </row>
    <row r="227" spans="1:5" ht="15.75" customHeight="1">
      <c r="A227" s="48"/>
      <c r="C227" s="48"/>
      <c r="D227" s="48"/>
      <c r="E227" s="48"/>
    </row>
    <row r="228" spans="1:5" ht="15.75" customHeight="1">
      <c r="A228" s="48"/>
      <c r="C228" s="48"/>
      <c r="D228" s="48"/>
      <c r="E228" s="48"/>
    </row>
    <row r="229" spans="1:5" ht="15.75" customHeight="1">
      <c r="A229" s="48"/>
      <c r="C229" s="48"/>
      <c r="D229" s="48"/>
      <c r="E229" s="48"/>
    </row>
    <row r="230" spans="1:5" ht="15.75" customHeight="1">
      <c r="A230" s="48"/>
      <c r="C230" s="48"/>
      <c r="D230" s="48"/>
      <c r="E230" s="48"/>
    </row>
    <row r="231" spans="1:5" ht="15.75" customHeight="1">
      <c r="A231" s="48"/>
      <c r="C231" s="48"/>
      <c r="D231" s="48"/>
      <c r="E231" s="48"/>
    </row>
    <row r="232" spans="1:5" ht="15.75" customHeight="1">
      <c r="A232" s="48"/>
      <c r="C232" s="48"/>
      <c r="D232" s="48"/>
      <c r="E232" s="48"/>
    </row>
    <row r="233" spans="1:5" ht="15.75" customHeight="1">
      <c r="A233" s="48"/>
      <c r="C233" s="48"/>
      <c r="D233" s="48"/>
      <c r="E233" s="48"/>
    </row>
    <row r="234" spans="1:5" ht="15.75" customHeight="1">
      <c r="A234" s="48"/>
      <c r="C234" s="48"/>
      <c r="D234" s="48"/>
      <c r="E234" s="48"/>
    </row>
    <row r="235" spans="1:5" ht="15.75" customHeight="1">
      <c r="A235" s="48"/>
      <c r="C235" s="48"/>
      <c r="D235" s="48"/>
      <c r="E235" s="48"/>
    </row>
    <row r="236" spans="1:5" ht="15.75" customHeight="1">
      <c r="A236" s="48"/>
      <c r="C236" s="48"/>
      <c r="D236" s="48"/>
      <c r="E236" s="48"/>
    </row>
    <row r="237" spans="1:5" ht="15.75" customHeight="1">
      <c r="A237" s="48"/>
      <c r="C237" s="48"/>
      <c r="D237" s="48"/>
      <c r="E237" s="48"/>
    </row>
    <row r="238" spans="1:5" ht="15.75" customHeight="1">
      <c r="A238" s="48"/>
      <c r="C238" s="48"/>
      <c r="D238" s="48"/>
      <c r="E238" s="48"/>
    </row>
    <row r="239" spans="1:5" ht="15.75" customHeight="1">
      <c r="A239" s="48"/>
      <c r="C239" s="48"/>
      <c r="D239" s="48"/>
      <c r="E239" s="48"/>
    </row>
    <row r="240" spans="1:5" ht="15.75" customHeight="1">
      <c r="A240" s="48"/>
      <c r="C240" s="48"/>
      <c r="D240" s="48"/>
      <c r="E240" s="48"/>
    </row>
    <row r="241" spans="1:5" ht="15.75" customHeight="1">
      <c r="A241" s="48"/>
      <c r="C241" s="48"/>
      <c r="D241" s="48"/>
      <c r="E241" s="48"/>
    </row>
    <row r="242" spans="1:5" ht="15.75" customHeight="1">
      <c r="A242" s="48"/>
      <c r="C242" s="48"/>
      <c r="D242" s="48"/>
      <c r="E242" s="48"/>
    </row>
    <row r="243" spans="1:5" ht="15.75" customHeight="1">
      <c r="A243" s="48"/>
      <c r="C243" s="48"/>
      <c r="D243" s="48"/>
      <c r="E243" s="48"/>
    </row>
    <row r="244" spans="1:5" ht="15.75" customHeight="1">
      <c r="A244" s="48"/>
      <c r="C244" s="48"/>
      <c r="D244" s="48"/>
      <c r="E244" s="48"/>
    </row>
    <row r="245" spans="1:5" ht="15.75" customHeight="1">
      <c r="A245" s="48"/>
      <c r="C245" s="48"/>
      <c r="D245" s="48"/>
      <c r="E245" s="48"/>
    </row>
    <row r="246" spans="1:5" ht="15.75" customHeight="1">
      <c r="A246" s="48"/>
      <c r="C246" s="48"/>
      <c r="D246" s="48"/>
      <c r="E246" s="48"/>
    </row>
    <row r="247" spans="1:5" ht="15.75" customHeight="1">
      <c r="A247" s="48"/>
      <c r="C247" s="48"/>
      <c r="D247" s="48"/>
      <c r="E247" s="48"/>
    </row>
    <row r="248" spans="1:5" ht="15.75" customHeight="1">
      <c r="A248" s="48"/>
      <c r="C248" s="48"/>
      <c r="D248" s="48"/>
      <c r="E248" s="48"/>
    </row>
    <row r="249" spans="1:5" ht="15.75" customHeight="1">
      <c r="A249" s="48"/>
      <c r="C249" s="48"/>
      <c r="D249" s="48"/>
      <c r="E249" s="48"/>
    </row>
    <row r="250" spans="1:5" ht="15.75" customHeight="1">
      <c r="A250" s="48"/>
      <c r="C250" s="48"/>
      <c r="D250" s="48"/>
      <c r="E250" s="48"/>
    </row>
    <row r="251" spans="1:5" ht="15.75" customHeight="1">
      <c r="A251" s="48"/>
      <c r="C251" s="48"/>
      <c r="D251" s="48"/>
      <c r="E251" s="48"/>
    </row>
    <row r="252" spans="1:5" ht="15.75" customHeight="1">
      <c r="A252" s="48"/>
      <c r="C252" s="48"/>
      <c r="D252" s="48"/>
      <c r="E252" s="48"/>
    </row>
    <row r="253" spans="1:5" ht="15.75" customHeight="1">
      <c r="A253" s="48"/>
      <c r="C253" s="48"/>
      <c r="D253" s="48"/>
      <c r="E253" s="48"/>
    </row>
    <row r="254" spans="1:5" ht="15.75" customHeight="1">
      <c r="A254" s="48"/>
      <c r="C254" s="48"/>
      <c r="D254" s="48"/>
      <c r="E254" s="48"/>
    </row>
    <row r="255" spans="1:5" ht="15.75" customHeight="1">
      <c r="A255" s="48"/>
      <c r="C255" s="48"/>
      <c r="D255" s="48"/>
      <c r="E255" s="48"/>
    </row>
    <row r="256" spans="1:5" ht="15.75" customHeight="1">
      <c r="A256" s="48"/>
      <c r="C256" s="48"/>
      <c r="D256" s="48"/>
      <c r="E256" s="48"/>
    </row>
    <row r="257" spans="1:5" ht="15.75" customHeight="1">
      <c r="A257" s="48"/>
      <c r="C257" s="48"/>
      <c r="D257" s="48"/>
      <c r="E257" s="48"/>
    </row>
    <row r="258" spans="1:5" ht="15.75" customHeight="1">
      <c r="A258" s="48"/>
      <c r="C258" s="48"/>
      <c r="D258" s="48"/>
      <c r="E258" s="48"/>
    </row>
    <row r="259" spans="1:5" ht="15.75" customHeight="1">
      <c r="A259" s="48"/>
      <c r="C259" s="48"/>
      <c r="D259" s="48"/>
      <c r="E259" s="48"/>
    </row>
    <row r="260" spans="1:5" ht="15.75" customHeight="1">
      <c r="A260" s="48"/>
      <c r="C260" s="48"/>
      <c r="D260" s="48"/>
      <c r="E260" s="48"/>
    </row>
    <row r="261" spans="1:5" ht="15.75" customHeight="1">
      <c r="A261" s="48"/>
      <c r="C261" s="48"/>
      <c r="D261" s="48"/>
      <c r="E261" s="48"/>
    </row>
    <row r="262" spans="1:5" ht="15.75" customHeight="1">
      <c r="A262" s="48"/>
      <c r="C262" s="48"/>
      <c r="D262" s="48"/>
      <c r="E262" s="48"/>
    </row>
    <row r="263" spans="1:5" ht="15.75" customHeight="1">
      <c r="A263" s="48"/>
      <c r="C263" s="48"/>
      <c r="D263" s="48"/>
      <c r="E263" s="48"/>
    </row>
    <row r="264" spans="1:5" ht="15.75" customHeight="1">
      <c r="A264" s="48"/>
      <c r="C264" s="48"/>
      <c r="D264" s="48"/>
      <c r="E264" s="48"/>
    </row>
    <row r="265" spans="1:5" ht="15.75" customHeight="1">
      <c r="A265" s="48"/>
      <c r="C265" s="48"/>
      <c r="D265" s="48"/>
      <c r="E265" s="48"/>
    </row>
    <row r="266" spans="1:5" ht="15.75" customHeight="1">
      <c r="A266" s="48"/>
      <c r="C266" s="48"/>
      <c r="D266" s="48"/>
      <c r="E266" s="48"/>
    </row>
    <row r="267" spans="1:5" ht="15.75" customHeight="1">
      <c r="A267" s="48"/>
      <c r="C267" s="48"/>
      <c r="D267" s="48"/>
      <c r="E267" s="48"/>
    </row>
    <row r="268" spans="1:5" ht="15.75" customHeight="1">
      <c r="A268" s="48"/>
      <c r="C268" s="48"/>
      <c r="D268" s="48"/>
      <c r="E268" s="48"/>
    </row>
    <row r="269" spans="1:5" ht="15.75" customHeight="1">
      <c r="A269" s="48"/>
      <c r="C269" s="48"/>
      <c r="D269" s="48"/>
      <c r="E269" s="48"/>
    </row>
    <row r="270" spans="1:5" ht="15.75" customHeight="1">
      <c r="A270" s="48"/>
      <c r="C270" s="48"/>
      <c r="D270" s="48"/>
      <c r="E270" s="48"/>
    </row>
    <row r="271" spans="1:5" ht="15.75" customHeight="1">
      <c r="A271" s="48"/>
      <c r="C271" s="48"/>
      <c r="D271" s="48"/>
      <c r="E271" s="48"/>
    </row>
    <row r="272" spans="1:5" ht="15.75" customHeight="1">
      <c r="A272" s="48"/>
      <c r="C272" s="48"/>
      <c r="D272" s="48"/>
      <c r="E272" s="48"/>
    </row>
    <row r="273" spans="1:5" ht="15.75" customHeight="1">
      <c r="A273" s="48"/>
      <c r="C273" s="48"/>
      <c r="D273" s="48"/>
      <c r="E273" s="48"/>
    </row>
    <row r="274" spans="1:5" ht="15.75" customHeight="1">
      <c r="A274" s="48"/>
      <c r="C274" s="48"/>
      <c r="D274" s="48"/>
      <c r="E274" s="48"/>
    </row>
    <row r="275" spans="1:5" ht="15.75" customHeight="1">
      <c r="A275" s="48"/>
      <c r="C275" s="48"/>
      <c r="D275" s="48"/>
      <c r="E275" s="48"/>
    </row>
    <row r="276" spans="1:5" ht="15.75" customHeight="1">
      <c r="A276" s="48"/>
      <c r="C276" s="48"/>
      <c r="D276" s="48"/>
      <c r="E276" s="48"/>
    </row>
    <row r="277" spans="1:5" ht="15.75" customHeight="1">
      <c r="A277" s="48"/>
      <c r="C277" s="48"/>
      <c r="D277" s="48"/>
      <c r="E277" s="48"/>
    </row>
    <row r="278" spans="1:5" ht="15.75" customHeight="1">
      <c r="A278" s="48"/>
      <c r="C278" s="48"/>
      <c r="D278" s="48"/>
      <c r="E278" s="48"/>
    </row>
    <row r="279" spans="1:5" ht="15.75" customHeight="1">
      <c r="A279" s="48"/>
      <c r="C279" s="48"/>
      <c r="D279" s="48"/>
      <c r="E279" s="48"/>
    </row>
    <row r="280" spans="1:5" ht="15.75" customHeight="1">
      <c r="A280" s="48"/>
      <c r="C280" s="48"/>
      <c r="D280" s="48"/>
      <c r="E280" s="48"/>
    </row>
    <row r="281" spans="1:5" ht="15.75" customHeight="1">
      <c r="A281" s="48"/>
      <c r="C281" s="48"/>
      <c r="D281" s="48"/>
      <c r="E281" s="48"/>
    </row>
    <row r="282" spans="1:5" ht="15.75" customHeight="1">
      <c r="A282" s="48"/>
      <c r="C282" s="48"/>
      <c r="D282" s="48"/>
      <c r="E282" s="48"/>
    </row>
    <row r="283" spans="1:5" ht="15.75" customHeight="1">
      <c r="A283" s="48"/>
      <c r="C283" s="48"/>
      <c r="D283" s="48"/>
      <c r="E283" s="48"/>
    </row>
    <row r="284" spans="1:5" ht="15.75" customHeight="1">
      <c r="A284" s="48"/>
      <c r="C284" s="48"/>
      <c r="D284" s="48"/>
      <c r="E284" s="48"/>
    </row>
    <row r="285" spans="1:5" ht="15.75" customHeight="1">
      <c r="A285" s="48"/>
      <c r="C285" s="48"/>
      <c r="D285" s="48"/>
      <c r="E285" s="48"/>
    </row>
    <row r="286" spans="1:5" ht="15.75" customHeight="1">
      <c r="A286" s="48"/>
      <c r="C286" s="48"/>
      <c r="D286" s="48"/>
      <c r="E286" s="48"/>
    </row>
    <row r="287" spans="1:5" ht="15.75" customHeight="1">
      <c r="A287" s="48"/>
      <c r="C287" s="48"/>
      <c r="D287" s="48"/>
      <c r="E287" s="48"/>
    </row>
    <row r="288" spans="1:5" ht="15.75" customHeight="1">
      <c r="A288" s="48"/>
      <c r="C288" s="48"/>
      <c r="D288" s="48"/>
      <c r="E288" s="48"/>
    </row>
    <row r="289" spans="1:5" ht="15.75" customHeight="1">
      <c r="A289" s="48"/>
      <c r="C289" s="48"/>
      <c r="D289" s="48"/>
      <c r="E289" s="48"/>
    </row>
    <row r="290" spans="1:5" ht="15.75" customHeight="1">
      <c r="A290" s="48"/>
      <c r="C290" s="48"/>
      <c r="D290" s="48"/>
      <c r="E290" s="48"/>
    </row>
    <row r="291" spans="1:5" ht="15.75" customHeight="1">
      <c r="A291" s="48"/>
      <c r="C291" s="48"/>
      <c r="D291" s="48"/>
      <c r="E291" s="48"/>
    </row>
    <row r="292" spans="1:5" ht="15.75" customHeight="1">
      <c r="A292" s="48"/>
      <c r="C292" s="48"/>
      <c r="D292" s="48"/>
      <c r="E292" s="48"/>
    </row>
    <row r="293" spans="1:5" ht="15.75" customHeight="1">
      <c r="A293" s="48"/>
      <c r="C293" s="48"/>
      <c r="D293" s="48"/>
      <c r="E293" s="48"/>
    </row>
    <row r="294" spans="1:5" ht="15.75" customHeight="1">
      <c r="A294" s="48"/>
      <c r="C294" s="48"/>
      <c r="D294" s="48"/>
      <c r="E294" s="48"/>
    </row>
    <row r="295" spans="1:5" ht="15.75" customHeight="1">
      <c r="A295" s="48"/>
      <c r="C295" s="48"/>
      <c r="D295" s="48"/>
      <c r="E295" s="48"/>
    </row>
    <row r="296" spans="1:5" ht="15.75" customHeight="1">
      <c r="A296" s="48"/>
      <c r="C296" s="48"/>
      <c r="D296" s="48"/>
      <c r="E296" s="48"/>
    </row>
    <row r="297" spans="1:5" ht="15.75" customHeight="1">
      <c r="A297" s="48"/>
      <c r="C297" s="48"/>
      <c r="D297" s="48"/>
      <c r="E297" s="48"/>
    </row>
    <row r="298" spans="1:5" ht="15.75" customHeight="1">
      <c r="A298" s="48"/>
      <c r="C298" s="48"/>
      <c r="D298" s="48"/>
      <c r="E298" s="48"/>
    </row>
    <row r="299" spans="1:5" ht="15.75" customHeight="1">
      <c r="A299" s="48"/>
      <c r="C299" s="48"/>
      <c r="D299" s="48"/>
      <c r="E299" s="48"/>
    </row>
    <row r="300" spans="1:5" ht="15.75" customHeight="1">
      <c r="A300" s="48"/>
      <c r="C300" s="48"/>
      <c r="D300" s="48"/>
      <c r="E300" s="48"/>
    </row>
    <row r="301" spans="1:5" ht="15.75" customHeight="1">
      <c r="A301" s="48"/>
      <c r="C301" s="48"/>
      <c r="D301" s="48"/>
      <c r="E301" s="48"/>
    </row>
    <row r="302" spans="1:5" ht="15.75" customHeight="1">
      <c r="A302" s="48"/>
      <c r="C302" s="48"/>
      <c r="D302" s="48"/>
      <c r="E302" s="48"/>
    </row>
    <row r="303" spans="1:5" ht="15.75" customHeight="1">
      <c r="A303" s="48"/>
      <c r="C303" s="48"/>
      <c r="D303" s="48"/>
      <c r="E303" s="48"/>
    </row>
    <row r="304" spans="1:5" ht="15.75" customHeight="1">
      <c r="A304" s="48"/>
      <c r="C304" s="48"/>
      <c r="D304" s="48"/>
      <c r="E304" s="48"/>
    </row>
    <row r="305" spans="1:5" ht="15.75" customHeight="1">
      <c r="A305" s="48"/>
      <c r="C305" s="48"/>
      <c r="D305" s="48"/>
      <c r="E305" s="48"/>
    </row>
    <row r="306" spans="1:5" ht="15.75" customHeight="1">
      <c r="A306" s="48"/>
      <c r="C306" s="48"/>
      <c r="D306" s="48"/>
      <c r="E306" s="48"/>
    </row>
    <row r="307" spans="1:5" ht="15.75" customHeight="1">
      <c r="A307" s="48"/>
      <c r="C307" s="48"/>
      <c r="D307" s="48"/>
      <c r="E307" s="48"/>
    </row>
    <row r="308" spans="1:5" ht="15.75" customHeight="1">
      <c r="A308" s="48"/>
      <c r="C308" s="48"/>
      <c r="D308" s="48"/>
      <c r="E308" s="48"/>
    </row>
    <row r="309" spans="1:5" ht="15.75" customHeight="1">
      <c r="A309" s="48"/>
      <c r="C309" s="48"/>
      <c r="D309" s="48"/>
      <c r="E309" s="48"/>
    </row>
    <row r="310" spans="1:5" ht="15.75" customHeight="1">
      <c r="A310" s="48"/>
      <c r="C310" s="48"/>
      <c r="D310" s="48"/>
      <c r="E310" s="48"/>
    </row>
    <row r="311" spans="1:5" ht="15.75" customHeight="1">
      <c r="A311" s="48"/>
      <c r="C311" s="48"/>
      <c r="D311" s="48"/>
      <c r="E311" s="48"/>
    </row>
    <row r="312" spans="1:5" ht="15.75" customHeight="1">
      <c r="A312" s="48"/>
      <c r="C312" s="48"/>
      <c r="D312" s="48"/>
      <c r="E312" s="48"/>
    </row>
    <row r="313" spans="1:5" ht="15.75" customHeight="1">
      <c r="A313" s="48"/>
      <c r="C313" s="48"/>
      <c r="D313" s="48"/>
      <c r="E313" s="48"/>
    </row>
    <row r="314" spans="1:5" ht="15.75" customHeight="1">
      <c r="A314" s="48"/>
      <c r="C314" s="48"/>
      <c r="D314" s="48"/>
      <c r="E314" s="48"/>
    </row>
    <row r="315" spans="1:5" ht="15.75" customHeight="1">
      <c r="A315" s="48"/>
      <c r="C315" s="48"/>
      <c r="D315" s="48"/>
      <c r="E315" s="48"/>
    </row>
    <row r="316" spans="1:5" ht="15.75" customHeight="1">
      <c r="A316" s="48"/>
      <c r="C316" s="48"/>
      <c r="D316" s="48"/>
      <c r="E316" s="48"/>
    </row>
    <row r="317" spans="1:5" ht="15.75" customHeight="1">
      <c r="A317" s="48"/>
      <c r="C317" s="48"/>
      <c r="D317" s="48"/>
      <c r="E317" s="48"/>
    </row>
    <row r="318" spans="1:5" ht="15.75" customHeight="1">
      <c r="A318" s="48"/>
      <c r="C318" s="48"/>
      <c r="D318" s="48"/>
      <c r="E318" s="48"/>
    </row>
    <row r="319" spans="1:5" ht="15.75" customHeight="1">
      <c r="A319" s="48"/>
      <c r="C319" s="48"/>
      <c r="D319" s="48"/>
      <c r="E319" s="48"/>
    </row>
    <row r="320" spans="1:5" ht="15.75" customHeight="1">
      <c r="A320" s="48"/>
      <c r="C320" s="48"/>
      <c r="D320" s="48"/>
      <c r="E320" s="48"/>
    </row>
    <row r="321" spans="1:5" ht="15.75" customHeight="1">
      <c r="A321" s="48"/>
      <c r="C321" s="48"/>
      <c r="D321" s="48"/>
      <c r="E321" s="48"/>
    </row>
    <row r="322" spans="1:5" ht="15.75" customHeight="1">
      <c r="A322" s="48"/>
      <c r="C322" s="48"/>
      <c r="D322" s="48"/>
      <c r="E322" s="48"/>
    </row>
    <row r="323" spans="1:5" ht="15.75" customHeight="1">
      <c r="A323" s="48"/>
      <c r="C323" s="48"/>
      <c r="D323" s="48"/>
      <c r="E323" s="48"/>
    </row>
    <row r="324" spans="1:5" ht="15.75" customHeight="1">
      <c r="A324" s="48"/>
      <c r="C324" s="48"/>
      <c r="D324" s="48"/>
      <c r="E324" s="48"/>
    </row>
    <row r="325" spans="1:5" ht="15.75" customHeight="1"/>
    <row r="326" spans="1:5" ht="15.75" customHeight="1"/>
    <row r="327" spans="1:5" ht="15.75" customHeight="1"/>
    <row r="328" spans="1:5" ht="15.75" customHeight="1"/>
    <row r="329" spans="1:5" ht="15.75" customHeight="1"/>
    <row r="330" spans="1:5" ht="15.75" customHeight="1"/>
    <row r="331" spans="1:5" ht="15.75" customHeight="1"/>
    <row r="332" spans="1:5" ht="15.75" customHeight="1"/>
    <row r="333" spans="1:5" ht="15.75" customHeight="1"/>
    <row r="334" spans="1:5" ht="15.75" customHeight="1"/>
    <row r="335" spans="1:5" ht="15.75" customHeight="1"/>
    <row r="336" spans="1: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1" width="16.6640625" customWidth="1"/>
    <col min="2" max="2" width="24.5" customWidth="1"/>
    <col min="3" max="4" width="12.1640625" customWidth="1"/>
    <col min="5" max="5" width="8.83203125" customWidth="1"/>
    <col min="6" max="6" width="7.5" customWidth="1"/>
    <col min="7" max="7" width="6.33203125" customWidth="1"/>
    <col min="8" max="8" width="4.1640625" customWidth="1"/>
    <col min="9" max="15" width="8.5" customWidth="1"/>
    <col min="16" max="16" width="9" customWidth="1"/>
    <col min="17" max="25" width="8.5" customWidth="1"/>
    <col min="26" max="26" width="9" customWidth="1"/>
  </cols>
  <sheetData>
    <row r="1" spans="1:26" ht="15.75" customHeight="1">
      <c r="A1" s="57"/>
      <c r="B1" s="57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</row>
    <row r="2" spans="1:26" ht="15.75" customHeight="1">
      <c r="A2" s="57" t="s">
        <v>424</v>
      </c>
      <c r="B2" s="57"/>
      <c r="C2" s="58" t="s">
        <v>408</v>
      </c>
      <c r="D2" s="58" t="s">
        <v>567</v>
      </c>
      <c r="E2" s="58" t="s">
        <v>428</v>
      </c>
      <c r="F2" s="58" t="s">
        <v>429</v>
      </c>
      <c r="G2" s="58" t="s">
        <v>430</v>
      </c>
      <c r="H2" s="58"/>
      <c r="I2" s="58" t="s">
        <v>568</v>
      </c>
      <c r="J2" s="58" t="s">
        <v>569</v>
      </c>
      <c r="K2" s="58" t="s">
        <v>570</v>
      </c>
      <c r="L2" s="58" t="s">
        <v>571</v>
      </c>
      <c r="M2" s="58" t="s">
        <v>572</v>
      </c>
      <c r="N2" s="58" t="s">
        <v>573</v>
      </c>
      <c r="O2" s="58" t="s">
        <v>574</v>
      </c>
      <c r="P2" s="58" t="s">
        <v>575</v>
      </c>
      <c r="Q2" s="58" t="s">
        <v>576</v>
      </c>
      <c r="R2" s="58" t="s">
        <v>577</v>
      </c>
      <c r="S2" s="58" t="s">
        <v>578</v>
      </c>
      <c r="T2" s="58" t="s">
        <v>579</v>
      </c>
      <c r="U2" s="58" t="s">
        <v>580</v>
      </c>
      <c r="V2" s="58" t="s">
        <v>581</v>
      </c>
      <c r="W2" s="58" t="s">
        <v>582</v>
      </c>
      <c r="X2" s="58" t="s">
        <v>583</v>
      </c>
      <c r="Y2" s="58" t="s">
        <v>584</v>
      </c>
      <c r="Z2" s="59"/>
    </row>
    <row r="3" spans="1:26" ht="15.75" customHeight="1">
      <c r="A3" s="60" t="s">
        <v>460</v>
      </c>
      <c r="B3" s="61" t="s">
        <v>268</v>
      </c>
      <c r="C3" s="62" t="e">
        <f>VLOOKUP(B3,#REF!,61,FALSE)</f>
        <v>#REF!</v>
      </c>
      <c r="D3" s="62" t="e">
        <f>VLOOKUP(B3,#REF!,62,FALSE)</f>
        <v>#REF!</v>
      </c>
      <c r="E3" s="62">
        <v>4</v>
      </c>
      <c r="F3" s="62">
        <v>2</v>
      </c>
      <c r="G3" s="62">
        <v>2</v>
      </c>
      <c r="H3" s="62"/>
      <c r="I3" s="62">
        <f t="shared" ref="I3:I4" si="0">L3</f>
        <v>0</v>
      </c>
      <c r="J3" s="62">
        <v>0</v>
      </c>
      <c r="K3" s="62"/>
      <c r="L3" s="62">
        <v>0</v>
      </c>
      <c r="M3" s="62">
        <v>2</v>
      </c>
      <c r="N3" s="62"/>
      <c r="O3" s="62">
        <v>0</v>
      </c>
      <c r="P3" s="62">
        <v>0</v>
      </c>
      <c r="Q3" s="62">
        <v>0</v>
      </c>
      <c r="R3" s="62">
        <v>0</v>
      </c>
      <c r="S3" s="62">
        <v>0</v>
      </c>
      <c r="T3" s="62">
        <v>2</v>
      </c>
      <c r="U3" s="62">
        <v>2</v>
      </c>
      <c r="V3" s="62">
        <v>0</v>
      </c>
      <c r="W3" s="62">
        <v>0</v>
      </c>
      <c r="X3" s="62">
        <v>0</v>
      </c>
      <c r="Y3" s="62">
        <v>0</v>
      </c>
      <c r="Z3" s="61"/>
    </row>
    <row r="4" spans="1:26" ht="15.75" customHeight="1">
      <c r="A4" s="60" t="s">
        <v>521</v>
      </c>
      <c r="B4" s="61" t="s">
        <v>290</v>
      </c>
      <c r="C4" s="62" t="e">
        <f>VLOOKUP(B4,#REF!,61,FALSE)</f>
        <v>#REF!</v>
      </c>
      <c r="D4" s="62" t="e">
        <f>VLOOKUP(B4,#REF!,62,FALSE)</f>
        <v>#REF!</v>
      </c>
      <c r="E4" s="62">
        <v>5</v>
      </c>
      <c r="F4" s="62">
        <v>2</v>
      </c>
      <c r="G4" s="62">
        <v>3</v>
      </c>
      <c r="H4" s="62"/>
      <c r="I4" s="62">
        <f t="shared" si="0"/>
        <v>2</v>
      </c>
      <c r="J4" s="62">
        <v>0</v>
      </c>
      <c r="K4" s="62"/>
      <c r="L4" s="62">
        <v>2</v>
      </c>
      <c r="M4" s="62">
        <v>2</v>
      </c>
      <c r="N4" s="62"/>
      <c r="O4" s="62">
        <v>0</v>
      </c>
      <c r="P4" s="62">
        <v>0</v>
      </c>
      <c r="Q4" s="62">
        <v>0</v>
      </c>
      <c r="R4" s="62">
        <v>0</v>
      </c>
      <c r="S4" s="62">
        <v>0</v>
      </c>
      <c r="T4" s="62">
        <v>2</v>
      </c>
      <c r="U4" s="62">
        <v>3</v>
      </c>
      <c r="V4" s="62">
        <v>0</v>
      </c>
      <c r="W4" s="62">
        <v>0</v>
      </c>
      <c r="X4" s="62">
        <v>0</v>
      </c>
      <c r="Y4" s="62">
        <v>0</v>
      </c>
      <c r="Z4" s="61"/>
    </row>
    <row r="5" spans="1:26" ht="15.75" customHeight="1">
      <c r="A5" s="60" t="s">
        <v>554</v>
      </c>
      <c r="B5" s="61" t="s">
        <v>326</v>
      </c>
      <c r="C5" s="62" t="e">
        <f>VLOOKUP(B5,#REF!,61,FALSE)</f>
        <v>#REF!</v>
      </c>
      <c r="D5" s="62" t="e">
        <f>VLOOKUP(B5,#REF!,62,FALSE)</f>
        <v>#REF!</v>
      </c>
      <c r="E5" s="62">
        <v>5</v>
      </c>
      <c r="F5" s="62">
        <v>2</v>
      </c>
      <c r="G5" s="62">
        <v>3</v>
      </c>
      <c r="H5" s="62"/>
      <c r="I5" s="62"/>
      <c r="J5" s="62">
        <v>0</v>
      </c>
      <c r="K5" s="62">
        <f t="shared" ref="K5:K13" si="1">M5</f>
        <v>2</v>
      </c>
      <c r="L5" s="62">
        <v>0</v>
      </c>
      <c r="M5" s="62">
        <v>2</v>
      </c>
      <c r="N5" s="62"/>
      <c r="O5" s="62">
        <v>2</v>
      </c>
      <c r="P5" s="62">
        <v>0</v>
      </c>
      <c r="Q5" s="62">
        <v>0</v>
      </c>
      <c r="R5" s="62">
        <v>0</v>
      </c>
      <c r="S5" s="62">
        <v>0</v>
      </c>
      <c r="T5" s="62">
        <v>0</v>
      </c>
      <c r="U5" s="62">
        <v>3</v>
      </c>
      <c r="V5" s="62">
        <v>3</v>
      </c>
      <c r="W5" s="62">
        <v>0</v>
      </c>
      <c r="X5" s="62">
        <v>0</v>
      </c>
      <c r="Y5" s="62">
        <v>0</v>
      </c>
      <c r="Z5" s="61"/>
    </row>
    <row r="6" spans="1:26" ht="15.75" customHeight="1">
      <c r="A6" s="60" t="s">
        <v>446</v>
      </c>
      <c r="B6" s="61" t="s">
        <v>412</v>
      </c>
      <c r="C6" s="62" t="e">
        <f>VLOOKUP(B6,#REF!,61,FALSE)</f>
        <v>#REF!</v>
      </c>
      <c r="D6" s="62" t="e">
        <f>VLOOKUP(B6,#REF!,62,FALSE)</f>
        <v>#REF!</v>
      </c>
      <c r="E6" s="62">
        <v>4</v>
      </c>
      <c r="F6" s="62">
        <v>2</v>
      </c>
      <c r="G6" s="62">
        <v>2</v>
      </c>
      <c r="H6" s="62"/>
      <c r="I6" s="62"/>
      <c r="J6" s="62">
        <v>0</v>
      </c>
      <c r="K6" s="62">
        <f t="shared" si="1"/>
        <v>2</v>
      </c>
      <c r="L6" s="62">
        <v>0</v>
      </c>
      <c r="M6" s="62">
        <v>2</v>
      </c>
      <c r="N6" s="62"/>
      <c r="O6" s="62">
        <v>2</v>
      </c>
      <c r="P6" s="62">
        <v>0</v>
      </c>
      <c r="Q6" s="62">
        <v>0</v>
      </c>
      <c r="R6" s="62">
        <v>0</v>
      </c>
      <c r="S6" s="62">
        <v>0</v>
      </c>
      <c r="T6" s="62">
        <v>0</v>
      </c>
      <c r="U6" s="62">
        <v>2</v>
      </c>
      <c r="V6" s="62">
        <v>2</v>
      </c>
      <c r="W6" s="62">
        <v>0</v>
      </c>
      <c r="X6" s="62">
        <v>0</v>
      </c>
      <c r="Y6" s="62">
        <v>0</v>
      </c>
      <c r="Z6" s="61"/>
    </row>
    <row r="7" spans="1:26" ht="15.75" customHeight="1">
      <c r="A7" s="60" t="s">
        <v>479</v>
      </c>
      <c r="B7" s="61" t="s">
        <v>294</v>
      </c>
      <c r="C7" s="62" t="e">
        <f>VLOOKUP(B7,#REF!,61,FALSE)</f>
        <v>#REF!</v>
      </c>
      <c r="D7" s="62" t="e">
        <f>VLOOKUP(B7,#REF!,62,FALSE)</f>
        <v>#REF!</v>
      </c>
      <c r="E7" s="62">
        <v>5</v>
      </c>
      <c r="F7" s="62">
        <v>0</v>
      </c>
      <c r="G7" s="62">
        <v>5</v>
      </c>
      <c r="H7" s="62"/>
      <c r="I7" s="62"/>
      <c r="J7" s="62">
        <v>0</v>
      </c>
      <c r="K7" s="62">
        <f t="shared" si="1"/>
        <v>0</v>
      </c>
      <c r="L7" s="62">
        <v>0</v>
      </c>
      <c r="M7" s="62">
        <v>0</v>
      </c>
      <c r="N7" s="62"/>
      <c r="O7" s="62">
        <v>0</v>
      </c>
      <c r="P7" s="62">
        <v>0</v>
      </c>
      <c r="Q7" s="62">
        <v>0</v>
      </c>
      <c r="R7" s="62">
        <v>0</v>
      </c>
      <c r="S7" s="62">
        <v>0</v>
      </c>
      <c r="T7" s="62">
        <v>0</v>
      </c>
      <c r="U7" s="62">
        <v>4</v>
      </c>
      <c r="V7" s="62">
        <v>3</v>
      </c>
      <c r="W7" s="62">
        <v>0</v>
      </c>
      <c r="X7" s="62">
        <v>0</v>
      </c>
      <c r="Y7" s="62">
        <v>0</v>
      </c>
      <c r="Z7" s="61"/>
    </row>
    <row r="8" spans="1:26" ht="15.75" customHeight="1">
      <c r="A8" s="60" t="s">
        <v>445</v>
      </c>
      <c r="B8" s="61" t="s">
        <v>250</v>
      </c>
      <c r="C8" s="62" t="e">
        <f>VLOOKUP(B8,#REF!,61,FALSE)</f>
        <v>#REF!</v>
      </c>
      <c r="D8" s="62" t="e">
        <f>VLOOKUP(B8,#REF!,62,FALSE)</f>
        <v>#REF!</v>
      </c>
      <c r="E8" s="62">
        <v>5</v>
      </c>
      <c r="F8" s="62">
        <v>2</v>
      </c>
      <c r="G8" s="62">
        <v>3</v>
      </c>
      <c r="H8" s="62"/>
      <c r="I8" s="62"/>
      <c r="J8" s="62">
        <v>0</v>
      </c>
      <c r="K8" s="62">
        <f t="shared" si="1"/>
        <v>2</v>
      </c>
      <c r="L8" s="62">
        <v>0</v>
      </c>
      <c r="M8" s="62">
        <v>2</v>
      </c>
      <c r="N8" s="62">
        <f t="shared" ref="N8:N13" si="2">Q8</f>
        <v>2</v>
      </c>
      <c r="O8" s="62">
        <v>0</v>
      </c>
      <c r="P8" s="62">
        <v>0</v>
      </c>
      <c r="Q8" s="62">
        <v>2</v>
      </c>
      <c r="R8" s="62">
        <v>0</v>
      </c>
      <c r="S8" s="62">
        <v>0</v>
      </c>
      <c r="T8" s="62">
        <v>0</v>
      </c>
      <c r="U8" s="62">
        <v>3</v>
      </c>
      <c r="V8" s="62">
        <v>0</v>
      </c>
      <c r="W8" s="62">
        <v>0</v>
      </c>
      <c r="X8" s="62">
        <v>2</v>
      </c>
      <c r="Y8" s="62">
        <v>0</v>
      </c>
      <c r="Z8" s="61"/>
    </row>
    <row r="9" spans="1:26" ht="15.75" customHeight="1">
      <c r="A9" s="60" t="s">
        <v>478</v>
      </c>
      <c r="B9" s="61" t="s">
        <v>260</v>
      </c>
      <c r="C9" s="62" t="e">
        <f>VLOOKUP(B9,#REF!,61,FALSE)</f>
        <v>#REF!</v>
      </c>
      <c r="D9" s="62" t="e">
        <f>VLOOKUP(B9,#REF!,62,FALSE)</f>
        <v>#REF!</v>
      </c>
      <c r="E9" s="62">
        <v>6</v>
      </c>
      <c r="F9" s="62">
        <v>1</v>
      </c>
      <c r="G9" s="62">
        <v>5</v>
      </c>
      <c r="H9" s="62"/>
      <c r="I9" s="62"/>
      <c r="J9" s="62">
        <v>0</v>
      </c>
      <c r="K9" s="62">
        <f t="shared" si="1"/>
        <v>1</v>
      </c>
      <c r="L9" s="62">
        <v>0</v>
      </c>
      <c r="M9" s="62">
        <v>1</v>
      </c>
      <c r="N9" s="62">
        <f t="shared" si="2"/>
        <v>1</v>
      </c>
      <c r="O9" s="62">
        <v>0</v>
      </c>
      <c r="P9" s="62">
        <v>0</v>
      </c>
      <c r="Q9" s="62">
        <v>1</v>
      </c>
      <c r="R9" s="62">
        <v>0</v>
      </c>
      <c r="S9" s="62">
        <v>0</v>
      </c>
      <c r="T9" s="62">
        <v>0</v>
      </c>
      <c r="U9" s="62">
        <v>4</v>
      </c>
      <c r="V9" s="62">
        <v>0</v>
      </c>
      <c r="W9" s="62">
        <v>0</v>
      </c>
      <c r="X9" s="62">
        <v>4</v>
      </c>
      <c r="Y9" s="62">
        <v>0</v>
      </c>
      <c r="Z9" s="61"/>
    </row>
    <row r="10" spans="1:26" ht="15.75" customHeight="1">
      <c r="A10" s="60" t="s">
        <v>486</v>
      </c>
      <c r="B10" s="61" t="s">
        <v>264</v>
      </c>
      <c r="C10" s="62" t="e">
        <f>VLOOKUP(B10,#REF!,61,FALSE)</f>
        <v>#REF!</v>
      </c>
      <c r="D10" s="62" t="e">
        <f>VLOOKUP(B10,#REF!,62,FALSE)</f>
        <v>#REF!</v>
      </c>
      <c r="E10" s="62">
        <v>4</v>
      </c>
      <c r="F10" s="62">
        <v>2</v>
      </c>
      <c r="G10" s="62">
        <v>2</v>
      </c>
      <c r="H10" s="62"/>
      <c r="I10" s="62"/>
      <c r="J10" s="62">
        <v>0</v>
      </c>
      <c r="K10" s="62">
        <f t="shared" si="1"/>
        <v>1</v>
      </c>
      <c r="L10" s="62">
        <v>0</v>
      </c>
      <c r="M10" s="62">
        <v>1</v>
      </c>
      <c r="N10" s="62">
        <f t="shared" si="2"/>
        <v>1</v>
      </c>
      <c r="O10" s="62">
        <v>0</v>
      </c>
      <c r="P10" s="62">
        <v>0</v>
      </c>
      <c r="Q10" s="62">
        <v>1</v>
      </c>
      <c r="R10" s="62">
        <v>0</v>
      </c>
      <c r="S10" s="62">
        <v>0</v>
      </c>
      <c r="T10" s="62">
        <v>0</v>
      </c>
      <c r="U10" s="62">
        <v>2</v>
      </c>
      <c r="V10" s="62">
        <v>0</v>
      </c>
      <c r="W10" s="62">
        <v>0</v>
      </c>
      <c r="X10" s="62">
        <v>2</v>
      </c>
      <c r="Y10" s="62">
        <v>0</v>
      </c>
      <c r="Z10" s="61"/>
    </row>
    <row r="11" spans="1:26" ht="15.75" customHeight="1">
      <c r="A11" s="60" t="s">
        <v>488</v>
      </c>
      <c r="B11" s="61" t="s">
        <v>266</v>
      </c>
      <c r="C11" s="62" t="e">
        <f>VLOOKUP(B11,#REF!,61,FALSE)</f>
        <v>#REF!</v>
      </c>
      <c r="D11" s="62" t="e">
        <f>VLOOKUP(B11,#REF!,62,FALSE)</f>
        <v>#REF!</v>
      </c>
      <c r="E11" s="62">
        <v>4</v>
      </c>
      <c r="F11" s="62">
        <v>2</v>
      </c>
      <c r="G11" s="62">
        <v>2</v>
      </c>
      <c r="H11" s="62"/>
      <c r="I11" s="62"/>
      <c r="J11" s="62">
        <v>0</v>
      </c>
      <c r="K11" s="62">
        <f t="shared" si="1"/>
        <v>2</v>
      </c>
      <c r="L11" s="62">
        <v>0</v>
      </c>
      <c r="M11" s="62">
        <v>2</v>
      </c>
      <c r="N11" s="62">
        <f t="shared" si="2"/>
        <v>2</v>
      </c>
      <c r="O11" s="62">
        <v>0</v>
      </c>
      <c r="P11" s="62">
        <v>0</v>
      </c>
      <c r="Q11" s="62">
        <v>2</v>
      </c>
      <c r="R11" s="62">
        <v>0</v>
      </c>
      <c r="S11" s="62">
        <v>0</v>
      </c>
      <c r="T11" s="62">
        <v>0</v>
      </c>
      <c r="U11" s="62">
        <v>2</v>
      </c>
      <c r="V11" s="62">
        <v>0</v>
      </c>
      <c r="W11" s="62">
        <v>0</v>
      </c>
      <c r="X11" s="62">
        <v>2</v>
      </c>
      <c r="Y11" s="62">
        <v>0</v>
      </c>
      <c r="Z11" s="61"/>
    </row>
    <row r="12" spans="1:26" ht="15.75" customHeight="1">
      <c r="A12" s="60" t="s">
        <v>505</v>
      </c>
      <c r="B12" s="61" t="s">
        <v>278</v>
      </c>
      <c r="C12" s="62" t="e">
        <f>VLOOKUP(B12,#REF!,61,FALSE)</f>
        <v>#REF!</v>
      </c>
      <c r="D12" s="62" t="e">
        <f>VLOOKUP(B12,#REF!,62,FALSE)</f>
        <v>#REF!</v>
      </c>
      <c r="E12" s="62">
        <v>4</v>
      </c>
      <c r="F12" s="62">
        <v>2</v>
      </c>
      <c r="G12" s="62">
        <v>2</v>
      </c>
      <c r="H12" s="62"/>
      <c r="I12" s="62"/>
      <c r="J12" s="62">
        <v>0</v>
      </c>
      <c r="K12" s="62">
        <f t="shared" si="1"/>
        <v>2</v>
      </c>
      <c r="L12" s="62">
        <v>0</v>
      </c>
      <c r="M12" s="62">
        <v>2</v>
      </c>
      <c r="N12" s="62">
        <f t="shared" si="2"/>
        <v>2</v>
      </c>
      <c r="O12" s="62">
        <v>0</v>
      </c>
      <c r="P12" s="62">
        <v>0</v>
      </c>
      <c r="Q12" s="62">
        <v>2</v>
      </c>
      <c r="R12" s="62">
        <v>0</v>
      </c>
      <c r="S12" s="62">
        <v>0</v>
      </c>
      <c r="T12" s="62">
        <v>0</v>
      </c>
      <c r="U12" s="62">
        <v>2</v>
      </c>
      <c r="V12" s="62">
        <v>0</v>
      </c>
      <c r="W12" s="62">
        <v>0</v>
      </c>
      <c r="X12" s="62">
        <v>2</v>
      </c>
      <c r="Y12" s="62">
        <v>0</v>
      </c>
      <c r="Z12" s="61"/>
    </row>
    <row r="13" spans="1:26" ht="15.75" customHeight="1">
      <c r="A13" s="60" t="s">
        <v>553</v>
      </c>
      <c r="B13" s="61" t="s">
        <v>342</v>
      </c>
      <c r="C13" s="62" t="e">
        <f>VLOOKUP(B13,#REF!,61,FALSE)</f>
        <v>#REF!</v>
      </c>
      <c r="D13" s="62" t="e">
        <f>VLOOKUP(B13,#REF!,62,FALSE)</f>
        <v>#REF!</v>
      </c>
      <c r="E13" s="62">
        <v>3</v>
      </c>
      <c r="F13" s="62">
        <v>0</v>
      </c>
      <c r="G13" s="62">
        <v>3</v>
      </c>
      <c r="H13" s="62"/>
      <c r="I13" s="62"/>
      <c r="J13" s="62">
        <v>0</v>
      </c>
      <c r="K13" s="62">
        <f t="shared" si="1"/>
        <v>0</v>
      </c>
      <c r="L13" s="62">
        <v>0</v>
      </c>
      <c r="M13" s="62">
        <v>0</v>
      </c>
      <c r="N13" s="62">
        <f t="shared" si="2"/>
        <v>0</v>
      </c>
      <c r="O13" s="62">
        <v>0</v>
      </c>
      <c r="P13" s="62">
        <v>0</v>
      </c>
      <c r="Q13" s="62">
        <v>0</v>
      </c>
      <c r="R13" s="62">
        <v>0</v>
      </c>
      <c r="S13" s="62">
        <v>0</v>
      </c>
      <c r="T13" s="62">
        <v>0</v>
      </c>
      <c r="U13" s="62">
        <v>3</v>
      </c>
      <c r="V13" s="62">
        <v>0</v>
      </c>
      <c r="W13" s="62">
        <v>0</v>
      </c>
      <c r="X13" s="62">
        <v>3</v>
      </c>
      <c r="Y13" s="62">
        <v>0</v>
      </c>
      <c r="Z13" s="61"/>
    </row>
    <row r="14" spans="1:26" ht="15.75" customHeight="1">
      <c r="A14" s="60" t="s">
        <v>483</v>
      </c>
      <c r="B14" s="61" t="s">
        <v>189</v>
      </c>
      <c r="C14" s="62" t="e">
        <f>VLOOKUP(B14,#REF!,61,FALSE)</f>
        <v>#REF!</v>
      </c>
      <c r="D14" s="62" t="e">
        <f>VLOOKUP(B14,#REF!,62,FALSE)</f>
        <v>#REF!</v>
      </c>
      <c r="E14" s="62">
        <v>3</v>
      </c>
      <c r="F14" s="62">
        <v>0</v>
      </c>
      <c r="G14" s="62">
        <v>3</v>
      </c>
      <c r="H14" s="62"/>
      <c r="I14" s="62"/>
      <c r="J14" s="62">
        <v>0</v>
      </c>
      <c r="K14" s="62"/>
      <c r="L14" s="62">
        <v>0</v>
      </c>
      <c r="M14" s="62">
        <v>0</v>
      </c>
      <c r="N14" s="62"/>
      <c r="O14" s="62">
        <v>0</v>
      </c>
      <c r="P14" s="62">
        <v>0</v>
      </c>
      <c r="Q14" s="62">
        <v>0</v>
      </c>
      <c r="R14" s="62">
        <v>0</v>
      </c>
      <c r="S14" s="62">
        <v>0</v>
      </c>
      <c r="T14" s="62">
        <v>0</v>
      </c>
      <c r="U14" s="62">
        <v>0</v>
      </c>
      <c r="V14" s="62">
        <v>0</v>
      </c>
      <c r="W14" s="62">
        <v>2</v>
      </c>
      <c r="X14" s="62">
        <v>2</v>
      </c>
      <c r="Y14" s="62">
        <v>0</v>
      </c>
      <c r="Z14" s="61"/>
    </row>
    <row r="15" spans="1:26" ht="15.75" customHeight="1">
      <c r="A15" s="60" t="s">
        <v>457</v>
      </c>
      <c r="B15" s="61" t="s">
        <v>95</v>
      </c>
      <c r="C15" s="62" t="e">
        <f>VLOOKUP(B15,#REF!,61,FALSE)</f>
        <v>#REF!</v>
      </c>
      <c r="D15" s="62" t="e">
        <f>VLOOKUP(B15,#REF!,62,FALSE)</f>
        <v>#REF!</v>
      </c>
      <c r="E15" s="62">
        <v>5</v>
      </c>
      <c r="F15" s="62">
        <v>2</v>
      </c>
      <c r="G15" s="62">
        <v>3</v>
      </c>
      <c r="H15" s="62"/>
      <c r="I15" s="62"/>
      <c r="J15" s="62">
        <v>0</v>
      </c>
      <c r="K15" s="62">
        <f t="shared" ref="K15:K31" si="3">M15</f>
        <v>2</v>
      </c>
      <c r="L15" s="62">
        <v>0</v>
      </c>
      <c r="M15" s="62">
        <v>2</v>
      </c>
      <c r="N15" s="62"/>
      <c r="O15" s="62">
        <v>0</v>
      </c>
      <c r="P15" s="62">
        <v>2</v>
      </c>
      <c r="Q15" s="62">
        <v>2</v>
      </c>
      <c r="R15" s="62">
        <v>0</v>
      </c>
      <c r="S15" s="62">
        <v>0</v>
      </c>
      <c r="T15" s="62">
        <v>0</v>
      </c>
      <c r="U15" s="62">
        <v>2</v>
      </c>
      <c r="V15" s="62">
        <v>0</v>
      </c>
      <c r="W15" s="62">
        <v>2</v>
      </c>
      <c r="X15" s="62">
        <v>2</v>
      </c>
      <c r="Y15" s="62">
        <v>0</v>
      </c>
      <c r="Z15" s="61"/>
    </row>
    <row r="16" spans="1:26" ht="15.75" customHeight="1">
      <c r="A16" s="60" t="s">
        <v>459</v>
      </c>
      <c r="B16" s="61" t="s">
        <v>97</v>
      </c>
      <c r="C16" s="62" t="e">
        <f>VLOOKUP(B16,#REF!,61,FALSE)</f>
        <v>#REF!</v>
      </c>
      <c r="D16" s="62" t="e">
        <f>VLOOKUP(B16,#REF!,62,FALSE)</f>
        <v>#REF!</v>
      </c>
      <c r="E16" s="62">
        <v>14</v>
      </c>
      <c r="F16" s="62">
        <v>7</v>
      </c>
      <c r="G16" s="62">
        <v>7</v>
      </c>
      <c r="H16" s="62"/>
      <c r="I16" s="62"/>
      <c r="J16" s="62">
        <v>0</v>
      </c>
      <c r="K16" s="62">
        <f t="shared" si="3"/>
        <v>3</v>
      </c>
      <c r="L16" s="62">
        <v>0</v>
      </c>
      <c r="M16" s="62">
        <v>3</v>
      </c>
      <c r="N16" s="62"/>
      <c r="O16" s="62">
        <v>0</v>
      </c>
      <c r="P16" s="62">
        <v>4</v>
      </c>
      <c r="Q16" s="62">
        <v>3</v>
      </c>
      <c r="R16" s="62">
        <v>0</v>
      </c>
      <c r="S16" s="62">
        <v>0</v>
      </c>
      <c r="T16" s="62">
        <v>0</v>
      </c>
      <c r="U16" s="62">
        <v>3</v>
      </c>
      <c r="V16" s="62">
        <v>0</v>
      </c>
      <c r="W16" s="62">
        <v>4</v>
      </c>
      <c r="X16" s="62">
        <v>4</v>
      </c>
      <c r="Y16" s="62">
        <v>0</v>
      </c>
      <c r="Z16" s="61"/>
    </row>
    <row r="17" spans="1:26" ht="15.75" customHeight="1">
      <c r="A17" s="60" t="s">
        <v>464</v>
      </c>
      <c r="B17" s="61" t="s">
        <v>103</v>
      </c>
      <c r="C17" s="62" t="e">
        <f>VLOOKUP(B17,#REF!,61,FALSE)</f>
        <v>#REF!</v>
      </c>
      <c r="D17" s="62" t="e">
        <f>VLOOKUP(B17,#REF!,62,FALSE)</f>
        <v>#REF!</v>
      </c>
      <c r="E17" s="62">
        <v>4</v>
      </c>
      <c r="F17" s="62">
        <v>2</v>
      </c>
      <c r="G17" s="62">
        <v>2</v>
      </c>
      <c r="H17" s="62"/>
      <c r="I17" s="62"/>
      <c r="J17" s="62">
        <v>0</v>
      </c>
      <c r="K17" s="62">
        <f t="shared" si="3"/>
        <v>2</v>
      </c>
      <c r="L17" s="62">
        <v>0</v>
      </c>
      <c r="M17" s="62">
        <v>2</v>
      </c>
      <c r="N17" s="62"/>
      <c r="O17" s="62">
        <v>0</v>
      </c>
      <c r="P17" s="62">
        <v>2</v>
      </c>
      <c r="Q17" s="62">
        <v>1</v>
      </c>
      <c r="R17" s="62">
        <v>0</v>
      </c>
      <c r="S17" s="62">
        <v>0</v>
      </c>
      <c r="T17" s="62">
        <v>0</v>
      </c>
      <c r="U17" s="62">
        <v>2</v>
      </c>
      <c r="V17" s="62">
        <v>0</v>
      </c>
      <c r="W17" s="62">
        <v>2</v>
      </c>
      <c r="X17" s="62">
        <v>2</v>
      </c>
      <c r="Y17" s="62">
        <v>0</v>
      </c>
      <c r="Z17" s="61"/>
    </row>
    <row r="18" spans="1:26" ht="15.75" customHeight="1">
      <c r="A18" s="60" t="s">
        <v>468</v>
      </c>
      <c r="B18" s="61" t="s">
        <v>107</v>
      </c>
      <c r="C18" s="62" t="e">
        <f>VLOOKUP(B18,#REF!,61,FALSE)</f>
        <v>#REF!</v>
      </c>
      <c r="D18" s="62" t="e">
        <f>VLOOKUP(B18,#REF!,62,FALSE)</f>
        <v>#REF!</v>
      </c>
      <c r="E18" s="62">
        <v>7</v>
      </c>
      <c r="F18" s="62">
        <v>3</v>
      </c>
      <c r="G18" s="62">
        <v>4</v>
      </c>
      <c r="H18" s="62"/>
      <c r="I18" s="62"/>
      <c r="J18" s="62">
        <v>0</v>
      </c>
      <c r="K18" s="62">
        <f t="shared" si="3"/>
        <v>2</v>
      </c>
      <c r="L18" s="62">
        <v>0</v>
      </c>
      <c r="M18" s="62">
        <v>2</v>
      </c>
      <c r="N18" s="62"/>
      <c r="O18" s="62">
        <v>0</v>
      </c>
      <c r="P18" s="62">
        <v>2</v>
      </c>
      <c r="Q18" s="62">
        <v>2</v>
      </c>
      <c r="R18" s="62">
        <v>0</v>
      </c>
      <c r="S18" s="62">
        <v>0</v>
      </c>
      <c r="T18" s="62">
        <v>0</v>
      </c>
      <c r="U18" s="62">
        <v>2</v>
      </c>
      <c r="V18" s="62">
        <v>0</v>
      </c>
      <c r="W18" s="62">
        <v>2</v>
      </c>
      <c r="X18" s="62">
        <v>2</v>
      </c>
      <c r="Y18" s="62">
        <v>0</v>
      </c>
      <c r="Z18" s="61"/>
    </row>
    <row r="19" spans="1:26" ht="15.75" customHeight="1">
      <c r="A19" s="60" t="s">
        <v>499</v>
      </c>
      <c r="B19" s="61" t="s">
        <v>135</v>
      </c>
      <c r="C19" s="62" t="e">
        <f>VLOOKUP(B19,#REF!,61,FALSE)</f>
        <v>#REF!</v>
      </c>
      <c r="D19" s="62" t="e">
        <f>VLOOKUP(B19,#REF!,62,FALSE)</f>
        <v>#REF!</v>
      </c>
      <c r="E19" s="62">
        <v>7</v>
      </c>
      <c r="F19" s="62">
        <v>5</v>
      </c>
      <c r="G19" s="62">
        <v>2</v>
      </c>
      <c r="H19" s="62"/>
      <c r="I19" s="62"/>
      <c r="J19" s="62">
        <v>0</v>
      </c>
      <c r="K19" s="62">
        <f t="shared" si="3"/>
        <v>5</v>
      </c>
      <c r="L19" s="62">
        <v>0</v>
      </c>
      <c r="M19" s="62">
        <v>5</v>
      </c>
      <c r="N19" s="62"/>
      <c r="O19" s="62">
        <v>1</v>
      </c>
      <c r="P19" s="62">
        <v>2</v>
      </c>
      <c r="Q19" s="62">
        <v>4</v>
      </c>
      <c r="R19" s="62">
        <v>0</v>
      </c>
      <c r="S19" s="62">
        <v>0</v>
      </c>
      <c r="T19" s="62">
        <v>0</v>
      </c>
      <c r="U19" s="62">
        <v>2</v>
      </c>
      <c r="V19" s="62">
        <v>0</v>
      </c>
      <c r="W19" s="62">
        <v>2</v>
      </c>
      <c r="X19" s="62">
        <v>2</v>
      </c>
      <c r="Y19" s="62">
        <v>0</v>
      </c>
      <c r="Z19" s="61"/>
    </row>
    <row r="20" spans="1:26" ht="15.75" customHeight="1">
      <c r="A20" s="60" t="s">
        <v>501</v>
      </c>
      <c r="B20" s="61" t="s">
        <v>139</v>
      </c>
      <c r="C20" s="62" t="e">
        <f>VLOOKUP(B20,#REF!,61,FALSE)</f>
        <v>#REF!</v>
      </c>
      <c r="D20" s="62" t="e">
        <f>VLOOKUP(B20,#REF!,62,FALSE)</f>
        <v>#REF!</v>
      </c>
      <c r="E20" s="62">
        <v>7</v>
      </c>
      <c r="F20" s="62">
        <v>2</v>
      </c>
      <c r="G20" s="62">
        <v>5</v>
      </c>
      <c r="H20" s="62"/>
      <c r="I20" s="62"/>
      <c r="J20" s="62">
        <v>0</v>
      </c>
      <c r="K20" s="62">
        <f t="shared" si="3"/>
        <v>2</v>
      </c>
      <c r="L20" s="62">
        <v>0</v>
      </c>
      <c r="M20" s="62">
        <v>2</v>
      </c>
      <c r="N20" s="62"/>
      <c r="O20" s="62">
        <v>0</v>
      </c>
      <c r="P20" s="62">
        <v>2</v>
      </c>
      <c r="Q20" s="62">
        <v>2</v>
      </c>
      <c r="R20" s="62">
        <v>0</v>
      </c>
      <c r="S20" s="62">
        <v>0</v>
      </c>
      <c r="T20" s="62">
        <v>0</v>
      </c>
      <c r="U20" s="62">
        <v>4</v>
      </c>
      <c r="V20" s="62">
        <v>0</v>
      </c>
      <c r="W20" s="62">
        <v>2</v>
      </c>
      <c r="X20" s="62">
        <v>3</v>
      </c>
      <c r="Y20" s="62">
        <v>0</v>
      </c>
      <c r="Z20" s="61"/>
    </row>
    <row r="21" spans="1:26" ht="15.75" customHeight="1">
      <c r="A21" s="60" t="s">
        <v>504</v>
      </c>
      <c r="B21" s="61" t="s">
        <v>147</v>
      </c>
      <c r="C21" s="62" t="e">
        <f>VLOOKUP(B21,#REF!,61,FALSE)</f>
        <v>#REF!</v>
      </c>
      <c r="D21" s="62" t="e">
        <f>VLOOKUP(B21,#REF!,62,FALSE)</f>
        <v>#REF!</v>
      </c>
      <c r="E21" s="62">
        <v>7</v>
      </c>
      <c r="F21" s="62">
        <v>3</v>
      </c>
      <c r="G21" s="62">
        <v>4</v>
      </c>
      <c r="H21" s="62"/>
      <c r="I21" s="62"/>
      <c r="J21" s="62">
        <v>0</v>
      </c>
      <c r="K21" s="62">
        <f t="shared" si="3"/>
        <v>2</v>
      </c>
      <c r="L21" s="62">
        <v>0</v>
      </c>
      <c r="M21" s="62">
        <v>2</v>
      </c>
      <c r="N21" s="62"/>
      <c r="O21" s="62">
        <v>0</v>
      </c>
      <c r="P21" s="62">
        <v>1</v>
      </c>
      <c r="Q21" s="62">
        <v>2</v>
      </c>
      <c r="R21" s="62">
        <v>0</v>
      </c>
      <c r="S21" s="62">
        <v>0</v>
      </c>
      <c r="T21" s="62">
        <v>0</v>
      </c>
      <c r="U21" s="62">
        <v>2</v>
      </c>
      <c r="V21" s="62">
        <v>0</v>
      </c>
      <c r="W21" s="62">
        <v>2</v>
      </c>
      <c r="X21" s="62">
        <v>3</v>
      </c>
      <c r="Y21" s="62">
        <v>0</v>
      </c>
      <c r="Z21" s="61"/>
    </row>
    <row r="22" spans="1:26" ht="15.75" customHeight="1">
      <c r="A22" s="60" t="s">
        <v>507</v>
      </c>
      <c r="B22" s="61" t="s">
        <v>151</v>
      </c>
      <c r="C22" s="62" t="e">
        <f>VLOOKUP(B22,#REF!,61,FALSE)</f>
        <v>#REF!</v>
      </c>
      <c r="D22" s="62" t="e">
        <f>VLOOKUP(B22,#REF!,62,FALSE)</f>
        <v>#REF!</v>
      </c>
      <c r="E22" s="62">
        <v>4</v>
      </c>
      <c r="F22" s="62">
        <v>0</v>
      </c>
      <c r="G22" s="62">
        <v>4</v>
      </c>
      <c r="H22" s="62"/>
      <c r="I22" s="62"/>
      <c r="J22" s="62">
        <v>0</v>
      </c>
      <c r="K22" s="62">
        <f t="shared" si="3"/>
        <v>0</v>
      </c>
      <c r="L22" s="62">
        <v>0</v>
      </c>
      <c r="M22" s="62">
        <v>0</v>
      </c>
      <c r="N22" s="62"/>
      <c r="O22" s="62">
        <v>0</v>
      </c>
      <c r="P22" s="62">
        <v>0</v>
      </c>
      <c r="Q22" s="62">
        <v>0</v>
      </c>
      <c r="R22" s="62">
        <v>0</v>
      </c>
      <c r="S22" s="62">
        <v>0</v>
      </c>
      <c r="T22" s="62">
        <v>1</v>
      </c>
      <c r="U22" s="62">
        <v>2</v>
      </c>
      <c r="V22" s="62">
        <v>1</v>
      </c>
      <c r="W22" s="62">
        <v>2</v>
      </c>
      <c r="X22" s="62">
        <v>2</v>
      </c>
      <c r="Y22" s="62">
        <v>0</v>
      </c>
      <c r="Z22" s="61"/>
    </row>
    <row r="23" spans="1:26" ht="15.75" customHeight="1">
      <c r="A23" s="60" t="s">
        <v>513</v>
      </c>
      <c r="B23" s="61" t="s">
        <v>161</v>
      </c>
      <c r="C23" s="62" t="e">
        <f>VLOOKUP(B23,#REF!,61,FALSE)</f>
        <v>#REF!</v>
      </c>
      <c r="D23" s="62" t="e">
        <f>VLOOKUP(B23,#REF!,62,FALSE)</f>
        <v>#REF!</v>
      </c>
      <c r="E23" s="62">
        <v>8</v>
      </c>
      <c r="F23" s="62">
        <v>0</v>
      </c>
      <c r="G23" s="62">
        <v>8</v>
      </c>
      <c r="H23" s="62"/>
      <c r="I23" s="62"/>
      <c r="J23" s="62">
        <v>0</v>
      </c>
      <c r="K23" s="62">
        <f t="shared" si="3"/>
        <v>0</v>
      </c>
      <c r="L23" s="62">
        <v>0</v>
      </c>
      <c r="M23" s="62">
        <v>0</v>
      </c>
      <c r="N23" s="62"/>
      <c r="O23" s="62">
        <v>0</v>
      </c>
      <c r="P23" s="62">
        <v>0</v>
      </c>
      <c r="Q23" s="62">
        <v>0</v>
      </c>
      <c r="R23" s="62">
        <v>0</v>
      </c>
      <c r="S23" s="62">
        <v>0</v>
      </c>
      <c r="T23" s="62">
        <v>0</v>
      </c>
      <c r="U23" s="62">
        <v>7</v>
      </c>
      <c r="V23" s="62">
        <v>0</v>
      </c>
      <c r="W23" s="62">
        <v>7</v>
      </c>
      <c r="X23" s="62">
        <v>8</v>
      </c>
      <c r="Y23" s="62">
        <v>0</v>
      </c>
      <c r="Z23" s="61"/>
    </row>
    <row r="24" spans="1:26" ht="15.75" customHeight="1">
      <c r="A24" s="60" t="s">
        <v>518</v>
      </c>
      <c r="B24" s="61" t="s">
        <v>171</v>
      </c>
      <c r="C24" s="62" t="e">
        <f>VLOOKUP(B24,#REF!,61,FALSE)</f>
        <v>#REF!</v>
      </c>
      <c r="D24" s="62" t="e">
        <f>VLOOKUP(B24,#REF!,62,FALSE)</f>
        <v>#REF!</v>
      </c>
      <c r="E24" s="62">
        <v>7</v>
      </c>
      <c r="F24" s="62">
        <v>2</v>
      </c>
      <c r="G24" s="62">
        <v>5</v>
      </c>
      <c r="H24" s="62"/>
      <c r="I24" s="62"/>
      <c r="J24" s="62">
        <v>0</v>
      </c>
      <c r="K24" s="62">
        <f t="shared" si="3"/>
        <v>2</v>
      </c>
      <c r="L24" s="62">
        <v>0</v>
      </c>
      <c r="M24" s="62">
        <v>2</v>
      </c>
      <c r="N24" s="62"/>
      <c r="O24" s="62">
        <v>0</v>
      </c>
      <c r="P24" s="62">
        <v>2</v>
      </c>
      <c r="Q24" s="62">
        <v>1</v>
      </c>
      <c r="R24" s="62">
        <v>0</v>
      </c>
      <c r="S24" s="62">
        <v>1</v>
      </c>
      <c r="T24" s="62">
        <v>0</v>
      </c>
      <c r="U24" s="62">
        <v>5</v>
      </c>
      <c r="V24" s="62">
        <v>1</v>
      </c>
      <c r="W24" s="62">
        <v>5</v>
      </c>
      <c r="X24" s="62">
        <v>4</v>
      </c>
      <c r="Y24" s="62">
        <v>0</v>
      </c>
      <c r="Z24" s="61"/>
    </row>
    <row r="25" spans="1:26" ht="15.75" customHeight="1">
      <c r="A25" s="60" t="s">
        <v>520</v>
      </c>
      <c r="B25" s="61" t="s">
        <v>410</v>
      </c>
      <c r="C25" s="62" t="e">
        <f>VLOOKUP(B25,#REF!,61,FALSE)</f>
        <v>#REF!</v>
      </c>
      <c r="D25" s="62" t="e">
        <f>VLOOKUP(B25,#REF!,62,FALSE)</f>
        <v>#REF!</v>
      </c>
      <c r="E25" s="62">
        <v>5</v>
      </c>
      <c r="F25" s="62">
        <v>1</v>
      </c>
      <c r="G25" s="62">
        <v>4</v>
      </c>
      <c r="H25" s="62"/>
      <c r="I25" s="62"/>
      <c r="J25" s="62">
        <v>0</v>
      </c>
      <c r="K25" s="62">
        <f t="shared" si="3"/>
        <v>0</v>
      </c>
      <c r="L25" s="62">
        <v>0</v>
      </c>
      <c r="M25" s="62">
        <v>0</v>
      </c>
      <c r="N25" s="62"/>
      <c r="O25" s="62">
        <v>0</v>
      </c>
      <c r="P25" s="62">
        <v>0</v>
      </c>
      <c r="Q25" s="62">
        <v>0</v>
      </c>
      <c r="R25" s="62">
        <v>0</v>
      </c>
      <c r="S25" s="62">
        <v>0</v>
      </c>
      <c r="T25" s="62">
        <v>0</v>
      </c>
      <c r="U25" s="62">
        <v>4</v>
      </c>
      <c r="V25" s="62">
        <v>3</v>
      </c>
      <c r="W25" s="62">
        <v>0</v>
      </c>
      <c r="X25" s="62">
        <v>4</v>
      </c>
      <c r="Y25" s="62">
        <v>0</v>
      </c>
      <c r="Z25" s="61"/>
    </row>
    <row r="26" spans="1:26" ht="15.75" customHeight="1">
      <c r="A26" s="60" t="s">
        <v>522</v>
      </c>
      <c r="B26" s="61" t="s">
        <v>199</v>
      </c>
      <c r="C26" s="62" t="e">
        <f>VLOOKUP(B26,#REF!,61,FALSE)</f>
        <v>#REF!</v>
      </c>
      <c r="D26" s="62" t="e">
        <f>VLOOKUP(B26,#REF!,62,FALSE)</f>
        <v>#REF!</v>
      </c>
      <c r="E26" s="62">
        <v>2</v>
      </c>
      <c r="F26" s="62">
        <v>0</v>
      </c>
      <c r="G26" s="62">
        <v>2</v>
      </c>
      <c r="H26" s="62"/>
      <c r="I26" s="62"/>
      <c r="J26" s="62">
        <v>0</v>
      </c>
      <c r="K26" s="62">
        <f t="shared" si="3"/>
        <v>0</v>
      </c>
      <c r="L26" s="62">
        <v>0</v>
      </c>
      <c r="M26" s="62">
        <v>0</v>
      </c>
      <c r="N26" s="62"/>
      <c r="O26" s="62">
        <v>0</v>
      </c>
      <c r="P26" s="62">
        <v>0</v>
      </c>
      <c r="Q26" s="62">
        <v>0</v>
      </c>
      <c r="R26" s="62">
        <v>0</v>
      </c>
      <c r="S26" s="62">
        <v>0</v>
      </c>
      <c r="T26" s="62">
        <v>0</v>
      </c>
      <c r="U26" s="62">
        <v>2</v>
      </c>
      <c r="V26" s="62">
        <v>0</v>
      </c>
      <c r="W26" s="62">
        <v>2</v>
      </c>
      <c r="X26" s="62">
        <v>2</v>
      </c>
      <c r="Y26" s="62">
        <v>0</v>
      </c>
      <c r="Z26" s="61"/>
    </row>
    <row r="27" spans="1:26" ht="15.75" customHeight="1">
      <c r="A27" s="60" t="s">
        <v>524</v>
      </c>
      <c r="B27" s="61" t="s">
        <v>205</v>
      </c>
      <c r="C27" s="62" t="e">
        <f>VLOOKUP(B27,#REF!,61,FALSE)</f>
        <v>#REF!</v>
      </c>
      <c r="D27" s="62" t="e">
        <f>VLOOKUP(B27,#REF!,62,FALSE)</f>
        <v>#REF!</v>
      </c>
      <c r="E27" s="62">
        <v>8</v>
      </c>
      <c r="F27" s="62">
        <v>3</v>
      </c>
      <c r="G27" s="62">
        <v>5</v>
      </c>
      <c r="H27" s="62"/>
      <c r="I27" s="62"/>
      <c r="J27" s="62">
        <v>0</v>
      </c>
      <c r="K27" s="62">
        <f t="shared" si="3"/>
        <v>1</v>
      </c>
      <c r="L27" s="62">
        <v>0</v>
      </c>
      <c r="M27" s="62">
        <v>1</v>
      </c>
      <c r="N27" s="62"/>
      <c r="O27" s="62">
        <v>2</v>
      </c>
      <c r="P27" s="62">
        <v>0</v>
      </c>
      <c r="Q27" s="62">
        <v>2</v>
      </c>
      <c r="R27" s="62">
        <v>0</v>
      </c>
      <c r="S27" s="62">
        <v>0</v>
      </c>
      <c r="T27" s="62">
        <v>0</v>
      </c>
      <c r="U27" s="62">
        <v>3</v>
      </c>
      <c r="V27" s="62">
        <v>2</v>
      </c>
      <c r="W27" s="62">
        <v>2</v>
      </c>
      <c r="X27" s="62">
        <v>1</v>
      </c>
      <c r="Y27" s="62">
        <v>0</v>
      </c>
      <c r="Z27" s="61"/>
    </row>
    <row r="28" spans="1:26" ht="15.75" customHeight="1">
      <c r="A28" s="60" t="s">
        <v>525</v>
      </c>
      <c r="B28" s="61" t="s">
        <v>208</v>
      </c>
      <c r="C28" s="62" t="e">
        <f>VLOOKUP(B28,#REF!,61,FALSE)</f>
        <v>#REF!</v>
      </c>
      <c r="D28" s="62" t="e">
        <f>VLOOKUP(B28,#REF!,62,FALSE)</f>
        <v>#REF!</v>
      </c>
      <c r="E28" s="62">
        <v>5</v>
      </c>
      <c r="F28" s="62">
        <v>2</v>
      </c>
      <c r="G28" s="62">
        <v>3</v>
      </c>
      <c r="H28" s="62"/>
      <c r="I28" s="62"/>
      <c r="J28" s="62">
        <v>0</v>
      </c>
      <c r="K28" s="62">
        <f t="shared" si="3"/>
        <v>1</v>
      </c>
      <c r="L28" s="62">
        <v>0</v>
      </c>
      <c r="M28" s="62">
        <v>1</v>
      </c>
      <c r="N28" s="62"/>
      <c r="O28" s="62">
        <v>0</v>
      </c>
      <c r="P28" s="62">
        <v>2</v>
      </c>
      <c r="Q28" s="62">
        <v>2</v>
      </c>
      <c r="R28" s="62">
        <v>0</v>
      </c>
      <c r="S28" s="62">
        <v>0</v>
      </c>
      <c r="T28" s="62">
        <v>0</v>
      </c>
      <c r="U28" s="62">
        <v>2</v>
      </c>
      <c r="V28" s="62">
        <v>0</v>
      </c>
      <c r="W28" s="62">
        <v>2</v>
      </c>
      <c r="X28" s="62">
        <v>2</v>
      </c>
      <c r="Y28" s="62">
        <v>0</v>
      </c>
      <c r="Z28" s="61"/>
    </row>
    <row r="29" spans="1:26" ht="15.75" customHeight="1">
      <c r="A29" s="60" t="s">
        <v>527</v>
      </c>
      <c r="B29" s="61" t="s">
        <v>214</v>
      </c>
      <c r="C29" s="62" t="e">
        <f>VLOOKUP(B29,#REF!,61,FALSE)</f>
        <v>#REF!</v>
      </c>
      <c r="D29" s="62" t="e">
        <f>VLOOKUP(B29,#REF!,62,FALSE)</f>
        <v>#REF!</v>
      </c>
      <c r="E29" s="62">
        <v>3</v>
      </c>
      <c r="F29" s="62">
        <v>0</v>
      </c>
      <c r="G29" s="62">
        <v>3</v>
      </c>
      <c r="H29" s="62"/>
      <c r="I29" s="62"/>
      <c r="J29" s="62">
        <v>0</v>
      </c>
      <c r="K29" s="62">
        <f t="shared" si="3"/>
        <v>0</v>
      </c>
      <c r="L29" s="62">
        <v>0</v>
      </c>
      <c r="M29" s="62">
        <v>0</v>
      </c>
      <c r="N29" s="62"/>
      <c r="O29" s="62">
        <v>0</v>
      </c>
      <c r="P29" s="62">
        <v>0</v>
      </c>
      <c r="Q29" s="62">
        <v>0</v>
      </c>
      <c r="R29" s="62">
        <v>0</v>
      </c>
      <c r="S29" s="62">
        <v>0</v>
      </c>
      <c r="T29" s="62">
        <v>0</v>
      </c>
      <c r="U29" s="62">
        <v>3</v>
      </c>
      <c r="V29" s="62">
        <v>0</v>
      </c>
      <c r="W29" s="62">
        <v>3</v>
      </c>
      <c r="X29" s="62">
        <v>3</v>
      </c>
      <c r="Y29" s="62">
        <v>0</v>
      </c>
      <c r="Z29" s="61"/>
    </row>
    <row r="30" spans="1:26" ht="15.75" customHeight="1">
      <c r="A30" s="60" t="s">
        <v>529</v>
      </c>
      <c r="B30" s="61" t="s">
        <v>221</v>
      </c>
      <c r="C30" s="62" t="e">
        <f>VLOOKUP(B30,#REF!,61,FALSE)</f>
        <v>#REF!</v>
      </c>
      <c r="D30" s="62" t="e">
        <f>VLOOKUP(B30,#REF!,62,FALSE)</f>
        <v>#REF!</v>
      </c>
      <c r="E30" s="62">
        <v>5</v>
      </c>
      <c r="F30" s="62">
        <v>0</v>
      </c>
      <c r="G30" s="62">
        <v>5</v>
      </c>
      <c r="H30" s="62"/>
      <c r="I30" s="62"/>
      <c r="J30" s="62">
        <v>0</v>
      </c>
      <c r="K30" s="62">
        <f t="shared" si="3"/>
        <v>0</v>
      </c>
      <c r="L30" s="62">
        <v>0</v>
      </c>
      <c r="M30" s="62">
        <v>0</v>
      </c>
      <c r="N30" s="62"/>
      <c r="O30" s="62">
        <v>0</v>
      </c>
      <c r="P30" s="62">
        <v>0</v>
      </c>
      <c r="Q30" s="62">
        <v>0</v>
      </c>
      <c r="R30" s="62">
        <v>0</v>
      </c>
      <c r="S30" s="62">
        <v>0</v>
      </c>
      <c r="T30" s="62">
        <v>0</v>
      </c>
      <c r="U30" s="62">
        <v>3</v>
      </c>
      <c r="V30" s="62">
        <v>0</v>
      </c>
      <c r="W30" s="62">
        <v>5</v>
      </c>
      <c r="X30" s="62">
        <v>2</v>
      </c>
      <c r="Y30" s="62">
        <v>0</v>
      </c>
      <c r="Z30" s="61"/>
    </row>
    <row r="31" spans="1:26" ht="15.75" customHeight="1">
      <c r="A31" s="60" t="s">
        <v>530</v>
      </c>
      <c r="B31" s="61" t="s">
        <v>224</v>
      </c>
      <c r="C31" s="62" t="e">
        <f>VLOOKUP(B31,#REF!,61,FALSE)</f>
        <v>#REF!</v>
      </c>
      <c r="D31" s="62" t="e">
        <f>VLOOKUP(B31,#REF!,62,FALSE)</f>
        <v>#REF!</v>
      </c>
      <c r="E31" s="62">
        <v>5</v>
      </c>
      <c r="F31" s="62">
        <v>0</v>
      </c>
      <c r="G31" s="62">
        <v>5</v>
      </c>
      <c r="H31" s="62"/>
      <c r="I31" s="62"/>
      <c r="J31" s="62">
        <v>0</v>
      </c>
      <c r="K31" s="62">
        <f t="shared" si="3"/>
        <v>0</v>
      </c>
      <c r="L31" s="62">
        <v>0</v>
      </c>
      <c r="M31" s="62">
        <v>0</v>
      </c>
      <c r="N31" s="62"/>
      <c r="O31" s="62">
        <v>0</v>
      </c>
      <c r="P31" s="62">
        <v>0</v>
      </c>
      <c r="Q31" s="62">
        <v>0</v>
      </c>
      <c r="R31" s="62">
        <v>0</v>
      </c>
      <c r="S31" s="62">
        <v>0</v>
      </c>
      <c r="T31" s="62">
        <v>0</v>
      </c>
      <c r="U31" s="62">
        <v>2</v>
      </c>
      <c r="V31" s="62">
        <v>0</v>
      </c>
      <c r="W31" s="62">
        <v>5</v>
      </c>
      <c r="X31" s="62">
        <v>5</v>
      </c>
      <c r="Y31" s="62">
        <v>0</v>
      </c>
      <c r="Z31" s="61"/>
    </row>
    <row r="32" spans="1:26" ht="15.75" customHeight="1">
      <c r="A32" s="60" t="s">
        <v>541</v>
      </c>
      <c r="B32" s="61" t="s">
        <v>244</v>
      </c>
      <c r="C32" s="62" t="e">
        <f>VLOOKUP(B32,#REF!,61,FALSE)</f>
        <v>#REF!</v>
      </c>
      <c r="D32" s="62" t="e">
        <f>VLOOKUP(B32,#REF!,62,FALSE)</f>
        <v>#REF!</v>
      </c>
      <c r="E32" s="62">
        <v>5</v>
      </c>
      <c r="F32" s="62">
        <v>1</v>
      </c>
      <c r="G32" s="62">
        <v>4</v>
      </c>
      <c r="H32" s="62"/>
      <c r="I32" s="62"/>
      <c r="J32" s="62">
        <v>1</v>
      </c>
      <c r="K32" s="62"/>
      <c r="L32" s="62">
        <v>0</v>
      </c>
      <c r="M32" s="62">
        <v>1</v>
      </c>
      <c r="N32" s="62"/>
      <c r="O32" s="62">
        <v>0</v>
      </c>
      <c r="P32" s="62">
        <v>1</v>
      </c>
      <c r="Q32" s="62">
        <v>1</v>
      </c>
      <c r="R32" s="62">
        <v>0</v>
      </c>
      <c r="S32" s="62">
        <v>1</v>
      </c>
      <c r="T32" s="62">
        <v>0</v>
      </c>
      <c r="U32" s="62">
        <v>4</v>
      </c>
      <c r="V32" s="62">
        <v>0</v>
      </c>
      <c r="W32" s="62">
        <v>3</v>
      </c>
      <c r="X32" s="62">
        <v>3</v>
      </c>
      <c r="Y32" s="62">
        <v>0</v>
      </c>
      <c r="Z32" s="61"/>
    </row>
    <row r="33" spans="1:26" ht="15.75" customHeight="1">
      <c r="A33" s="60" t="s">
        <v>447</v>
      </c>
      <c r="B33" s="61" t="s">
        <v>84</v>
      </c>
      <c r="C33" s="62" t="e">
        <f>VLOOKUP(B33,#REF!,61,FALSE)</f>
        <v>#REF!</v>
      </c>
      <c r="D33" s="62" t="e">
        <f>VLOOKUP(B33,#REF!,62,FALSE)</f>
        <v>#REF!</v>
      </c>
      <c r="E33" s="62">
        <v>7</v>
      </c>
      <c r="F33" s="62">
        <v>4</v>
      </c>
      <c r="G33" s="62">
        <v>3</v>
      </c>
      <c r="H33" s="62"/>
      <c r="I33" s="62"/>
      <c r="J33" s="62">
        <v>0</v>
      </c>
      <c r="K33" s="62"/>
      <c r="L33" s="62">
        <v>3</v>
      </c>
      <c r="M33" s="62">
        <v>3</v>
      </c>
      <c r="N33" s="62"/>
      <c r="O33" s="62">
        <v>0</v>
      </c>
      <c r="P33" s="62">
        <v>2</v>
      </c>
      <c r="Q33" s="62">
        <v>2</v>
      </c>
      <c r="R33" s="62">
        <v>0</v>
      </c>
      <c r="S33" s="62">
        <v>0</v>
      </c>
      <c r="T33" s="62">
        <v>2</v>
      </c>
      <c r="U33" s="62">
        <v>2</v>
      </c>
      <c r="V33" s="62">
        <v>0</v>
      </c>
      <c r="W33" s="62">
        <v>2</v>
      </c>
      <c r="X33" s="62">
        <v>2</v>
      </c>
      <c r="Y33" s="62">
        <v>0</v>
      </c>
      <c r="Z33" s="61"/>
    </row>
    <row r="34" spans="1:26" ht="15.75" customHeight="1">
      <c r="A34" s="60" t="s">
        <v>449</v>
      </c>
      <c r="B34" s="61" t="s">
        <v>254</v>
      </c>
      <c r="C34" s="62" t="e">
        <f>VLOOKUP(B34,#REF!,61,FALSE)</f>
        <v>#REF!</v>
      </c>
      <c r="D34" s="62" t="e">
        <f>VLOOKUP(B34,#REF!,62,FALSE)</f>
        <v>#REF!</v>
      </c>
      <c r="E34" s="62">
        <v>2</v>
      </c>
      <c r="F34" s="62">
        <v>1</v>
      </c>
      <c r="G34" s="62">
        <v>1</v>
      </c>
      <c r="H34" s="62"/>
      <c r="I34" s="62"/>
      <c r="J34" s="62">
        <v>0</v>
      </c>
      <c r="K34" s="62"/>
      <c r="L34" s="62">
        <v>1</v>
      </c>
      <c r="M34" s="62">
        <v>1</v>
      </c>
      <c r="N34" s="62"/>
      <c r="O34" s="62">
        <v>1</v>
      </c>
      <c r="P34" s="62">
        <v>0</v>
      </c>
      <c r="Q34" s="62">
        <v>1</v>
      </c>
      <c r="R34" s="62">
        <v>0</v>
      </c>
      <c r="S34" s="62">
        <v>0</v>
      </c>
      <c r="T34" s="62">
        <v>1</v>
      </c>
      <c r="U34" s="62">
        <v>1</v>
      </c>
      <c r="V34" s="62">
        <v>1</v>
      </c>
      <c r="W34" s="62">
        <v>0</v>
      </c>
      <c r="X34" s="62">
        <v>1</v>
      </c>
      <c r="Y34" s="62">
        <v>0</v>
      </c>
      <c r="Z34" s="61"/>
    </row>
    <row r="35" spans="1:26" ht="15.75" customHeight="1">
      <c r="A35" s="60" t="s">
        <v>452</v>
      </c>
      <c r="B35" s="61" t="s">
        <v>91</v>
      </c>
      <c r="C35" s="62" t="e">
        <f>VLOOKUP(B35,#REF!,61,FALSE)</f>
        <v>#REF!</v>
      </c>
      <c r="D35" s="62" t="e">
        <f>VLOOKUP(B35,#REF!,62,FALSE)</f>
        <v>#REF!</v>
      </c>
      <c r="E35" s="62">
        <v>6</v>
      </c>
      <c r="F35" s="62">
        <v>0</v>
      </c>
      <c r="G35" s="62">
        <v>6</v>
      </c>
      <c r="H35" s="62"/>
      <c r="I35" s="62"/>
      <c r="J35" s="62">
        <v>0</v>
      </c>
      <c r="K35" s="62"/>
      <c r="L35" s="62">
        <v>0</v>
      </c>
      <c r="M35" s="62">
        <v>0</v>
      </c>
      <c r="N35" s="62"/>
      <c r="O35" s="62">
        <v>0</v>
      </c>
      <c r="P35" s="62">
        <v>0</v>
      </c>
      <c r="Q35" s="62">
        <v>0</v>
      </c>
      <c r="R35" s="62">
        <v>0</v>
      </c>
      <c r="S35" s="62">
        <v>0</v>
      </c>
      <c r="T35" s="62">
        <v>5</v>
      </c>
      <c r="U35" s="62">
        <v>4</v>
      </c>
      <c r="V35" s="62">
        <v>0</v>
      </c>
      <c r="W35" s="62">
        <v>5</v>
      </c>
      <c r="X35" s="62">
        <v>4</v>
      </c>
      <c r="Y35" s="62">
        <v>0</v>
      </c>
      <c r="Z35" s="61"/>
    </row>
    <row r="36" spans="1:26" ht="15.75" customHeight="1">
      <c r="A36" s="60" t="s">
        <v>453</v>
      </c>
      <c r="B36" s="61" t="s">
        <v>93</v>
      </c>
      <c r="C36" s="62" t="e">
        <f>VLOOKUP(B36,#REF!,61,FALSE)</f>
        <v>#REF!</v>
      </c>
      <c r="D36" s="62" t="e">
        <f>VLOOKUP(B36,#REF!,62,FALSE)</f>
        <v>#REF!</v>
      </c>
      <c r="E36" s="62">
        <v>5</v>
      </c>
      <c r="F36" s="62">
        <v>2</v>
      </c>
      <c r="G36" s="62">
        <v>3</v>
      </c>
      <c r="H36" s="62"/>
      <c r="I36" s="62"/>
      <c r="J36" s="62">
        <v>0</v>
      </c>
      <c r="K36" s="62"/>
      <c r="L36" s="62">
        <v>1</v>
      </c>
      <c r="M36" s="62">
        <v>2</v>
      </c>
      <c r="N36" s="62"/>
      <c r="O36" s="62">
        <v>0</v>
      </c>
      <c r="P36" s="62">
        <v>2</v>
      </c>
      <c r="Q36" s="62">
        <v>2</v>
      </c>
      <c r="R36" s="62">
        <v>0</v>
      </c>
      <c r="S36" s="62">
        <v>0</v>
      </c>
      <c r="T36" s="62">
        <v>3</v>
      </c>
      <c r="U36" s="62">
        <v>3</v>
      </c>
      <c r="V36" s="62">
        <v>0</v>
      </c>
      <c r="W36" s="62">
        <v>3</v>
      </c>
      <c r="X36" s="62">
        <v>2</v>
      </c>
      <c r="Y36" s="62">
        <v>0</v>
      </c>
      <c r="Z36" s="61"/>
    </row>
    <row r="37" spans="1:26" ht="15.75" customHeight="1">
      <c r="A37" s="60" t="s">
        <v>455</v>
      </c>
      <c r="B37" s="61" t="s">
        <v>256</v>
      </c>
      <c r="C37" s="62" t="e">
        <f>VLOOKUP(B37,#REF!,61,FALSE)</f>
        <v>#REF!</v>
      </c>
      <c r="D37" s="62" t="e">
        <f>VLOOKUP(B37,#REF!,62,FALSE)</f>
        <v>#REF!</v>
      </c>
      <c r="E37" s="62">
        <v>9</v>
      </c>
      <c r="F37" s="62">
        <v>5</v>
      </c>
      <c r="G37" s="62">
        <v>4</v>
      </c>
      <c r="H37" s="62"/>
      <c r="I37" s="62"/>
      <c r="J37" s="62">
        <v>0</v>
      </c>
      <c r="K37" s="62"/>
      <c r="L37" s="62">
        <v>4</v>
      </c>
      <c r="M37" s="62">
        <v>4</v>
      </c>
      <c r="N37" s="62"/>
      <c r="O37" s="62">
        <v>2</v>
      </c>
      <c r="P37" s="62">
        <v>0</v>
      </c>
      <c r="Q37" s="62">
        <v>4</v>
      </c>
      <c r="R37" s="62">
        <v>0</v>
      </c>
      <c r="S37" s="62">
        <v>0</v>
      </c>
      <c r="T37" s="62">
        <v>2</v>
      </c>
      <c r="U37" s="62">
        <v>2</v>
      </c>
      <c r="V37" s="62">
        <v>3</v>
      </c>
      <c r="W37" s="62">
        <v>0</v>
      </c>
      <c r="X37" s="62">
        <v>2</v>
      </c>
      <c r="Y37" s="62">
        <v>0</v>
      </c>
      <c r="Z37" s="61"/>
    </row>
    <row r="38" spans="1:26" ht="15.75" customHeight="1">
      <c r="A38" s="60" t="s">
        <v>454</v>
      </c>
      <c r="B38" s="61" t="s">
        <v>99</v>
      </c>
      <c r="C38" s="62" t="e">
        <f>VLOOKUP(B38,#REF!,61,FALSE)</f>
        <v>#REF!</v>
      </c>
      <c r="D38" s="62" t="e">
        <f>VLOOKUP(B38,#REF!,62,FALSE)</f>
        <v>#REF!</v>
      </c>
      <c r="E38" s="62">
        <v>7</v>
      </c>
      <c r="F38" s="62">
        <v>0</v>
      </c>
      <c r="G38" s="62">
        <v>7</v>
      </c>
      <c r="H38" s="62"/>
      <c r="I38" s="62"/>
      <c r="J38" s="62">
        <v>0</v>
      </c>
      <c r="K38" s="62"/>
      <c r="L38" s="62">
        <v>0</v>
      </c>
      <c r="M38" s="62">
        <v>0</v>
      </c>
      <c r="N38" s="62"/>
      <c r="O38" s="62">
        <v>0</v>
      </c>
      <c r="P38" s="62">
        <v>0</v>
      </c>
      <c r="Q38" s="62">
        <v>0</v>
      </c>
      <c r="R38" s="62">
        <v>0</v>
      </c>
      <c r="S38" s="62">
        <v>0</v>
      </c>
      <c r="T38" s="62">
        <v>4</v>
      </c>
      <c r="U38" s="62">
        <v>5</v>
      </c>
      <c r="V38" s="62">
        <v>0</v>
      </c>
      <c r="W38" s="62">
        <v>3</v>
      </c>
      <c r="X38" s="62">
        <v>3</v>
      </c>
      <c r="Y38" s="62">
        <v>0</v>
      </c>
      <c r="Z38" s="61"/>
    </row>
    <row r="39" spans="1:26" ht="15.75" customHeight="1">
      <c r="A39" s="60" t="s">
        <v>462</v>
      </c>
      <c r="B39" s="61" t="s">
        <v>413</v>
      </c>
      <c r="C39" s="62" t="e">
        <f>VLOOKUP(B39,#REF!,61,FALSE)</f>
        <v>#REF!</v>
      </c>
      <c r="D39" s="62" t="e">
        <f>VLOOKUP(B39,#REF!,62,FALSE)</f>
        <v>#REF!</v>
      </c>
      <c r="E39" s="62">
        <v>11</v>
      </c>
      <c r="F39" s="62">
        <v>6</v>
      </c>
      <c r="G39" s="62">
        <v>5</v>
      </c>
      <c r="H39" s="62"/>
      <c r="I39" s="62"/>
      <c r="J39" s="62">
        <v>0</v>
      </c>
      <c r="K39" s="62"/>
      <c r="L39" s="62">
        <v>4</v>
      </c>
      <c r="M39" s="62">
        <v>2</v>
      </c>
      <c r="N39" s="62"/>
      <c r="O39" s="62">
        <v>0</v>
      </c>
      <c r="P39" s="62">
        <v>2</v>
      </c>
      <c r="Q39" s="62">
        <v>2</v>
      </c>
      <c r="R39" s="62">
        <v>0</v>
      </c>
      <c r="S39" s="62">
        <v>0</v>
      </c>
      <c r="T39" s="62">
        <v>4</v>
      </c>
      <c r="U39" s="62">
        <v>3</v>
      </c>
      <c r="V39" s="62">
        <v>2</v>
      </c>
      <c r="W39" s="62">
        <v>0</v>
      </c>
      <c r="X39" s="62">
        <v>2</v>
      </c>
      <c r="Y39" s="62">
        <v>0</v>
      </c>
      <c r="Z39" s="61"/>
    </row>
    <row r="40" spans="1:26" ht="15.75" customHeight="1">
      <c r="A40" s="60" t="s">
        <v>472</v>
      </c>
      <c r="B40" s="61" t="s">
        <v>258</v>
      </c>
      <c r="C40" s="62" t="e">
        <f>VLOOKUP(B40,#REF!,61,FALSE)</f>
        <v>#REF!</v>
      </c>
      <c r="D40" s="62" t="e">
        <f>VLOOKUP(B40,#REF!,62,FALSE)</f>
        <v>#REF!</v>
      </c>
      <c r="E40" s="62">
        <v>11</v>
      </c>
      <c r="F40" s="62">
        <v>3</v>
      </c>
      <c r="G40" s="62">
        <v>8</v>
      </c>
      <c r="H40" s="62"/>
      <c r="I40" s="62"/>
      <c r="J40" s="62">
        <v>0</v>
      </c>
      <c r="K40" s="62"/>
      <c r="L40" s="62">
        <v>1</v>
      </c>
      <c r="M40" s="62">
        <v>2</v>
      </c>
      <c r="N40" s="62"/>
      <c r="O40" s="62">
        <v>3</v>
      </c>
      <c r="P40" s="62">
        <v>0</v>
      </c>
      <c r="Q40" s="62">
        <v>1</v>
      </c>
      <c r="R40" s="62">
        <v>0</v>
      </c>
      <c r="S40" s="62">
        <v>0</v>
      </c>
      <c r="T40" s="62">
        <v>5</v>
      </c>
      <c r="U40" s="62">
        <v>4</v>
      </c>
      <c r="V40" s="62">
        <v>3</v>
      </c>
      <c r="W40" s="62">
        <v>0</v>
      </c>
      <c r="X40" s="62">
        <v>3</v>
      </c>
      <c r="Y40" s="62">
        <v>0</v>
      </c>
      <c r="Z40" s="61"/>
    </row>
    <row r="41" spans="1:26" ht="15.75" customHeight="1">
      <c r="A41" s="60" t="s">
        <v>474</v>
      </c>
      <c r="B41" s="61" t="s">
        <v>111</v>
      </c>
      <c r="C41" s="62" t="e">
        <f>VLOOKUP(B41,#REF!,61,FALSE)</f>
        <v>#REF!</v>
      </c>
      <c r="D41" s="62" t="e">
        <f>VLOOKUP(B41,#REF!,62,FALSE)</f>
        <v>#REF!</v>
      </c>
      <c r="E41" s="62">
        <v>5</v>
      </c>
      <c r="F41" s="62">
        <v>0</v>
      </c>
      <c r="G41" s="62">
        <v>5</v>
      </c>
      <c r="H41" s="62"/>
      <c r="I41" s="62"/>
      <c r="J41" s="62">
        <v>0</v>
      </c>
      <c r="K41" s="62"/>
      <c r="L41" s="62">
        <v>0</v>
      </c>
      <c r="M41" s="62">
        <v>0</v>
      </c>
      <c r="N41" s="62"/>
      <c r="O41" s="62">
        <v>0</v>
      </c>
      <c r="P41" s="62">
        <v>0</v>
      </c>
      <c r="Q41" s="62">
        <v>0</v>
      </c>
      <c r="R41" s="62">
        <v>0</v>
      </c>
      <c r="S41" s="62">
        <v>0</v>
      </c>
      <c r="T41" s="62">
        <v>5</v>
      </c>
      <c r="U41" s="62">
        <v>4</v>
      </c>
      <c r="V41" s="62">
        <v>0</v>
      </c>
      <c r="W41" s="62">
        <v>4</v>
      </c>
      <c r="X41" s="62">
        <v>4</v>
      </c>
      <c r="Y41" s="62">
        <v>0</v>
      </c>
      <c r="Z41" s="61"/>
    </row>
    <row r="42" spans="1:26" ht="15.75" customHeight="1">
      <c r="A42" s="60" t="s">
        <v>476</v>
      </c>
      <c r="B42" s="61" t="s">
        <v>113</v>
      </c>
      <c r="C42" s="62" t="e">
        <f>VLOOKUP(B42,#REF!,61,FALSE)</f>
        <v>#REF!</v>
      </c>
      <c r="D42" s="62" t="e">
        <f>VLOOKUP(B42,#REF!,62,FALSE)</f>
        <v>#REF!</v>
      </c>
      <c r="E42" s="62">
        <v>5</v>
      </c>
      <c r="F42" s="62">
        <v>0</v>
      </c>
      <c r="G42" s="62">
        <v>5</v>
      </c>
      <c r="H42" s="62"/>
      <c r="I42" s="62"/>
      <c r="J42" s="62">
        <v>0</v>
      </c>
      <c r="K42" s="62"/>
      <c r="L42" s="62">
        <v>0</v>
      </c>
      <c r="M42" s="62">
        <v>0</v>
      </c>
      <c r="N42" s="62"/>
      <c r="O42" s="62">
        <v>0</v>
      </c>
      <c r="P42" s="62">
        <v>0</v>
      </c>
      <c r="Q42" s="62">
        <v>0</v>
      </c>
      <c r="R42" s="62">
        <v>0</v>
      </c>
      <c r="S42" s="62">
        <v>0</v>
      </c>
      <c r="T42" s="62">
        <v>5</v>
      </c>
      <c r="U42" s="62">
        <v>4</v>
      </c>
      <c r="V42" s="62">
        <v>0</v>
      </c>
      <c r="W42" s="62">
        <v>4</v>
      </c>
      <c r="X42" s="62">
        <v>4</v>
      </c>
      <c r="Y42" s="62">
        <v>0</v>
      </c>
      <c r="Z42" s="61"/>
    </row>
    <row r="43" spans="1:26" ht="15.75" customHeight="1">
      <c r="A43" s="60" t="s">
        <v>480</v>
      </c>
      <c r="B43" s="61" t="s">
        <v>115</v>
      </c>
      <c r="C43" s="62" t="e">
        <f>VLOOKUP(B43,#REF!,61,FALSE)</f>
        <v>#REF!</v>
      </c>
      <c r="D43" s="62" t="e">
        <f>VLOOKUP(B43,#REF!,62,FALSE)</f>
        <v>#REF!</v>
      </c>
      <c r="E43" s="62">
        <v>8</v>
      </c>
      <c r="F43" s="62">
        <v>5</v>
      </c>
      <c r="G43" s="62">
        <v>3</v>
      </c>
      <c r="H43" s="62"/>
      <c r="I43" s="62"/>
      <c r="J43" s="62">
        <v>0</v>
      </c>
      <c r="K43" s="62"/>
      <c r="L43" s="62">
        <v>2</v>
      </c>
      <c r="M43" s="62">
        <v>5</v>
      </c>
      <c r="N43" s="62"/>
      <c r="O43" s="62">
        <v>0</v>
      </c>
      <c r="P43" s="62">
        <v>4</v>
      </c>
      <c r="Q43" s="62">
        <v>3</v>
      </c>
      <c r="R43" s="62">
        <v>0</v>
      </c>
      <c r="S43" s="62">
        <v>0</v>
      </c>
      <c r="T43" s="62">
        <v>2</v>
      </c>
      <c r="U43" s="62">
        <v>2</v>
      </c>
      <c r="V43" s="62">
        <v>0</v>
      </c>
      <c r="W43" s="62">
        <v>2</v>
      </c>
      <c r="X43" s="62">
        <v>2</v>
      </c>
      <c r="Y43" s="62">
        <v>0</v>
      </c>
      <c r="Z43" s="61"/>
    </row>
    <row r="44" spans="1:26" ht="15.75" customHeight="1">
      <c r="A44" s="60" t="s">
        <v>456</v>
      </c>
      <c r="B44" s="61" t="s">
        <v>262</v>
      </c>
      <c r="C44" s="62" t="e">
        <f>VLOOKUP(B44,#REF!,61,FALSE)</f>
        <v>#REF!</v>
      </c>
      <c r="D44" s="62" t="e">
        <f>VLOOKUP(B44,#REF!,62,FALSE)</f>
        <v>#REF!</v>
      </c>
      <c r="E44" s="62">
        <v>10</v>
      </c>
      <c r="F44" s="62">
        <v>0</v>
      </c>
      <c r="G44" s="62">
        <v>10</v>
      </c>
      <c r="H44" s="62"/>
      <c r="I44" s="62"/>
      <c r="J44" s="62">
        <v>0</v>
      </c>
      <c r="K44" s="62"/>
      <c r="L44" s="62">
        <v>0</v>
      </c>
      <c r="M44" s="62">
        <v>0</v>
      </c>
      <c r="N44" s="62"/>
      <c r="O44" s="62">
        <v>0</v>
      </c>
      <c r="P44" s="62">
        <v>0</v>
      </c>
      <c r="Q44" s="62">
        <v>0</v>
      </c>
      <c r="R44" s="62">
        <v>0</v>
      </c>
      <c r="S44" s="62">
        <v>0</v>
      </c>
      <c r="T44" s="62">
        <v>4</v>
      </c>
      <c r="U44" s="62">
        <v>3</v>
      </c>
      <c r="V44" s="62">
        <v>4</v>
      </c>
      <c r="W44" s="62">
        <v>0</v>
      </c>
      <c r="X44" s="62">
        <v>3</v>
      </c>
      <c r="Y44" s="62">
        <v>0</v>
      </c>
      <c r="Z44" s="61"/>
    </row>
    <row r="45" spans="1:26" ht="15.75" customHeight="1">
      <c r="A45" s="60" t="s">
        <v>458</v>
      </c>
      <c r="B45" s="61" t="s">
        <v>117</v>
      </c>
      <c r="C45" s="62" t="e">
        <f>VLOOKUP(B45,#REF!,61,FALSE)</f>
        <v>#REF!</v>
      </c>
      <c r="D45" s="62" t="e">
        <f>VLOOKUP(B45,#REF!,62,FALSE)</f>
        <v>#REF!</v>
      </c>
      <c r="E45" s="62">
        <v>5</v>
      </c>
      <c r="F45" s="62">
        <v>0</v>
      </c>
      <c r="G45" s="62">
        <v>5</v>
      </c>
      <c r="H45" s="62"/>
      <c r="I45" s="62"/>
      <c r="J45" s="62">
        <v>0</v>
      </c>
      <c r="K45" s="62"/>
      <c r="L45" s="62">
        <v>0</v>
      </c>
      <c r="M45" s="62">
        <v>0</v>
      </c>
      <c r="N45" s="62"/>
      <c r="O45" s="62">
        <v>0</v>
      </c>
      <c r="P45" s="62">
        <v>0</v>
      </c>
      <c r="Q45" s="62">
        <v>0</v>
      </c>
      <c r="R45" s="62">
        <v>0</v>
      </c>
      <c r="S45" s="62">
        <v>0</v>
      </c>
      <c r="T45" s="62">
        <v>3</v>
      </c>
      <c r="U45" s="62">
        <v>2</v>
      </c>
      <c r="V45" s="62">
        <v>0</v>
      </c>
      <c r="W45" s="62">
        <v>2</v>
      </c>
      <c r="X45" s="62">
        <v>2</v>
      </c>
      <c r="Y45" s="62">
        <v>0</v>
      </c>
      <c r="Z45" s="61"/>
    </row>
    <row r="46" spans="1:26" ht="15.75" customHeight="1">
      <c r="A46" s="60" t="s">
        <v>484</v>
      </c>
      <c r="B46" s="61" t="s">
        <v>119</v>
      </c>
      <c r="C46" s="62" t="e">
        <f>VLOOKUP(B46,#REF!,61,FALSE)</f>
        <v>#REF!</v>
      </c>
      <c r="D46" s="62" t="e">
        <f>VLOOKUP(B46,#REF!,62,FALSE)</f>
        <v>#REF!</v>
      </c>
      <c r="E46" s="62">
        <v>9</v>
      </c>
      <c r="F46" s="62">
        <v>2</v>
      </c>
      <c r="G46" s="62">
        <v>7</v>
      </c>
      <c r="H46" s="62"/>
      <c r="I46" s="62"/>
      <c r="J46" s="62">
        <v>0</v>
      </c>
      <c r="K46" s="62"/>
      <c r="L46" s="62">
        <v>0</v>
      </c>
      <c r="M46" s="62">
        <v>2</v>
      </c>
      <c r="N46" s="62"/>
      <c r="O46" s="62">
        <v>0</v>
      </c>
      <c r="P46" s="62">
        <v>2</v>
      </c>
      <c r="Q46" s="62">
        <v>1</v>
      </c>
      <c r="R46" s="62">
        <v>0</v>
      </c>
      <c r="S46" s="62">
        <v>0</v>
      </c>
      <c r="T46" s="62">
        <v>3</v>
      </c>
      <c r="U46" s="62">
        <v>4</v>
      </c>
      <c r="V46" s="62">
        <v>1</v>
      </c>
      <c r="W46" s="62">
        <v>3</v>
      </c>
      <c r="X46" s="62">
        <v>2</v>
      </c>
      <c r="Y46" s="62">
        <v>0</v>
      </c>
      <c r="Z46" s="61"/>
    </row>
    <row r="47" spans="1:26" ht="15.75" customHeight="1">
      <c r="A47" s="60" t="s">
        <v>490</v>
      </c>
      <c r="B47" s="61" t="s">
        <v>121</v>
      </c>
      <c r="C47" s="62" t="e">
        <f>VLOOKUP(B47,#REF!,61,FALSE)</f>
        <v>#REF!</v>
      </c>
      <c r="D47" s="62" t="e">
        <f>VLOOKUP(B47,#REF!,62,FALSE)</f>
        <v>#REF!</v>
      </c>
      <c r="E47" s="62">
        <v>6</v>
      </c>
      <c r="F47" s="62">
        <v>0</v>
      </c>
      <c r="G47" s="62">
        <v>6</v>
      </c>
      <c r="H47" s="62"/>
      <c r="I47" s="62"/>
      <c r="J47" s="62">
        <v>0</v>
      </c>
      <c r="K47" s="62"/>
      <c r="L47" s="62">
        <v>0</v>
      </c>
      <c r="M47" s="62">
        <v>0</v>
      </c>
      <c r="N47" s="62"/>
      <c r="O47" s="62">
        <v>0</v>
      </c>
      <c r="P47" s="62">
        <v>0</v>
      </c>
      <c r="Q47" s="62">
        <v>0</v>
      </c>
      <c r="R47" s="62">
        <v>0</v>
      </c>
      <c r="S47" s="62">
        <v>0</v>
      </c>
      <c r="T47" s="62">
        <v>5</v>
      </c>
      <c r="U47" s="62">
        <v>3</v>
      </c>
      <c r="V47" s="62">
        <v>0</v>
      </c>
      <c r="W47" s="62">
        <v>3</v>
      </c>
      <c r="X47" s="62">
        <v>3</v>
      </c>
      <c r="Y47" s="62">
        <v>0</v>
      </c>
      <c r="Z47" s="61"/>
    </row>
    <row r="48" spans="1:26" ht="15.75" customHeight="1">
      <c r="A48" s="60" t="s">
        <v>492</v>
      </c>
      <c r="B48" s="61" t="s">
        <v>123</v>
      </c>
      <c r="C48" s="62" t="e">
        <f>VLOOKUP(B48,#REF!,61,FALSE)</f>
        <v>#REF!</v>
      </c>
      <c r="D48" s="62" t="e">
        <f>VLOOKUP(B48,#REF!,62,FALSE)</f>
        <v>#REF!</v>
      </c>
      <c r="E48" s="62">
        <v>7</v>
      </c>
      <c r="F48" s="62">
        <v>0</v>
      </c>
      <c r="G48" s="62">
        <v>7</v>
      </c>
      <c r="H48" s="62"/>
      <c r="I48" s="62"/>
      <c r="J48" s="62">
        <v>0</v>
      </c>
      <c r="K48" s="62"/>
      <c r="L48" s="62">
        <v>0</v>
      </c>
      <c r="M48" s="62">
        <v>0</v>
      </c>
      <c r="N48" s="62"/>
      <c r="O48" s="62">
        <v>0</v>
      </c>
      <c r="P48" s="62">
        <v>0</v>
      </c>
      <c r="Q48" s="62">
        <v>0</v>
      </c>
      <c r="R48" s="62">
        <v>0</v>
      </c>
      <c r="S48" s="62">
        <v>0</v>
      </c>
      <c r="T48" s="62">
        <v>7</v>
      </c>
      <c r="U48" s="62">
        <v>5</v>
      </c>
      <c r="V48" s="62">
        <v>0</v>
      </c>
      <c r="W48" s="62">
        <v>5</v>
      </c>
      <c r="X48" s="62">
        <v>4</v>
      </c>
      <c r="Y48" s="62">
        <v>0</v>
      </c>
      <c r="Z48" s="61"/>
    </row>
    <row r="49" spans="1:26" ht="15.75" customHeight="1">
      <c r="A49" s="60" t="s">
        <v>494</v>
      </c>
      <c r="B49" s="61" t="s">
        <v>125</v>
      </c>
      <c r="C49" s="62" t="e">
        <f>VLOOKUP(B49,#REF!,61,FALSE)</f>
        <v>#REF!</v>
      </c>
      <c r="D49" s="62" t="e">
        <f>VLOOKUP(B49,#REF!,62,FALSE)</f>
        <v>#REF!</v>
      </c>
      <c r="E49" s="62">
        <v>12</v>
      </c>
      <c r="F49" s="62">
        <v>0</v>
      </c>
      <c r="G49" s="62">
        <v>12</v>
      </c>
      <c r="H49" s="62"/>
      <c r="I49" s="62"/>
      <c r="J49" s="62">
        <v>0</v>
      </c>
      <c r="K49" s="62"/>
      <c r="L49" s="62">
        <v>0</v>
      </c>
      <c r="M49" s="62">
        <v>0</v>
      </c>
      <c r="N49" s="62"/>
      <c r="O49" s="62">
        <v>0</v>
      </c>
      <c r="P49" s="62">
        <v>0</v>
      </c>
      <c r="Q49" s="62">
        <v>0</v>
      </c>
      <c r="R49" s="62">
        <v>0</v>
      </c>
      <c r="S49" s="62">
        <v>0</v>
      </c>
      <c r="T49" s="62">
        <v>8</v>
      </c>
      <c r="U49" s="62">
        <v>6</v>
      </c>
      <c r="V49" s="62">
        <v>0</v>
      </c>
      <c r="W49" s="62">
        <v>7</v>
      </c>
      <c r="X49" s="62">
        <v>6</v>
      </c>
      <c r="Y49" s="62">
        <v>0</v>
      </c>
      <c r="Z49" s="61"/>
    </row>
    <row r="50" spans="1:26" ht="15.75" customHeight="1">
      <c r="A50" s="60" t="s">
        <v>461</v>
      </c>
      <c r="B50" s="61" t="s">
        <v>127</v>
      </c>
      <c r="C50" s="62" t="e">
        <f>VLOOKUP(B50,#REF!,61,FALSE)</f>
        <v>#REF!</v>
      </c>
      <c r="D50" s="62" t="e">
        <f>VLOOKUP(B50,#REF!,62,FALSE)</f>
        <v>#REF!</v>
      </c>
      <c r="E50" s="62">
        <v>5</v>
      </c>
      <c r="F50" s="62">
        <v>0</v>
      </c>
      <c r="G50" s="62">
        <v>5</v>
      </c>
      <c r="H50" s="62"/>
      <c r="I50" s="62"/>
      <c r="J50" s="62">
        <v>0</v>
      </c>
      <c r="K50" s="62"/>
      <c r="L50" s="62">
        <v>0</v>
      </c>
      <c r="M50" s="62">
        <v>0</v>
      </c>
      <c r="N50" s="62"/>
      <c r="O50" s="62">
        <v>0</v>
      </c>
      <c r="P50" s="62">
        <v>0</v>
      </c>
      <c r="Q50" s="62">
        <v>0</v>
      </c>
      <c r="R50" s="62">
        <v>0</v>
      </c>
      <c r="S50" s="62">
        <v>0</v>
      </c>
      <c r="T50" s="62">
        <v>5</v>
      </c>
      <c r="U50" s="62">
        <v>5</v>
      </c>
      <c r="V50" s="62">
        <v>0</v>
      </c>
      <c r="W50" s="62">
        <v>3</v>
      </c>
      <c r="X50" s="62">
        <v>5</v>
      </c>
      <c r="Y50" s="62">
        <v>0</v>
      </c>
      <c r="Z50" s="61"/>
    </row>
    <row r="51" spans="1:26" ht="15.75" customHeight="1">
      <c r="A51" s="60" t="s">
        <v>495</v>
      </c>
      <c r="B51" s="61" t="s">
        <v>272</v>
      </c>
      <c r="C51" s="62" t="e">
        <f>VLOOKUP(B51,#REF!,61,FALSE)</f>
        <v>#REF!</v>
      </c>
      <c r="D51" s="62" t="e">
        <f>VLOOKUP(B51,#REF!,62,FALSE)</f>
        <v>#REF!</v>
      </c>
      <c r="E51" s="62">
        <v>2</v>
      </c>
      <c r="F51" s="62">
        <v>0</v>
      </c>
      <c r="G51" s="62">
        <v>2</v>
      </c>
      <c r="H51" s="62"/>
      <c r="I51" s="62"/>
      <c r="J51" s="62">
        <v>0</v>
      </c>
      <c r="K51" s="62"/>
      <c r="L51" s="62">
        <v>0</v>
      </c>
      <c r="M51" s="62">
        <v>0</v>
      </c>
      <c r="N51" s="62"/>
      <c r="O51" s="62">
        <v>0</v>
      </c>
      <c r="P51" s="62">
        <v>0</v>
      </c>
      <c r="Q51" s="62">
        <v>0</v>
      </c>
      <c r="R51" s="62">
        <v>0</v>
      </c>
      <c r="S51" s="62">
        <v>0</v>
      </c>
      <c r="T51" s="62">
        <v>2</v>
      </c>
      <c r="U51" s="62">
        <v>2</v>
      </c>
      <c r="V51" s="62">
        <v>2</v>
      </c>
      <c r="W51" s="62">
        <v>0</v>
      </c>
      <c r="X51" s="62">
        <v>2</v>
      </c>
      <c r="Y51" s="62">
        <v>0</v>
      </c>
      <c r="Z51" s="61"/>
    </row>
    <row r="52" spans="1:26" ht="15.75" customHeight="1">
      <c r="A52" s="60" t="s">
        <v>496</v>
      </c>
      <c r="B52" s="61" t="s">
        <v>129</v>
      </c>
      <c r="C52" s="62" t="e">
        <f>VLOOKUP(B52,#REF!,61,FALSE)</f>
        <v>#REF!</v>
      </c>
      <c r="D52" s="62" t="e">
        <f>VLOOKUP(B52,#REF!,62,FALSE)</f>
        <v>#REF!</v>
      </c>
      <c r="E52" s="62">
        <v>4</v>
      </c>
      <c r="F52" s="62">
        <v>2</v>
      </c>
      <c r="G52" s="62">
        <v>2</v>
      </c>
      <c r="H52" s="62"/>
      <c r="I52" s="62"/>
      <c r="J52" s="62">
        <v>0</v>
      </c>
      <c r="K52" s="62"/>
      <c r="L52" s="62">
        <v>2</v>
      </c>
      <c r="M52" s="62">
        <v>2</v>
      </c>
      <c r="N52" s="62"/>
      <c r="O52" s="62">
        <v>0</v>
      </c>
      <c r="P52" s="62">
        <v>2</v>
      </c>
      <c r="Q52" s="62">
        <v>2</v>
      </c>
      <c r="R52" s="62">
        <v>0</v>
      </c>
      <c r="S52" s="62">
        <v>0</v>
      </c>
      <c r="T52" s="62">
        <v>2</v>
      </c>
      <c r="U52" s="62">
        <v>2</v>
      </c>
      <c r="V52" s="62">
        <v>0</v>
      </c>
      <c r="W52" s="62">
        <v>2</v>
      </c>
      <c r="X52" s="62">
        <v>2</v>
      </c>
      <c r="Y52" s="62">
        <v>0</v>
      </c>
      <c r="Z52" s="61"/>
    </row>
    <row r="53" spans="1:26" ht="15.75" customHeight="1">
      <c r="A53" s="60" t="s">
        <v>498</v>
      </c>
      <c r="B53" s="61" t="s">
        <v>133</v>
      </c>
      <c r="C53" s="62" t="e">
        <f>VLOOKUP(B53,#REF!,61,FALSE)</f>
        <v>#REF!</v>
      </c>
      <c r="D53" s="62" t="e">
        <f>VLOOKUP(B53,#REF!,62,FALSE)</f>
        <v>#REF!</v>
      </c>
      <c r="E53" s="62">
        <v>3</v>
      </c>
      <c r="F53" s="62">
        <v>0</v>
      </c>
      <c r="G53" s="62">
        <v>3</v>
      </c>
      <c r="H53" s="62"/>
      <c r="I53" s="62"/>
      <c r="J53" s="62">
        <v>0</v>
      </c>
      <c r="K53" s="62"/>
      <c r="L53" s="62">
        <v>0</v>
      </c>
      <c r="M53" s="62">
        <v>0</v>
      </c>
      <c r="N53" s="62"/>
      <c r="O53" s="62">
        <v>0</v>
      </c>
      <c r="P53" s="62">
        <v>0</v>
      </c>
      <c r="Q53" s="62">
        <v>0</v>
      </c>
      <c r="R53" s="62">
        <v>0</v>
      </c>
      <c r="S53" s="62">
        <v>0</v>
      </c>
      <c r="T53" s="62">
        <v>3</v>
      </c>
      <c r="U53" s="62">
        <v>2</v>
      </c>
      <c r="V53" s="62">
        <v>0</v>
      </c>
      <c r="W53" s="62">
        <v>2</v>
      </c>
      <c r="X53" s="62">
        <v>2</v>
      </c>
      <c r="Y53" s="62">
        <v>0</v>
      </c>
      <c r="Z53" s="61"/>
    </row>
    <row r="54" spans="1:26" ht="15.75" customHeight="1">
      <c r="A54" s="60" t="s">
        <v>463</v>
      </c>
      <c r="B54" s="61" t="s">
        <v>276</v>
      </c>
      <c r="C54" s="62" t="e">
        <f>VLOOKUP(B54,#REF!,61,FALSE)</f>
        <v>#REF!</v>
      </c>
      <c r="D54" s="62" t="e">
        <f>VLOOKUP(B54,#REF!,62,FALSE)</f>
        <v>#REF!</v>
      </c>
      <c r="E54" s="62">
        <v>6</v>
      </c>
      <c r="F54" s="62">
        <v>0</v>
      </c>
      <c r="G54" s="62">
        <v>6</v>
      </c>
      <c r="H54" s="62"/>
      <c r="I54" s="62"/>
      <c r="J54" s="62">
        <v>0</v>
      </c>
      <c r="K54" s="62"/>
      <c r="L54" s="62">
        <v>0</v>
      </c>
      <c r="M54" s="62">
        <v>0</v>
      </c>
      <c r="N54" s="62"/>
      <c r="O54" s="62">
        <v>0</v>
      </c>
      <c r="P54" s="62">
        <v>0</v>
      </c>
      <c r="Q54" s="62">
        <v>0</v>
      </c>
      <c r="R54" s="62">
        <v>0</v>
      </c>
      <c r="S54" s="62">
        <v>0</v>
      </c>
      <c r="T54" s="62">
        <v>3</v>
      </c>
      <c r="U54" s="62">
        <v>4</v>
      </c>
      <c r="V54" s="62">
        <v>3</v>
      </c>
      <c r="W54" s="62">
        <v>0</v>
      </c>
      <c r="X54" s="62">
        <v>2</v>
      </c>
      <c r="Y54" s="62">
        <v>0</v>
      </c>
      <c r="Z54" s="61"/>
    </row>
    <row r="55" spans="1:26" ht="15.75" customHeight="1">
      <c r="A55" s="60" t="s">
        <v>500</v>
      </c>
      <c r="B55" s="61" t="s">
        <v>137</v>
      </c>
      <c r="C55" s="62" t="e">
        <f>VLOOKUP(B55,#REF!,61,FALSE)</f>
        <v>#REF!</v>
      </c>
      <c r="D55" s="62" t="e">
        <f>VLOOKUP(B55,#REF!,62,FALSE)</f>
        <v>#REF!</v>
      </c>
      <c r="E55" s="62">
        <v>4</v>
      </c>
      <c r="F55" s="62">
        <v>2</v>
      </c>
      <c r="G55" s="62">
        <v>2</v>
      </c>
      <c r="H55" s="62"/>
      <c r="I55" s="62"/>
      <c r="J55" s="62">
        <v>0</v>
      </c>
      <c r="K55" s="62"/>
      <c r="L55" s="62">
        <v>1</v>
      </c>
      <c r="M55" s="62">
        <v>1</v>
      </c>
      <c r="N55" s="62"/>
      <c r="O55" s="62">
        <v>0</v>
      </c>
      <c r="P55" s="62">
        <v>1</v>
      </c>
      <c r="Q55" s="62">
        <v>1</v>
      </c>
      <c r="R55" s="62">
        <v>0</v>
      </c>
      <c r="S55" s="62">
        <v>0</v>
      </c>
      <c r="T55" s="62">
        <v>2</v>
      </c>
      <c r="U55" s="62">
        <v>2</v>
      </c>
      <c r="V55" s="62">
        <v>0</v>
      </c>
      <c r="W55" s="62">
        <v>2</v>
      </c>
      <c r="X55" s="62">
        <v>2</v>
      </c>
      <c r="Y55" s="62">
        <v>0</v>
      </c>
      <c r="Z55" s="61"/>
    </row>
    <row r="56" spans="1:26" ht="15.75" customHeight="1">
      <c r="A56" s="60" t="s">
        <v>502</v>
      </c>
      <c r="B56" s="61" t="s">
        <v>141</v>
      </c>
      <c r="C56" s="62" t="e">
        <f>VLOOKUP(B56,#REF!,61,FALSE)</f>
        <v>#REF!</v>
      </c>
      <c r="D56" s="62" t="e">
        <f>VLOOKUP(B56,#REF!,62,FALSE)</f>
        <v>#REF!</v>
      </c>
      <c r="E56" s="62">
        <v>4</v>
      </c>
      <c r="F56" s="62">
        <v>0</v>
      </c>
      <c r="G56" s="62">
        <v>4</v>
      </c>
      <c r="H56" s="62"/>
      <c r="I56" s="62"/>
      <c r="J56" s="62">
        <v>0</v>
      </c>
      <c r="K56" s="62"/>
      <c r="L56" s="62">
        <v>0</v>
      </c>
      <c r="M56" s="62">
        <v>0</v>
      </c>
      <c r="N56" s="62"/>
      <c r="O56" s="62">
        <v>0</v>
      </c>
      <c r="P56" s="62">
        <v>0</v>
      </c>
      <c r="Q56" s="62">
        <v>0</v>
      </c>
      <c r="R56" s="62">
        <v>0</v>
      </c>
      <c r="S56" s="62">
        <v>0</v>
      </c>
      <c r="T56" s="62">
        <v>2</v>
      </c>
      <c r="U56" s="62">
        <v>2</v>
      </c>
      <c r="V56" s="62">
        <v>0</v>
      </c>
      <c r="W56" s="62">
        <v>2</v>
      </c>
      <c r="X56" s="62">
        <v>2</v>
      </c>
      <c r="Y56" s="62">
        <v>0</v>
      </c>
      <c r="Z56" s="61"/>
    </row>
    <row r="57" spans="1:26" ht="15.75" customHeight="1">
      <c r="A57" s="60" t="s">
        <v>465</v>
      </c>
      <c r="B57" s="61" t="s">
        <v>145</v>
      </c>
      <c r="C57" s="62" t="e">
        <f>VLOOKUP(B57,#REF!,61,FALSE)</f>
        <v>#REF!</v>
      </c>
      <c r="D57" s="62" t="e">
        <f>VLOOKUP(B57,#REF!,62,FALSE)</f>
        <v>#REF!</v>
      </c>
      <c r="E57" s="62">
        <v>5</v>
      </c>
      <c r="F57" s="62">
        <v>2</v>
      </c>
      <c r="G57" s="62">
        <v>3</v>
      </c>
      <c r="H57" s="62"/>
      <c r="I57" s="62"/>
      <c r="J57" s="62">
        <v>0</v>
      </c>
      <c r="K57" s="62"/>
      <c r="L57" s="62">
        <v>1</v>
      </c>
      <c r="M57" s="62">
        <v>2</v>
      </c>
      <c r="N57" s="62"/>
      <c r="O57" s="62">
        <v>0</v>
      </c>
      <c r="P57" s="62">
        <v>2</v>
      </c>
      <c r="Q57" s="62">
        <v>2</v>
      </c>
      <c r="R57" s="62">
        <v>0</v>
      </c>
      <c r="S57" s="62">
        <v>0</v>
      </c>
      <c r="T57" s="62">
        <v>3</v>
      </c>
      <c r="U57" s="62">
        <v>2</v>
      </c>
      <c r="V57" s="62">
        <v>0</v>
      </c>
      <c r="W57" s="62">
        <v>2</v>
      </c>
      <c r="X57" s="62">
        <v>2</v>
      </c>
      <c r="Y57" s="62">
        <v>0</v>
      </c>
      <c r="Z57" s="61"/>
    </row>
    <row r="58" spans="1:26" ht="15.75" customHeight="1">
      <c r="A58" s="60" t="s">
        <v>506</v>
      </c>
      <c r="B58" s="61" t="s">
        <v>149</v>
      </c>
      <c r="C58" s="62" t="e">
        <f>VLOOKUP(B58,#REF!,61,FALSE)</f>
        <v>#REF!</v>
      </c>
      <c r="D58" s="62" t="e">
        <f>VLOOKUP(B58,#REF!,62,FALSE)</f>
        <v>#REF!</v>
      </c>
      <c r="E58" s="62">
        <v>5</v>
      </c>
      <c r="F58" s="62">
        <v>1</v>
      </c>
      <c r="G58" s="62">
        <v>4</v>
      </c>
      <c r="H58" s="62"/>
      <c r="I58" s="62"/>
      <c r="J58" s="62">
        <v>0</v>
      </c>
      <c r="K58" s="62"/>
      <c r="L58" s="62">
        <v>1</v>
      </c>
      <c r="M58" s="62">
        <v>0</v>
      </c>
      <c r="N58" s="62"/>
      <c r="O58" s="62">
        <v>0</v>
      </c>
      <c r="P58" s="62">
        <v>0</v>
      </c>
      <c r="Q58" s="62">
        <v>0</v>
      </c>
      <c r="R58" s="62">
        <v>0</v>
      </c>
      <c r="S58" s="62">
        <v>0</v>
      </c>
      <c r="T58" s="62">
        <v>4</v>
      </c>
      <c r="U58" s="62">
        <v>2</v>
      </c>
      <c r="V58" s="62">
        <v>0</v>
      </c>
      <c r="W58" s="62">
        <v>2</v>
      </c>
      <c r="X58" s="62">
        <v>2</v>
      </c>
      <c r="Y58" s="62">
        <v>0</v>
      </c>
      <c r="Z58" s="61"/>
    </row>
    <row r="59" spans="1:26" ht="15.75" customHeight="1">
      <c r="A59" s="60" t="s">
        <v>508</v>
      </c>
      <c r="B59" s="61" t="s">
        <v>282</v>
      </c>
      <c r="C59" s="62" t="e">
        <f>VLOOKUP(B59,#REF!,61,FALSE)</f>
        <v>#REF!</v>
      </c>
      <c r="D59" s="62" t="e">
        <f>VLOOKUP(B59,#REF!,62,FALSE)</f>
        <v>#REF!</v>
      </c>
      <c r="E59" s="62">
        <v>6</v>
      </c>
      <c r="F59" s="62">
        <v>2</v>
      </c>
      <c r="G59" s="62">
        <v>4</v>
      </c>
      <c r="H59" s="62"/>
      <c r="I59" s="62"/>
      <c r="J59" s="62">
        <v>0</v>
      </c>
      <c r="K59" s="62"/>
      <c r="L59" s="62">
        <v>2</v>
      </c>
      <c r="M59" s="62">
        <v>2</v>
      </c>
      <c r="N59" s="62"/>
      <c r="O59" s="62">
        <v>2</v>
      </c>
      <c r="P59" s="62">
        <v>0</v>
      </c>
      <c r="Q59" s="62">
        <v>2</v>
      </c>
      <c r="R59" s="62">
        <v>0</v>
      </c>
      <c r="S59" s="62">
        <v>0</v>
      </c>
      <c r="T59" s="62">
        <v>4</v>
      </c>
      <c r="U59" s="62">
        <v>3</v>
      </c>
      <c r="V59" s="62">
        <v>3</v>
      </c>
      <c r="W59" s="62">
        <v>0</v>
      </c>
      <c r="X59" s="62">
        <v>3</v>
      </c>
      <c r="Y59" s="62">
        <v>0</v>
      </c>
      <c r="Z59" s="61"/>
    </row>
    <row r="60" spans="1:26" ht="15.75" customHeight="1">
      <c r="A60" s="60" t="s">
        <v>509</v>
      </c>
      <c r="B60" s="61" t="s">
        <v>153</v>
      </c>
      <c r="C60" s="62" t="e">
        <f>VLOOKUP(B60,#REF!,61,FALSE)</f>
        <v>#REF!</v>
      </c>
      <c r="D60" s="62" t="e">
        <f>VLOOKUP(B60,#REF!,62,FALSE)</f>
        <v>#REF!</v>
      </c>
      <c r="E60" s="62">
        <v>5</v>
      </c>
      <c r="F60" s="62">
        <v>0</v>
      </c>
      <c r="G60" s="62">
        <v>5</v>
      </c>
      <c r="H60" s="62"/>
      <c r="I60" s="62"/>
      <c r="J60" s="62">
        <v>0</v>
      </c>
      <c r="K60" s="62"/>
      <c r="L60" s="62">
        <v>0</v>
      </c>
      <c r="M60" s="62">
        <v>0</v>
      </c>
      <c r="N60" s="62"/>
      <c r="O60" s="62">
        <v>0</v>
      </c>
      <c r="P60" s="62">
        <v>0</v>
      </c>
      <c r="Q60" s="62">
        <v>0</v>
      </c>
      <c r="R60" s="62">
        <v>0</v>
      </c>
      <c r="S60" s="62">
        <v>0</v>
      </c>
      <c r="T60" s="62">
        <v>2</v>
      </c>
      <c r="U60" s="62">
        <v>5</v>
      </c>
      <c r="V60" s="62">
        <v>0</v>
      </c>
      <c r="W60" s="62">
        <v>5</v>
      </c>
      <c r="X60" s="62">
        <v>4</v>
      </c>
      <c r="Y60" s="62">
        <v>0</v>
      </c>
      <c r="Z60" s="61"/>
    </row>
    <row r="61" spans="1:26" ht="15.75" customHeight="1">
      <c r="A61" s="60" t="s">
        <v>510</v>
      </c>
      <c r="B61" s="61" t="s">
        <v>155</v>
      </c>
      <c r="C61" s="62" t="e">
        <f>VLOOKUP(B61,#REF!,61,FALSE)</f>
        <v>#REF!</v>
      </c>
      <c r="D61" s="62" t="e">
        <f>VLOOKUP(B61,#REF!,62,FALSE)</f>
        <v>#REF!</v>
      </c>
      <c r="E61" s="62">
        <v>6</v>
      </c>
      <c r="F61" s="62">
        <v>0</v>
      </c>
      <c r="G61" s="62">
        <v>6</v>
      </c>
      <c r="H61" s="62"/>
      <c r="I61" s="62"/>
      <c r="J61" s="62">
        <v>0</v>
      </c>
      <c r="K61" s="62"/>
      <c r="L61" s="62">
        <v>0</v>
      </c>
      <c r="M61" s="62">
        <v>0</v>
      </c>
      <c r="N61" s="62"/>
      <c r="O61" s="62">
        <v>0</v>
      </c>
      <c r="P61" s="62">
        <v>0</v>
      </c>
      <c r="Q61" s="62">
        <v>0</v>
      </c>
      <c r="R61" s="62">
        <v>0</v>
      </c>
      <c r="S61" s="62">
        <v>0</v>
      </c>
      <c r="T61" s="62">
        <v>6</v>
      </c>
      <c r="U61" s="62">
        <v>6</v>
      </c>
      <c r="V61" s="62">
        <v>0</v>
      </c>
      <c r="W61" s="62">
        <v>5</v>
      </c>
      <c r="X61" s="62">
        <v>5</v>
      </c>
      <c r="Y61" s="62">
        <v>0</v>
      </c>
      <c r="Z61" s="61"/>
    </row>
    <row r="62" spans="1:26" ht="15.75" customHeight="1">
      <c r="A62" s="60" t="s">
        <v>511</v>
      </c>
      <c r="B62" s="61" t="s">
        <v>284</v>
      </c>
      <c r="C62" s="62" t="e">
        <f>VLOOKUP(B62,#REF!,61,FALSE)</f>
        <v>#REF!</v>
      </c>
      <c r="D62" s="62" t="e">
        <f>VLOOKUP(B62,#REF!,62,FALSE)</f>
        <v>#REF!</v>
      </c>
      <c r="E62" s="62">
        <v>7</v>
      </c>
      <c r="F62" s="62">
        <v>2</v>
      </c>
      <c r="G62" s="62">
        <v>5</v>
      </c>
      <c r="H62" s="62"/>
      <c r="I62" s="62"/>
      <c r="J62" s="62">
        <v>0</v>
      </c>
      <c r="K62" s="62"/>
      <c r="L62" s="62">
        <v>2</v>
      </c>
      <c r="M62" s="62">
        <v>1</v>
      </c>
      <c r="N62" s="62"/>
      <c r="O62" s="62">
        <v>2</v>
      </c>
      <c r="P62" s="62">
        <v>0</v>
      </c>
      <c r="Q62" s="62">
        <v>1</v>
      </c>
      <c r="R62" s="62">
        <v>0</v>
      </c>
      <c r="S62" s="62">
        <v>0</v>
      </c>
      <c r="T62" s="62">
        <v>3</v>
      </c>
      <c r="U62" s="62">
        <v>3</v>
      </c>
      <c r="V62" s="62">
        <v>2</v>
      </c>
      <c r="W62" s="62">
        <v>0</v>
      </c>
      <c r="X62" s="62">
        <v>2</v>
      </c>
      <c r="Y62" s="62">
        <v>0</v>
      </c>
      <c r="Z62" s="61"/>
    </row>
    <row r="63" spans="1:26" ht="15.75" customHeight="1">
      <c r="A63" s="60" t="s">
        <v>512</v>
      </c>
      <c r="B63" s="61" t="s">
        <v>157</v>
      </c>
      <c r="C63" s="62" t="e">
        <f>VLOOKUP(B63,#REF!,61,FALSE)</f>
        <v>#REF!</v>
      </c>
      <c r="D63" s="62" t="e">
        <f>VLOOKUP(B63,#REF!,62,FALSE)</f>
        <v>#REF!</v>
      </c>
      <c r="E63" s="62">
        <v>12</v>
      </c>
      <c r="F63" s="62">
        <v>5</v>
      </c>
      <c r="G63" s="62">
        <v>7</v>
      </c>
      <c r="H63" s="62"/>
      <c r="I63" s="62"/>
      <c r="J63" s="62">
        <v>0</v>
      </c>
      <c r="K63" s="62"/>
      <c r="L63" s="62">
        <v>3</v>
      </c>
      <c r="M63" s="62">
        <v>3</v>
      </c>
      <c r="N63" s="62"/>
      <c r="O63" s="62">
        <v>0</v>
      </c>
      <c r="P63" s="62">
        <v>2</v>
      </c>
      <c r="Q63" s="62">
        <v>2</v>
      </c>
      <c r="R63" s="62">
        <v>0</v>
      </c>
      <c r="S63" s="62">
        <v>0</v>
      </c>
      <c r="T63" s="62">
        <v>5</v>
      </c>
      <c r="U63" s="62">
        <v>4</v>
      </c>
      <c r="V63" s="62">
        <v>1</v>
      </c>
      <c r="W63" s="62">
        <v>3</v>
      </c>
      <c r="X63" s="62">
        <v>3</v>
      </c>
      <c r="Y63" s="62">
        <v>0</v>
      </c>
      <c r="Z63" s="61"/>
    </row>
    <row r="64" spans="1:26" ht="15.75" customHeight="1">
      <c r="A64" s="60" t="s">
        <v>467</v>
      </c>
      <c r="B64" s="61" t="s">
        <v>159</v>
      </c>
      <c r="C64" s="62" t="e">
        <f>VLOOKUP(B64,#REF!,61,FALSE)</f>
        <v>#REF!</v>
      </c>
      <c r="D64" s="62" t="e">
        <f>VLOOKUP(B64,#REF!,62,FALSE)</f>
        <v>#REF!</v>
      </c>
      <c r="E64" s="62">
        <v>4</v>
      </c>
      <c r="F64" s="62">
        <v>0</v>
      </c>
      <c r="G64" s="62">
        <v>4</v>
      </c>
      <c r="H64" s="62"/>
      <c r="I64" s="62"/>
      <c r="J64" s="62">
        <v>0</v>
      </c>
      <c r="K64" s="62"/>
      <c r="L64" s="62">
        <v>0</v>
      </c>
      <c r="M64" s="62">
        <v>0</v>
      </c>
      <c r="N64" s="62"/>
      <c r="O64" s="62">
        <v>0</v>
      </c>
      <c r="P64" s="62">
        <v>0</v>
      </c>
      <c r="Q64" s="62">
        <v>0</v>
      </c>
      <c r="R64" s="62">
        <v>0</v>
      </c>
      <c r="S64" s="62">
        <v>0</v>
      </c>
      <c r="T64" s="62">
        <v>2</v>
      </c>
      <c r="U64" s="62">
        <v>2</v>
      </c>
      <c r="V64" s="62">
        <v>0</v>
      </c>
      <c r="W64" s="62">
        <v>2</v>
      </c>
      <c r="X64" s="62">
        <v>3</v>
      </c>
      <c r="Y64" s="62">
        <v>0</v>
      </c>
      <c r="Z64" s="61"/>
    </row>
    <row r="65" spans="1:26" ht="15.75" customHeight="1">
      <c r="A65" s="60" t="s">
        <v>514</v>
      </c>
      <c r="B65" s="61" t="s">
        <v>163</v>
      </c>
      <c r="C65" s="62" t="e">
        <f>VLOOKUP(B65,#REF!,61,FALSE)</f>
        <v>#REF!</v>
      </c>
      <c r="D65" s="62" t="e">
        <f>VLOOKUP(B65,#REF!,62,FALSE)</f>
        <v>#REF!</v>
      </c>
      <c r="E65" s="62">
        <v>5</v>
      </c>
      <c r="F65" s="62">
        <v>2</v>
      </c>
      <c r="G65" s="62">
        <v>3</v>
      </c>
      <c r="H65" s="62"/>
      <c r="I65" s="62"/>
      <c r="J65" s="62">
        <v>0</v>
      </c>
      <c r="K65" s="62"/>
      <c r="L65" s="62">
        <v>1</v>
      </c>
      <c r="M65" s="62">
        <v>1</v>
      </c>
      <c r="N65" s="62"/>
      <c r="O65" s="62">
        <v>0</v>
      </c>
      <c r="P65" s="62">
        <v>1</v>
      </c>
      <c r="Q65" s="62">
        <v>1</v>
      </c>
      <c r="R65" s="62">
        <v>0</v>
      </c>
      <c r="S65" s="62">
        <v>0</v>
      </c>
      <c r="T65" s="62">
        <v>1</v>
      </c>
      <c r="U65" s="62">
        <v>2</v>
      </c>
      <c r="V65" s="62">
        <v>0</v>
      </c>
      <c r="W65" s="62">
        <v>2</v>
      </c>
      <c r="X65" s="62">
        <v>2</v>
      </c>
      <c r="Y65" s="62">
        <v>0</v>
      </c>
      <c r="Z65" s="61"/>
    </row>
    <row r="66" spans="1:26" ht="15.75" customHeight="1">
      <c r="A66" s="60" t="s">
        <v>515</v>
      </c>
      <c r="B66" s="61" t="s">
        <v>165</v>
      </c>
      <c r="C66" s="62" t="e">
        <f>VLOOKUP(B66,#REF!,61,FALSE)</f>
        <v>#REF!</v>
      </c>
      <c r="D66" s="62" t="e">
        <f>VLOOKUP(B66,#REF!,62,FALSE)</f>
        <v>#REF!</v>
      </c>
      <c r="E66" s="62">
        <v>11</v>
      </c>
      <c r="F66" s="62">
        <v>2</v>
      </c>
      <c r="G66" s="62">
        <v>9</v>
      </c>
      <c r="H66" s="62"/>
      <c r="I66" s="62"/>
      <c r="J66" s="62">
        <v>0</v>
      </c>
      <c r="K66" s="62"/>
      <c r="L66" s="62">
        <v>2</v>
      </c>
      <c r="M66" s="62">
        <v>2</v>
      </c>
      <c r="N66" s="62"/>
      <c r="O66" s="62">
        <v>0</v>
      </c>
      <c r="P66" s="62">
        <v>2</v>
      </c>
      <c r="Q66" s="62">
        <v>2</v>
      </c>
      <c r="R66" s="62">
        <v>0</v>
      </c>
      <c r="S66" s="62">
        <v>0</v>
      </c>
      <c r="T66" s="62">
        <v>4</v>
      </c>
      <c r="U66" s="62">
        <v>5</v>
      </c>
      <c r="V66" s="62">
        <v>0</v>
      </c>
      <c r="W66" s="62">
        <v>5</v>
      </c>
      <c r="X66" s="62">
        <v>5</v>
      </c>
      <c r="Y66" s="62">
        <v>0</v>
      </c>
      <c r="Z66" s="61"/>
    </row>
    <row r="67" spans="1:26" ht="15.75" customHeight="1">
      <c r="A67" s="60" t="s">
        <v>469</v>
      </c>
      <c r="B67" s="61" t="s">
        <v>167</v>
      </c>
      <c r="C67" s="62" t="e">
        <f>VLOOKUP(B67,#REF!,61,FALSE)</f>
        <v>#REF!</v>
      </c>
      <c r="D67" s="62" t="e">
        <f>VLOOKUP(B67,#REF!,62,FALSE)</f>
        <v>#REF!</v>
      </c>
      <c r="E67" s="62">
        <v>4</v>
      </c>
      <c r="F67" s="62">
        <v>0</v>
      </c>
      <c r="G67" s="62">
        <v>4</v>
      </c>
      <c r="H67" s="62"/>
      <c r="I67" s="62"/>
      <c r="J67" s="62">
        <v>0</v>
      </c>
      <c r="K67" s="62"/>
      <c r="L67" s="62">
        <v>0</v>
      </c>
      <c r="M67" s="62">
        <v>0</v>
      </c>
      <c r="N67" s="62"/>
      <c r="O67" s="62">
        <v>0</v>
      </c>
      <c r="P67" s="62">
        <v>0</v>
      </c>
      <c r="Q67" s="62">
        <v>0</v>
      </c>
      <c r="R67" s="62">
        <v>0</v>
      </c>
      <c r="S67" s="62">
        <v>0</v>
      </c>
      <c r="T67" s="62">
        <v>4</v>
      </c>
      <c r="U67" s="62">
        <v>3</v>
      </c>
      <c r="V67" s="62">
        <v>0</v>
      </c>
      <c r="W67" s="62">
        <v>2</v>
      </c>
      <c r="X67" s="62">
        <v>2</v>
      </c>
      <c r="Y67" s="62">
        <v>0</v>
      </c>
      <c r="Z67" s="61"/>
    </row>
    <row r="68" spans="1:26" ht="15.75" customHeight="1">
      <c r="A68" s="60" t="s">
        <v>516</v>
      </c>
      <c r="B68" s="61" t="s">
        <v>169</v>
      </c>
      <c r="C68" s="62" t="e">
        <f>VLOOKUP(B68,#REF!,61,FALSE)</f>
        <v>#REF!</v>
      </c>
      <c r="D68" s="62" t="e">
        <f>VLOOKUP(B68,#REF!,62,FALSE)</f>
        <v>#REF!</v>
      </c>
      <c r="E68" s="62">
        <v>8</v>
      </c>
      <c r="F68" s="62">
        <v>0</v>
      </c>
      <c r="G68" s="62">
        <v>8</v>
      </c>
      <c r="H68" s="62"/>
      <c r="I68" s="62"/>
      <c r="J68" s="62">
        <v>0</v>
      </c>
      <c r="K68" s="62"/>
      <c r="L68" s="62">
        <v>0</v>
      </c>
      <c r="M68" s="62">
        <v>0</v>
      </c>
      <c r="N68" s="62"/>
      <c r="O68" s="62">
        <v>0</v>
      </c>
      <c r="P68" s="62">
        <v>0</v>
      </c>
      <c r="Q68" s="62">
        <v>0</v>
      </c>
      <c r="R68" s="62">
        <v>0</v>
      </c>
      <c r="S68" s="62">
        <v>0</v>
      </c>
      <c r="T68" s="62">
        <v>4</v>
      </c>
      <c r="U68" s="62">
        <v>5</v>
      </c>
      <c r="V68" s="62">
        <v>1</v>
      </c>
      <c r="W68" s="62">
        <v>4</v>
      </c>
      <c r="X68" s="62">
        <v>4</v>
      </c>
      <c r="Y68" s="62">
        <v>0</v>
      </c>
      <c r="Z68" s="61"/>
    </row>
    <row r="69" spans="1:26" ht="15.75" customHeight="1">
      <c r="A69" s="60" t="s">
        <v>517</v>
      </c>
      <c r="B69" s="61" t="s">
        <v>288</v>
      </c>
      <c r="C69" s="62" t="e">
        <f>VLOOKUP(B69,#REF!,61,FALSE)</f>
        <v>#REF!</v>
      </c>
      <c r="D69" s="62" t="e">
        <f>VLOOKUP(B69,#REF!,62,FALSE)</f>
        <v>#REF!</v>
      </c>
      <c r="E69" s="62">
        <v>4</v>
      </c>
      <c r="F69" s="62">
        <v>0</v>
      </c>
      <c r="G69" s="62">
        <v>4</v>
      </c>
      <c r="H69" s="62"/>
      <c r="I69" s="62"/>
      <c r="J69" s="62">
        <v>0</v>
      </c>
      <c r="K69" s="62"/>
      <c r="L69" s="62">
        <v>0</v>
      </c>
      <c r="M69" s="62">
        <v>0</v>
      </c>
      <c r="N69" s="62"/>
      <c r="O69" s="62">
        <v>0</v>
      </c>
      <c r="P69" s="62">
        <v>0</v>
      </c>
      <c r="Q69" s="62">
        <v>0</v>
      </c>
      <c r="R69" s="62">
        <v>0</v>
      </c>
      <c r="S69" s="62">
        <v>0</v>
      </c>
      <c r="T69" s="62">
        <v>2</v>
      </c>
      <c r="U69" s="62">
        <v>4</v>
      </c>
      <c r="V69" s="62">
        <v>4</v>
      </c>
      <c r="W69" s="62">
        <v>0</v>
      </c>
      <c r="X69" s="62">
        <v>4</v>
      </c>
      <c r="Y69" s="62">
        <v>0</v>
      </c>
      <c r="Z69" s="61"/>
    </row>
    <row r="70" spans="1:26" ht="15.75" customHeight="1">
      <c r="A70" s="60" t="s">
        <v>519</v>
      </c>
      <c r="B70" s="61" t="s">
        <v>173</v>
      </c>
      <c r="C70" s="62" t="e">
        <f>VLOOKUP(B70,#REF!,61,FALSE)</f>
        <v>#REF!</v>
      </c>
      <c r="D70" s="62" t="e">
        <f>VLOOKUP(B70,#REF!,62,FALSE)</f>
        <v>#REF!</v>
      </c>
      <c r="E70" s="62">
        <v>6</v>
      </c>
      <c r="F70" s="62">
        <v>2</v>
      </c>
      <c r="G70" s="62">
        <v>4</v>
      </c>
      <c r="H70" s="62"/>
      <c r="I70" s="62"/>
      <c r="J70" s="62">
        <v>0</v>
      </c>
      <c r="K70" s="62"/>
      <c r="L70" s="62">
        <v>2</v>
      </c>
      <c r="M70" s="62">
        <v>2</v>
      </c>
      <c r="N70" s="62"/>
      <c r="O70" s="62">
        <v>0</v>
      </c>
      <c r="P70" s="62">
        <v>2</v>
      </c>
      <c r="Q70" s="62">
        <v>2</v>
      </c>
      <c r="R70" s="62">
        <v>0</v>
      </c>
      <c r="S70" s="62">
        <v>0</v>
      </c>
      <c r="T70" s="62">
        <v>3</v>
      </c>
      <c r="U70" s="62">
        <v>3</v>
      </c>
      <c r="V70" s="62">
        <v>0</v>
      </c>
      <c r="W70" s="62">
        <v>3</v>
      </c>
      <c r="X70" s="62">
        <v>2</v>
      </c>
      <c r="Y70" s="62">
        <v>0</v>
      </c>
      <c r="Z70" s="61"/>
    </row>
    <row r="71" spans="1:26" ht="15.75" customHeight="1">
      <c r="A71" s="60" t="s">
        <v>471</v>
      </c>
      <c r="B71" s="61" t="s">
        <v>411</v>
      </c>
      <c r="C71" s="62" t="e">
        <f>VLOOKUP(B71,#REF!,61,FALSE)</f>
        <v>#REF!</v>
      </c>
      <c r="D71" s="62" t="e">
        <f>VLOOKUP(B71,#REF!,62,FALSE)</f>
        <v>#REF!</v>
      </c>
      <c r="E71" s="62">
        <v>5</v>
      </c>
      <c r="F71" s="62">
        <v>1</v>
      </c>
      <c r="G71" s="62">
        <v>4</v>
      </c>
      <c r="H71" s="62"/>
      <c r="I71" s="62"/>
      <c r="J71" s="62">
        <v>0</v>
      </c>
      <c r="K71" s="62"/>
      <c r="L71" s="62">
        <v>1</v>
      </c>
      <c r="M71" s="62">
        <v>1</v>
      </c>
      <c r="N71" s="62"/>
      <c r="O71" s="62">
        <v>0</v>
      </c>
      <c r="P71" s="62">
        <v>1</v>
      </c>
      <c r="Q71" s="62">
        <v>1</v>
      </c>
      <c r="R71" s="62">
        <v>0</v>
      </c>
      <c r="S71" s="62">
        <v>0</v>
      </c>
      <c r="T71" s="62">
        <v>3</v>
      </c>
      <c r="U71" s="62">
        <v>2</v>
      </c>
      <c r="V71" s="62">
        <v>0</v>
      </c>
      <c r="W71" s="62">
        <v>2</v>
      </c>
      <c r="X71" s="62">
        <v>2</v>
      </c>
      <c r="Y71" s="62">
        <v>0</v>
      </c>
      <c r="Z71" s="61"/>
    </row>
    <row r="72" spans="1:26" ht="15.75" customHeight="1">
      <c r="A72" s="60" t="s">
        <v>473</v>
      </c>
      <c r="B72" s="61" t="s">
        <v>292</v>
      </c>
      <c r="C72" s="62" t="e">
        <f>VLOOKUP(B72,#REF!,61,FALSE)</f>
        <v>#REF!</v>
      </c>
      <c r="D72" s="62" t="e">
        <f>VLOOKUP(B72,#REF!,62,FALSE)</f>
        <v>#REF!</v>
      </c>
      <c r="E72" s="62">
        <v>4</v>
      </c>
      <c r="F72" s="62">
        <v>0</v>
      </c>
      <c r="G72" s="62">
        <v>4</v>
      </c>
      <c r="H72" s="62"/>
      <c r="I72" s="62"/>
      <c r="J72" s="62">
        <v>0</v>
      </c>
      <c r="K72" s="62"/>
      <c r="L72" s="62">
        <v>0</v>
      </c>
      <c r="M72" s="62">
        <v>0</v>
      </c>
      <c r="N72" s="62"/>
      <c r="O72" s="62">
        <v>0</v>
      </c>
      <c r="P72" s="62">
        <v>0</v>
      </c>
      <c r="Q72" s="62">
        <v>0</v>
      </c>
      <c r="R72" s="62">
        <v>0</v>
      </c>
      <c r="S72" s="62">
        <v>0</v>
      </c>
      <c r="T72" s="62">
        <v>4</v>
      </c>
      <c r="U72" s="62">
        <v>4</v>
      </c>
      <c r="V72" s="62">
        <v>4</v>
      </c>
      <c r="W72" s="62">
        <v>0</v>
      </c>
      <c r="X72" s="62">
        <v>3</v>
      </c>
      <c r="Y72" s="62">
        <v>0</v>
      </c>
      <c r="Z72" s="61"/>
    </row>
    <row r="73" spans="1:26" ht="15.75" customHeight="1">
      <c r="A73" s="60" t="s">
        <v>475</v>
      </c>
      <c r="B73" s="61" t="s">
        <v>177</v>
      </c>
      <c r="C73" s="62" t="e">
        <f>VLOOKUP(B73,#REF!,61,FALSE)</f>
        <v>#REF!</v>
      </c>
      <c r="D73" s="62" t="e">
        <f>VLOOKUP(B73,#REF!,62,FALSE)</f>
        <v>#REF!</v>
      </c>
      <c r="E73" s="62">
        <v>9</v>
      </c>
      <c r="F73" s="62">
        <v>0</v>
      </c>
      <c r="G73" s="62">
        <v>9</v>
      </c>
      <c r="H73" s="62"/>
      <c r="I73" s="62"/>
      <c r="J73" s="62">
        <v>0</v>
      </c>
      <c r="K73" s="62"/>
      <c r="L73" s="62">
        <v>0</v>
      </c>
      <c r="M73" s="62">
        <v>0</v>
      </c>
      <c r="N73" s="62"/>
      <c r="O73" s="62">
        <v>0</v>
      </c>
      <c r="P73" s="62">
        <v>0</v>
      </c>
      <c r="Q73" s="62">
        <v>0</v>
      </c>
      <c r="R73" s="62">
        <v>0</v>
      </c>
      <c r="S73" s="62">
        <v>0</v>
      </c>
      <c r="T73" s="62">
        <v>7</v>
      </c>
      <c r="U73" s="62">
        <v>5</v>
      </c>
      <c r="V73" s="62">
        <v>1</v>
      </c>
      <c r="W73" s="62">
        <v>5</v>
      </c>
      <c r="X73" s="62">
        <v>5</v>
      </c>
      <c r="Y73" s="62">
        <v>0</v>
      </c>
      <c r="Z73" s="61"/>
    </row>
    <row r="74" spans="1:26" ht="15.75" customHeight="1">
      <c r="A74" s="60" t="s">
        <v>477</v>
      </c>
      <c r="B74" s="61" t="s">
        <v>179</v>
      </c>
      <c r="C74" s="62" t="e">
        <f>VLOOKUP(B74,#REF!,61,FALSE)</f>
        <v>#REF!</v>
      </c>
      <c r="D74" s="62" t="e">
        <f>VLOOKUP(B74,#REF!,62,FALSE)</f>
        <v>#REF!</v>
      </c>
      <c r="E74" s="62">
        <v>4</v>
      </c>
      <c r="F74" s="62">
        <v>0</v>
      </c>
      <c r="G74" s="62">
        <v>4</v>
      </c>
      <c r="H74" s="62"/>
      <c r="I74" s="62"/>
      <c r="J74" s="62">
        <v>0</v>
      </c>
      <c r="K74" s="62"/>
      <c r="L74" s="62">
        <v>0</v>
      </c>
      <c r="M74" s="62">
        <v>0</v>
      </c>
      <c r="N74" s="62"/>
      <c r="O74" s="62">
        <v>0</v>
      </c>
      <c r="P74" s="62">
        <v>0</v>
      </c>
      <c r="Q74" s="62">
        <v>0</v>
      </c>
      <c r="R74" s="62">
        <v>0</v>
      </c>
      <c r="S74" s="62">
        <v>0</v>
      </c>
      <c r="T74" s="62">
        <v>4</v>
      </c>
      <c r="U74" s="62">
        <v>3</v>
      </c>
      <c r="V74" s="62">
        <v>0</v>
      </c>
      <c r="W74" s="62">
        <v>4</v>
      </c>
      <c r="X74" s="62">
        <v>3</v>
      </c>
      <c r="Y74" s="62">
        <v>0</v>
      </c>
      <c r="Z74" s="61"/>
    </row>
    <row r="75" spans="1:26" ht="15.75" customHeight="1">
      <c r="A75" s="60" t="s">
        <v>481</v>
      </c>
      <c r="B75" s="61" t="s">
        <v>183</v>
      </c>
      <c r="C75" s="62" t="e">
        <f>VLOOKUP(B75,#REF!,61,FALSE)</f>
        <v>#REF!</v>
      </c>
      <c r="D75" s="62" t="e">
        <f>VLOOKUP(B75,#REF!,62,FALSE)</f>
        <v>#REF!</v>
      </c>
      <c r="E75" s="62">
        <v>7</v>
      </c>
      <c r="F75" s="62">
        <v>1</v>
      </c>
      <c r="G75" s="62">
        <v>6</v>
      </c>
      <c r="H75" s="62"/>
      <c r="I75" s="62"/>
      <c r="J75" s="62">
        <v>0</v>
      </c>
      <c r="K75" s="62"/>
      <c r="L75" s="62">
        <v>1</v>
      </c>
      <c r="M75" s="62">
        <v>1</v>
      </c>
      <c r="N75" s="62"/>
      <c r="O75" s="62">
        <v>0</v>
      </c>
      <c r="P75" s="62">
        <v>1</v>
      </c>
      <c r="Q75" s="62">
        <v>1</v>
      </c>
      <c r="R75" s="62">
        <v>0</v>
      </c>
      <c r="S75" s="62">
        <v>0</v>
      </c>
      <c r="T75" s="62">
        <v>2</v>
      </c>
      <c r="U75" s="62">
        <v>4</v>
      </c>
      <c r="V75" s="62">
        <v>0</v>
      </c>
      <c r="W75" s="62">
        <v>2</v>
      </c>
      <c r="X75" s="62">
        <v>2</v>
      </c>
      <c r="Y75" s="62">
        <v>0</v>
      </c>
      <c r="Z75" s="61"/>
    </row>
    <row r="76" spans="1:26" ht="15.75" customHeight="1">
      <c r="A76" s="60" t="s">
        <v>482</v>
      </c>
      <c r="B76" s="61" t="s">
        <v>185</v>
      </c>
      <c r="C76" s="62" t="e">
        <f>VLOOKUP(B76,#REF!,61,FALSE)</f>
        <v>#REF!</v>
      </c>
      <c r="D76" s="62" t="e">
        <f>VLOOKUP(B76,#REF!,62,FALSE)</f>
        <v>#REF!</v>
      </c>
      <c r="E76" s="62">
        <v>5</v>
      </c>
      <c r="F76" s="62">
        <v>3</v>
      </c>
      <c r="G76" s="62">
        <v>2</v>
      </c>
      <c r="H76" s="62"/>
      <c r="I76" s="62"/>
      <c r="J76" s="62">
        <v>0</v>
      </c>
      <c r="K76" s="62"/>
      <c r="L76" s="62">
        <v>2</v>
      </c>
      <c r="M76" s="62">
        <v>2</v>
      </c>
      <c r="N76" s="62"/>
      <c r="O76" s="62">
        <v>0</v>
      </c>
      <c r="P76" s="62">
        <v>2</v>
      </c>
      <c r="Q76" s="62">
        <v>2</v>
      </c>
      <c r="R76" s="62">
        <v>0</v>
      </c>
      <c r="S76" s="62">
        <v>0</v>
      </c>
      <c r="T76" s="62">
        <v>2</v>
      </c>
      <c r="U76" s="62">
        <v>2</v>
      </c>
      <c r="V76" s="62">
        <v>0</v>
      </c>
      <c r="W76" s="62">
        <v>2</v>
      </c>
      <c r="X76" s="62">
        <v>2</v>
      </c>
      <c r="Y76" s="62">
        <v>0</v>
      </c>
      <c r="Z76" s="61"/>
    </row>
    <row r="77" spans="1:26" ht="15.75" customHeight="1">
      <c r="A77" s="60" t="s">
        <v>450</v>
      </c>
      <c r="B77" s="61" t="s">
        <v>187</v>
      </c>
      <c r="C77" s="62" t="e">
        <f>VLOOKUP(B77,#REF!,61,FALSE)</f>
        <v>#REF!</v>
      </c>
      <c r="D77" s="62" t="e">
        <f>VLOOKUP(B77,#REF!,62,FALSE)</f>
        <v>#REF!</v>
      </c>
      <c r="E77" s="62">
        <v>11</v>
      </c>
      <c r="F77" s="62">
        <v>0</v>
      </c>
      <c r="G77" s="62">
        <v>11</v>
      </c>
      <c r="H77" s="62"/>
      <c r="I77" s="62"/>
      <c r="J77" s="62">
        <v>0</v>
      </c>
      <c r="K77" s="62"/>
      <c r="L77" s="62">
        <v>0</v>
      </c>
      <c r="M77" s="62">
        <v>0</v>
      </c>
      <c r="N77" s="62"/>
      <c r="O77" s="62">
        <v>0</v>
      </c>
      <c r="P77" s="62">
        <v>0</v>
      </c>
      <c r="Q77" s="62">
        <v>0</v>
      </c>
      <c r="R77" s="62">
        <v>0</v>
      </c>
      <c r="S77" s="62">
        <v>0</v>
      </c>
      <c r="T77" s="62">
        <v>6</v>
      </c>
      <c r="U77" s="62">
        <v>7</v>
      </c>
      <c r="V77" s="62">
        <v>0</v>
      </c>
      <c r="W77" s="62">
        <v>4</v>
      </c>
      <c r="X77" s="62">
        <v>2</v>
      </c>
      <c r="Y77" s="62">
        <v>0</v>
      </c>
      <c r="Z77" s="61"/>
    </row>
    <row r="78" spans="1:26" ht="15.75" customHeight="1">
      <c r="A78" s="60" t="s">
        <v>485</v>
      </c>
      <c r="B78" s="61" t="s">
        <v>296</v>
      </c>
      <c r="C78" s="62" t="e">
        <f>VLOOKUP(B78,#REF!,61,FALSE)</f>
        <v>#REF!</v>
      </c>
      <c r="D78" s="62" t="e">
        <f>VLOOKUP(B78,#REF!,62,FALSE)</f>
        <v>#REF!</v>
      </c>
      <c r="E78" s="62">
        <v>4</v>
      </c>
      <c r="F78" s="62">
        <v>0</v>
      </c>
      <c r="G78" s="62">
        <v>4</v>
      </c>
      <c r="H78" s="62"/>
      <c r="I78" s="62"/>
      <c r="J78" s="62">
        <v>0</v>
      </c>
      <c r="K78" s="62"/>
      <c r="L78" s="62">
        <v>0</v>
      </c>
      <c r="M78" s="62">
        <v>0</v>
      </c>
      <c r="N78" s="62"/>
      <c r="O78" s="62">
        <v>0</v>
      </c>
      <c r="P78" s="62">
        <v>0</v>
      </c>
      <c r="Q78" s="62">
        <v>0</v>
      </c>
      <c r="R78" s="62">
        <v>0</v>
      </c>
      <c r="S78" s="62">
        <v>0</v>
      </c>
      <c r="T78" s="62">
        <v>3</v>
      </c>
      <c r="U78" s="62">
        <v>4</v>
      </c>
      <c r="V78" s="62">
        <v>4</v>
      </c>
      <c r="W78" s="62">
        <v>0</v>
      </c>
      <c r="X78" s="62">
        <v>2</v>
      </c>
      <c r="Y78" s="62">
        <v>0</v>
      </c>
      <c r="Z78" s="61"/>
    </row>
    <row r="79" spans="1:26" ht="15.75" customHeight="1">
      <c r="A79" s="60" t="s">
        <v>487</v>
      </c>
      <c r="B79" s="61" t="s">
        <v>191</v>
      </c>
      <c r="C79" s="62" t="e">
        <f>VLOOKUP(B79,#REF!,61,FALSE)</f>
        <v>#REF!</v>
      </c>
      <c r="D79" s="62" t="e">
        <f>VLOOKUP(B79,#REF!,62,FALSE)</f>
        <v>#REF!</v>
      </c>
      <c r="E79" s="62">
        <v>7</v>
      </c>
      <c r="F79" s="62">
        <v>0</v>
      </c>
      <c r="G79" s="62">
        <v>7</v>
      </c>
      <c r="H79" s="62"/>
      <c r="I79" s="62"/>
      <c r="J79" s="62">
        <v>0</v>
      </c>
      <c r="K79" s="62"/>
      <c r="L79" s="62">
        <v>0</v>
      </c>
      <c r="M79" s="62">
        <v>0</v>
      </c>
      <c r="N79" s="62"/>
      <c r="O79" s="62">
        <v>0</v>
      </c>
      <c r="P79" s="62">
        <v>0</v>
      </c>
      <c r="Q79" s="62">
        <v>0</v>
      </c>
      <c r="R79" s="62">
        <v>0</v>
      </c>
      <c r="S79" s="62">
        <v>0</v>
      </c>
      <c r="T79" s="62">
        <v>3</v>
      </c>
      <c r="U79" s="62">
        <v>4</v>
      </c>
      <c r="V79" s="62">
        <v>0</v>
      </c>
      <c r="W79" s="62">
        <v>3</v>
      </c>
      <c r="X79" s="62">
        <v>4</v>
      </c>
      <c r="Y79" s="62">
        <v>0</v>
      </c>
      <c r="Z79" s="61"/>
    </row>
    <row r="80" spans="1:26" ht="15.75" customHeight="1">
      <c r="A80" s="60" t="s">
        <v>489</v>
      </c>
      <c r="B80" s="61" t="s">
        <v>298</v>
      </c>
      <c r="C80" s="62" t="e">
        <f>VLOOKUP(B80,#REF!,61,FALSE)</f>
        <v>#REF!</v>
      </c>
      <c r="D80" s="62" t="e">
        <f>VLOOKUP(B80,#REF!,62,FALSE)</f>
        <v>#REF!</v>
      </c>
      <c r="E80" s="62">
        <v>4</v>
      </c>
      <c r="F80" s="62">
        <v>0</v>
      </c>
      <c r="G80" s="62">
        <v>4</v>
      </c>
      <c r="H80" s="62"/>
      <c r="I80" s="62"/>
      <c r="J80" s="62">
        <v>0</v>
      </c>
      <c r="K80" s="62"/>
      <c r="L80" s="62">
        <v>0</v>
      </c>
      <c r="M80" s="62">
        <v>0</v>
      </c>
      <c r="N80" s="62"/>
      <c r="O80" s="62">
        <v>0</v>
      </c>
      <c r="P80" s="62">
        <v>0</v>
      </c>
      <c r="Q80" s="62">
        <v>0</v>
      </c>
      <c r="R80" s="62">
        <v>0</v>
      </c>
      <c r="S80" s="62">
        <v>0</v>
      </c>
      <c r="T80" s="62">
        <v>2</v>
      </c>
      <c r="U80" s="62">
        <v>4</v>
      </c>
      <c r="V80" s="62">
        <v>3</v>
      </c>
      <c r="W80" s="62">
        <v>0</v>
      </c>
      <c r="X80" s="62">
        <v>2</v>
      </c>
      <c r="Y80" s="62">
        <v>0</v>
      </c>
      <c r="Z80" s="61"/>
    </row>
    <row r="81" spans="1:26" ht="15.75" customHeight="1">
      <c r="A81" s="60" t="s">
        <v>493</v>
      </c>
      <c r="B81" s="61" t="s">
        <v>196</v>
      </c>
      <c r="C81" s="62" t="e">
        <f>VLOOKUP(B81,#REF!,61,FALSE)</f>
        <v>#REF!</v>
      </c>
      <c r="D81" s="62" t="e">
        <f>VLOOKUP(B81,#REF!,62,FALSE)</f>
        <v>#REF!</v>
      </c>
      <c r="E81" s="62">
        <v>6</v>
      </c>
      <c r="F81" s="62">
        <v>3</v>
      </c>
      <c r="G81" s="62">
        <v>3</v>
      </c>
      <c r="H81" s="62"/>
      <c r="I81" s="62"/>
      <c r="J81" s="62">
        <v>1</v>
      </c>
      <c r="K81" s="62"/>
      <c r="L81" s="62">
        <v>2</v>
      </c>
      <c r="M81" s="62">
        <v>3</v>
      </c>
      <c r="N81" s="62"/>
      <c r="O81" s="62">
        <v>2</v>
      </c>
      <c r="P81" s="62">
        <v>2</v>
      </c>
      <c r="Q81" s="62">
        <v>3</v>
      </c>
      <c r="R81" s="62">
        <v>0</v>
      </c>
      <c r="S81" s="62">
        <v>0</v>
      </c>
      <c r="T81" s="62">
        <v>3</v>
      </c>
      <c r="U81" s="62">
        <v>3</v>
      </c>
      <c r="V81" s="62">
        <v>0</v>
      </c>
      <c r="W81" s="62">
        <v>2</v>
      </c>
      <c r="X81" s="62">
        <v>2</v>
      </c>
      <c r="Y81" s="62">
        <v>0</v>
      </c>
      <c r="Z81" s="61"/>
    </row>
    <row r="82" spans="1:26" ht="15.75" customHeight="1">
      <c r="A82" s="60" t="s">
        <v>523</v>
      </c>
      <c r="B82" s="61" t="s">
        <v>202</v>
      </c>
      <c r="C82" s="62" t="e">
        <f>VLOOKUP(B82,#REF!,61,FALSE)</f>
        <v>#REF!</v>
      </c>
      <c r="D82" s="62" t="e">
        <f>VLOOKUP(B82,#REF!,62,FALSE)</f>
        <v>#REF!</v>
      </c>
      <c r="E82" s="62">
        <v>4</v>
      </c>
      <c r="F82" s="62">
        <v>2</v>
      </c>
      <c r="G82" s="62">
        <v>2</v>
      </c>
      <c r="H82" s="62"/>
      <c r="I82" s="62"/>
      <c r="J82" s="62">
        <v>0</v>
      </c>
      <c r="K82" s="62"/>
      <c r="L82" s="62">
        <v>2</v>
      </c>
      <c r="M82" s="62">
        <v>2</v>
      </c>
      <c r="N82" s="62"/>
      <c r="O82" s="62">
        <v>0</v>
      </c>
      <c r="P82" s="62">
        <v>2</v>
      </c>
      <c r="Q82" s="62">
        <v>2</v>
      </c>
      <c r="R82" s="62">
        <v>0</v>
      </c>
      <c r="S82" s="62">
        <v>0</v>
      </c>
      <c r="T82" s="62">
        <v>2</v>
      </c>
      <c r="U82" s="62">
        <v>2</v>
      </c>
      <c r="V82" s="62">
        <v>0</v>
      </c>
      <c r="W82" s="62">
        <v>2</v>
      </c>
      <c r="X82" s="62">
        <v>2</v>
      </c>
      <c r="Y82" s="62">
        <v>0</v>
      </c>
      <c r="Z82" s="61"/>
    </row>
    <row r="83" spans="1:26" ht="15.75" customHeight="1">
      <c r="A83" s="60" t="s">
        <v>526</v>
      </c>
      <c r="B83" s="61" t="s">
        <v>211</v>
      </c>
      <c r="C83" s="62" t="e">
        <f>VLOOKUP(B83,#REF!,61,FALSE)</f>
        <v>#REF!</v>
      </c>
      <c r="D83" s="62" t="e">
        <f>VLOOKUP(B83,#REF!,62,FALSE)</f>
        <v>#REF!</v>
      </c>
      <c r="E83" s="62">
        <v>5</v>
      </c>
      <c r="F83" s="62">
        <v>0</v>
      </c>
      <c r="G83" s="62">
        <v>5</v>
      </c>
      <c r="H83" s="62"/>
      <c r="I83" s="62"/>
      <c r="J83" s="62">
        <v>0</v>
      </c>
      <c r="K83" s="62"/>
      <c r="L83" s="62">
        <v>0</v>
      </c>
      <c r="M83" s="62">
        <v>0</v>
      </c>
      <c r="N83" s="62"/>
      <c r="O83" s="62">
        <v>0</v>
      </c>
      <c r="P83" s="62">
        <v>0</v>
      </c>
      <c r="Q83" s="62">
        <v>0</v>
      </c>
      <c r="R83" s="62">
        <v>0</v>
      </c>
      <c r="S83" s="62">
        <v>0</v>
      </c>
      <c r="T83" s="62">
        <v>4</v>
      </c>
      <c r="U83" s="62">
        <v>4</v>
      </c>
      <c r="V83" s="62">
        <v>0</v>
      </c>
      <c r="W83" s="62">
        <v>5</v>
      </c>
      <c r="X83" s="62">
        <v>5</v>
      </c>
      <c r="Y83" s="62">
        <v>0</v>
      </c>
      <c r="Z83" s="61"/>
    </row>
    <row r="84" spans="1:26" ht="15.75" customHeight="1">
      <c r="A84" s="60" t="s">
        <v>531</v>
      </c>
      <c r="B84" s="61" t="s">
        <v>227</v>
      </c>
      <c r="C84" s="62" t="e">
        <f>VLOOKUP(B84,#REF!,61,FALSE)</f>
        <v>#REF!</v>
      </c>
      <c r="D84" s="62" t="e">
        <f>VLOOKUP(B84,#REF!,62,FALSE)</f>
        <v>#REF!</v>
      </c>
      <c r="E84" s="62">
        <v>4</v>
      </c>
      <c r="F84" s="62">
        <v>2</v>
      </c>
      <c r="G84" s="62">
        <v>2</v>
      </c>
      <c r="H84" s="62"/>
      <c r="I84" s="62"/>
      <c r="J84" s="62">
        <v>0</v>
      </c>
      <c r="K84" s="62"/>
      <c r="L84" s="62">
        <v>2</v>
      </c>
      <c r="M84" s="62">
        <v>2</v>
      </c>
      <c r="N84" s="62"/>
      <c r="O84" s="62">
        <v>0</v>
      </c>
      <c r="P84" s="62">
        <v>2</v>
      </c>
      <c r="Q84" s="62">
        <v>1</v>
      </c>
      <c r="R84" s="62">
        <v>0</v>
      </c>
      <c r="S84" s="62">
        <v>0</v>
      </c>
      <c r="T84" s="62">
        <v>2</v>
      </c>
      <c r="U84" s="62">
        <v>2</v>
      </c>
      <c r="V84" s="62">
        <v>0</v>
      </c>
      <c r="W84" s="62">
        <v>2</v>
      </c>
      <c r="X84" s="62">
        <v>2</v>
      </c>
      <c r="Y84" s="62">
        <v>0</v>
      </c>
      <c r="Z84" s="61"/>
    </row>
    <row r="85" spans="1:26" ht="15.75" customHeight="1">
      <c r="A85" s="60" t="s">
        <v>533</v>
      </c>
      <c r="B85" s="61" t="s">
        <v>233</v>
      </c>
      <c r="C85" s="62" t="e">
        <f>VLOOKUP(B85,#REF!,61,FALSE)</f>
        <v>#REF!</v>
      </c>
      <c r="D85" s="62" t="e">
        <f>VLOOKUP(B85,#REF!,62,FALSE)</f>
        <v>#REF!</v>
      </c>
      <c r="E85" s="62">
        <v>1</v>
      </c>
      <c r="F85" s="62">
        <v>0</v>
      </c>
      <c r="G85" s="62">
        <v>1</v>
      </c>
      <c r="H85" s="62"/>
      <c r="I85" s="62"/>
      <c r="J85" s="62">
        <v>0</v>
      </c>
      <c r="K85" s="62"/>
      <c r="L85" s="62">
        <v>0</v>
      </c>
      <c r="M85" s="62">
        <v>0</v>
      </c>
      <c r="N85" s="62"/>
      <c r="O85" s="62">
        <v>0</v>
      </c>
      <c r="P85" s="62">
        <v>0</v>
      </c>
      <c r="Q85" s="62">
        <v>0</v>
      </c>
      <c r="R85" s="62">
        <v>0</v>
      </c>
      <c r="S85" s="62">
        <v>0</v>
      </c>
      <c r="T85" s="62">
        <v>0</v>
      </c>
      <c r="U85" s="62">
        <v>1</v>
      </c>
      <c r="V85" s="62">
        <v>0</v>
      </c>
      <c r="W85" s="62">
        <v>1</v>
      </c>
      <c r="X85" s="62">
        <v>1</v>
      </c>
      <c r="Y85" s="62">
        <v>0</v>
      </c>
      <c r="Z85" s="61"/>
    </row>
    <row r="86" spans="1:26" ht="15.75" customHeight="1">
      <c r="A86" s="60" t="s">
        <v>534</v>
      </c>
      <c r="B86" s="61" t="s">
        <v>300</v>
      </c>
      <c r="C86" s="62" t="e">
        <f>VLOOKUP(B86,#REF!,61,FALSE)</f>
        <v>#REF!</v>
      </c>
      <c r="D86" s="62" t="e">
        <f>VLOOKUP(B86,#REF!,62,FALSE)</f>
        <v>#REF!</v>
      </c>
      <c r="E86" s="62">
        <v>5</v>
      </c>
      <c r="F86" s="62">
        <v>0</v>
      </c>
      <c r="G86" s="62">
        <v>5</v>
      </c>
      <c r="H86" s="62"/>
      <c r="I86" s="62"/>
      <c r="J86" s="62">
        <v>0</v>
      </c>
      <c r="K86" s="62"/>
      <c r="L86" s="62">
        <v>0</v>
      </c>
      <c r="M86" s="62">
        <v>0</v>
      </c>
      <c r="N86" s="62"/>
      <c r="O86" s="62">
        <v>0</v>
      </c>
      <c r="P86" s="62">
        <v>0</v>
      </c>
      <c r="Q86" s="62">
        <v>0</v>
      </c>
      <c r="R86" s="62">
        <v>0</v>
      </c>
      <c r="S86" s="62">
        <v>0</v>
      </c>
      <c r="T86" s="62">
        <v>4</v>
      </c>
      <c r="U86" s="62">
        <v>4</v>
      </c>
      <c r="V86" s="62">
        <v>5</v>
      </c>
      <c r="W86" s="62">
        <v>0</v>
      </c>
      <c r="X86" s="62">
        <v>4</v>
      </c>
      <c r="Y86" s="62">
        <v>0</v>
      </c>
      <c r="Z86" s="61"/>
    </row>
    <row r="87" spans="1:26" ht="15.75" customHeight="1">
      <c r="A87" s="60" t="s">
        <v>535</v>
      </c>
      <c r="B87" s="61" t="s">
        <v>414</v>
      </c>
      <c r="C87" s="62" t="e">
        <f>VLOOKUP(B87,#REF!,61,FALSE)</f>
        <v>#REF!</v>
      </c>
      <c r="D87" s="62" t="e">
        <f>VLOOKUP(B87,#REF!,62,FALSE)</f>
        <v>#REF!</v>
      </c>
      <c r="E87" s="62">
        <v>5</v>
      </c>
      <c r="F87" s="62">
        <v>1</v>
      </c>
      <c r="G87" s="62">
        <v>4</v>
      </c>
      <c r="H87" s="62"/>
      <c r="I87" s="62"/>
      <c r="J87" s="62">
        <v>0</v>
      </c>
      <c r="K87" s="62"/>
      <c r="L87" s="62">
        <v>1</v>
      </c>
      <c r="M87" s="62">
        <v>1</v>
      </c>
      <c r="N87" s="62"/>
      <c r="O87" s="62">
        <v>1</v>
      </c>
      <c r="P87" s="62">
        <v>0</v>
      </c>
      <c r="Q87" s="62">
        <v>1</v>
      </c>
      <c r="R87" s="62">
        <v>0</v>
      </c>
      <c r="S87" s="62">
        <v>0</v>
      </c>
      <c r="T87" s="62">
        <v>4</v>
      </c>
      <c r="U87" s="62">
        <v>4</v>
      </c>
      <c r="V87" s="62">
        <v>0</v>
      </c>
      <c r="W87" s="62">
        <v>3</v>
      </c>
      <c r="X87" s="62">
        <v>3</v>
      </c>
      <c r="Y87" s="62">
        <v>0</v>
      </c>
      <c r="Z87" s="61"/>
    </row>
    <row r="88" spans="1:26" ht="15.75" customHeight="1">
      <c r="A88" s="60" t="s">
        <v>537</v>
      </c>
      <c r="B88" s="61" t="s">
        <v>240</v>
      </c>
      <c r="C88" s="62" t="e">
        <f>VLOOKUP(B88,#REF!,61,FALSE)</f>
        <v>#REF!</v>
      </c>
      <c r="D88" s="62" t="e">
        <f>VLOOKUP(B88,#REF!,62,FALSE)</f>
        <v>#REF!</v>
      </c>
      <c r="E88" s="62">
        <v>10</v>
      </c>
      <c r="F88" s="62">
        <v>7</v>
      </c>
      <c r="G88" s="62">
        <v>3</v>
      </c>
      <c r="H88" s="62"/>
      <c r="I88" s="62"/>
      <c r="J88" s="62">
        <v>0</v>
      </c>
      <c r="K88" s="62"/>
      <c r="L88" s="62">
        <v>4</v>
      </c>
      <c r="M88" s="62">
        <v>4</v>
      </c>
      <c r="N88" s="62"/>
      <c r="O88" s="62">
        <v>1</v>
      </c>
      <c r="P88" s="62">
        <v>4</v>
      </c>
      <c r="Q88" s="62">
        <v>6</v>
      </c>
      <c r="R88" s="62">
        <v>0</v>
      </c>
      <c r="S88" s="62">
        <v>0</v>
      </c>
      <c r="T88" s="62">
        <v>2</v>
      </c>
      <c r="U88" s="62">
        <v>2</v>
      </c>
      <c r="V88" s="62">
        <v>0</v>
      </c>
      <c r="W88" s="62">
        <v>2</v>
      </c>
      <c r="X88" s="62">
        <v>2</v>
      </c>
      <c r="Y88" s="62">
        <v>0</v>
      </c>
      <c r="Z88" s="61"/>
    </row>
    <row r="89" spans="1:26" ht="15.75" customHeight="1">
      <c r="A89" s="60" t="s">
        <v>536</v>
      </c>
      <c r="B89" s="61" t="s">
        <v>302</v>
      </c>
      <c r="C89" s="62" t="e">
        <f>VLOOKUP(B89,#REF!,61,FALSE)</f>
        <v>#REF!</v>
      </c>
      <c r="D89" s="62" t="e">
        <f>VLOOKUP(B89,#REF!,62,FALSE)</f>
        <v>#REF!</v>
      </c>
      <c r="E89" s="62">
        <v>6</v>
      </c>
      <c r="F89" s="62">
        <v>0</v>
      </c>
      <c r="G89" s="62">
        <v>6</v>
      </c>
      <c r="H89" s="62"/>
      <c r="I89" s="62"/>
      <c r="J89" s="62">
        <v>0</v>
      </c>
      <c r="K89" s="62"/>
      <c r="L89" s="62">
        <v>0</v>
      </c>
      <c r="M89" s="62">
        <v>0</v>
      </c>
      <c r="N89" s="62"/>
      <c r="O89" s="62">
        <v>0</v>
      </c>
      <c r="P89" s="62">
        <v>0</v>
      </c>
      <c r="Q89" s="62">
        <v>0</v>
      </c>
      <c r="R89" s="62">
        <v>0</v>
      </c>
      <c r="S89" s="62">
        <v>0</v>
      </c>
      <c r="T89" s="62">
        <v>4</v>
      </c>
      <c r="U89" s="62">
        <v>5</v>
      </c>
      <c r="V89" s="62">
        <v>6</v>
      </c>
      <c r="W89" s="62">
        <v>0</v>
      </c>
      <c r="X89" s="62">
        <v>5</v>
      </c>
      <c r="Y89" s="62">
        <v>0</v>
      </c>
      <c r="Z89" s="61"/>
    </row>
    <row r="90" spans="1:26" ht="15.75" customHeight="1">
      <c r="A90" s="60" t="s">
        <v>540</v>
      </c>
      <c r="B90" s="61" t="s">
        <v>242</v>
      </c>
      <c r="C90" s="62" t="e">
        <f>VLOOKUP(B90,#REF!,61,FALSE)</f>
        <v>#REF!</v>
      </c>
      <c r="D90" s="62" t="e">
        <f>VLOOKUP(B90,#REF!,62,FALSE)</f>
        <v>#REF!</v>
      </c>
      <c r="E90" s="62">
        <v>4</v>
      </c>
      <c r="F90" s="62">
        <v>0</v>
      </c>
      <c r="G90" s="62">
        <v>4</v>
      </c>
      <c r="H90" s="62"/>
      <c r="I90" s="62"/>
      <c r="J90" s="62">
        <v>0</v>
      </c>
      <c r="K90" s="62"/>
      <c r="L90" s="62">
        <v>0</v>
      </c>
      <c r="M90" s="62">
        <v>0</v>
      </c>
      <c r="N90" s="62"/>
      <c r="O90" s="62">
        <v>0</v>
      </c>
      <c r="P90" s="62">
        <v>0</v>
      </c>
      <c r="Q90" s="62">
        <v>0</v>
      </c>
      <c r="R90" s="62">
        <v>0</v>
      </c>
      <c r="S90" s="62">
        <v>0</v>
      </c>
      <c r="T90" s="62">
        <v>3</v>
      </c>
      <c r="U90" s="62">
        <v>2</v>
      </c>
      <c r="V90" s="62">
        <v>0</v>
      </c>
      <c r="W90" s="62">
        <v>2</v>
      </c>
      <c r="X90" s="62">
        <v>2</v>
      </c>
      <c r="Y90" s="62">
        <v>0</v>
      </c>
      <c r="Z90" s="61"/>
    </row>
    <row r="91" spans="1:26" ht="15.75" customHeight="1">
      <c r="A91" s="60" t="s">
        <v>542</v>
      </c>
      <c r="B91" s="61" t="s">
        <v>304</v>
      </c>
      <c r="C91" s="62" t="e">
        <f>VLOOKUP(B91,#REF!,61,FALSE)</f>
        <v>#REF!</v>
      </c>
      <c r="D91" s="62" t="e">
        <f>VLOOKUP(B91,#REF!,62,FALSE)</f>
        <v>#REF!</v>
      </c>
      <c r="E91" s="62">
        <v>5</v>
      </c>
      <c r="F91" s="62">
        <v>0</v>
      </c>
      <c r="G91" s="62">
        <v>5</v>
      </c>
      <c r="H91" s="62"/>
      <c r="I91" s="62"/>
      <c r="J91" s="62">
        <v>0</v>
      </c>
      <c r="K91" s="62"/>
      <c r="L91" s="62">
        <v>0</v>
      </c>
      <c r="M91" s="62">
        <v>0</v>
      </c>
      <c r="N91" s="62"/>
      <c r="O91" s="62">
        <v>0</v>
      </c>
      <c r="P91" s="62">
        <v>0</v>
      </c>
      <c r="Q91" s="62">
        <v>0</v>
      </c>
      <c r="R91" s="62">
        <v>0</v>
      </c>
      <c r="S91" s="62">
        <v>0</v>
      </c>
      <c r="T91" s="62">
        <v>4</v>
      </c>
      <c r="U91" s="62">
        <v>4</v>
      </c>
      <c r="V91" s="62">
        <v>3</v>
      </c>
      <c r="W91" s="62">
        <v>0</v>
      </c>
      <c r="X91" s="62">
        <v>2</v>
      </c>
      <c r="Y91" s="62">
        <v>0</v>
      </c>
      <c r="Z91" s="61"/>
    </row>
    <row r="92" spans="1:26" ht="15.75" customHeight="1">
      <c r="A92" s="60" t="s">
        <v>543</v>
      </c>
      <c r="B92" s="61" t="s">
        <v>246</v>
      </c>
      <c r="C92" s="62" t="e">
        <f>VLOOKUP(B92,#REF!,61,FALSE)</f>
        <v>#REF!</v>
      </c>
      <c r="D92" s="62" t="e">
        <f>VLOOKUP(B92,#REF!,62,FALSE)</f>
        <v>#REF!</v>
      </c>
      <c r="E92" s="62">
        <v>4</v>
      </c>
      <c r="F92" s="62">
        <v>0</v>
      </c>
      <c r="G92" s="62">
        <v>4</v>
      </c>
      <c r="H92" s="62"/>
      <c r="I92" s="62"/>
      <c r="J92" s="62">
        <v>0</v>
      </c>
      <c r="K92" s="62"/>
      <c r="L92" s="62">
        <v>0</v>
      </c>
      <c r="M92" s="62">
        <v>0</v>
      </c>
      <c r="N92" s="62"/>
      <c r="O92" s="62">
        <v>0</v>
      </c>
      <c r="P92" s="62">
        <v>0</v>
      </c>
      <c r="Q92" s="62">
        <v>0</v>
      </c>
      <c r="R92" s="62">
        <v>0</v>
      </c>
      <c r="S92" s="62">
        <v>0</v>
      </c>
      <c r="T92" s="62">
        <v>2</v>
      </c>
      <c r="U92" s="62">
        <v>2</v>
      </c>
      <c r="V92" s="62">
        <v>0</v>
      </c>
      <c r="W92" s="62">
        <v>3</v>
      </c>
      <c r="X92" s="62">
        <v>2</v>
      </c>
      <c r="Y92" s="62">
        <v>0</v>
      </c>
      <c r="Z92" s="61"/>
    </row>
    <row r="93" spans="1:26" ht="15.75" customHeight="1">
      <c r="A93" s="60" t="s">
        <v>538</v>
      </c>
      <c r="B93" s="61" t="s">
        <v>306</v>
      </c>
      <c r="C93" s="62" t="e">
        <f>VLOOKUP(B93,#REF!,61,FALSE)</f>
        <v>#REF!</v>
      </c>
      <c r="D93" s="62" t="e">
        <f>VLOOKUP(B93,#REF!,62,FALSE)</f>
        <v>#REF!</v>
      </c>
      <c r="E93" s="62">
        <v>5</v>
      </c>
      <c r="F93" s="62">
        <v>2</v>
      </c>
      <c r="G93" s="62">
        <v>3</v>
      </c>
      <c r="H93" s="62"/>
      <c r="I93" s="62"/>
      <c r="J93" s="62">
        <v>0</v>
      </c>
      <c r="K93" s="62"/>
      <c r="L93" s="62">
        <v>2</v>
      </c>
      <c r="M93" s="62">
        <v>2</v>
      </c>
      <c r="N93" s="62"/>
      <c r="O93" s="62">
        <v>2</v>
      </c>
      <c r="P93" s="62">
        <v>0</v>
      </c>
      <c r="Q93" s="62">
        <v>2</v>
      </c>
      <c r="R93" s="62">
        <v>0</v>
      </c>
      <c r="S93" s="62">
        <v>0</v>
      </c>
      <c r="T93" s="62">
        <v>1</v>
      </c>
      <c r="U93" s="62">
        <v>2</v>
      </c>
      <c r="V93" s="62">
        <v>2</v>
      </c>
      <c r="W93" s="62">
        <v>0</v>
      </c>
      <c r="X93" s="62">
        <v>2</v>
      </c>
      <c r="Y93" s="62">
        <v>0</v>
      </c>
      <c r="Z93" s="61"/>
    </row>
    <row r="94" spans="1:26" ht="15.75" customHeight="1">
      <c r="A94" s="60" t="s">
        <v>544</v>
      </c>
      <c r="B94" s="61" t="s">
        <v>248</v>
      </c>
      <c r="C94" s="62" t="e">
        <f>VLOOKUP(B94,#REF!,61,FALSE)</f>
        <v>#REF!</v>
      </c>
      <c r="D94" s="62" t="e">
        <f>VLOOKUP(B94,#REF!,62,FALSE)</f>
        <v>#REF!</v>
      </c>
      <c r="E94" s="62">
        <v>9</v>
      </c>
      <c r="F94" s="62">
        <v>3</v>
      </c>
      <c r="G94" s="62">
        <v>6</v>
      </c>
      <c r="H94" s="62"/>
      <c r="I94" s="62"/>
      <c r="J94" s="62">
        <v>0</v>
      </c>
      <c r="K94" s="62"/>
      <c r="L94" s="62">
        <v>3</v>
      </c>
      <c r="M94" s="62">
        <v>2</v>
      </c>
      <c r="N94" s="62"/>
      <c r="O94" s="62">
        <v>0</v>
      </c>
      <c r="P94" s="62">
        <v>2</v>
      </c>
      <c r="Q94" s="62">
        <v>2</v>
      </c>
      <c r="R94" s="62">
        <v>0</v>
      </c>
      <c r="S94" s="62">
        <v>0</v>
      </c>
      <c r="T94" s="62">
        <v>3</v>
      </c>
      <c r="U94" s="62">
        <v>2</v>
      </c>
      <c r="V94" s="62">
        <v>1</v>
      </c>
      <c r="W94" s="62">
        <v>4</v>
      </c>
      <c r="X94" s="62">
        <v>3</v>
      </c>
      <c r="Y94" s="62">
        <v>0</v>
      </c>
      <c r="Z94" s="61"/>
    </row>
    <row r="95" spans="1:26" ht="15.75" customHeight="1">
      <c r="A95" s="60" t="s">
        <v>539</v>
      </c>
      <c r="B95" s="61" t="s">
        <v>308</v>
      </c>
      <c r="C95" s="62" t="e">
        <f>VLOOKUP(B95,#REF!,61,FALSE)</f>
        <v>#REF!</v>
      </c>
      <c r="D95" s="62" t="e">
        <f>VLOOKUP(B95,#REF!,62,FALSE)</f>
        <v>#REF!</v>
      </c>
      <c r="E95" s="62">
        <v>5</v>
      </c>
      <c r="F95" s="62">
        <v>0</v>
      </c>
      <c r="G95" s="62">
        <v>5</v>
      </c>
      <c r="H95" s="62"/>
      <c r="I95" s="62"/>
      <c r="J95" s="62">
        <v>0</v>
      </c>
      <c r="K95" s="62"/>
      <c r="L95" s="62">
        <v>0</v>
      </c>
      <c r="M95" s="62">
        <v>0</v>
      </c>
      <c r="N95" s="62"/>
      <c r="O95" s="62">
        <v>0</v>
      </c>
      <c r="P95" s="62">
        <v>0</v>
      </c>
      <c r="Q95" s="62">
        <v>0</v>
      </c>
      <c r="R95" s="62">
        <v>0</v>
      </c>
      <c r="S95" s="62">
        <v>0</v>
      </c>
      <c r="T95" s="62">
        <v>4</v>
      </c>
      <c r="U95" s="62">
        <v>2</v>
      </c>
      <c r="V95" s="62">
        <v>3</v>
      </c>
      <c r="W95" s="62">
        <v>0</v>
      </c>
      <c r="X95" s="62">
        <v>3</v>
      </c>
      <c r="Y95" s="62">
        <v>0</v>
      </c>
      <c r="Z95" s="61"/>
    </row>
    <row r="96" spans="1:26" ht="15.75" customHeight="1">
      <c r="A96" s="60" t="s">
        <v>545</v>
      </c>
      <c r="B96" s="61" t="s">
        <v>417</v>
      </c>
      <c r="C96" s="62" t="e">
        <f>VLOOKUP(B96,#REF!,61,FALSE)</f>
        <v>#REF!</v>
      </c>
      <c r="D96" s="62" t="e">
        <f>VLOOKUP(B96,#REF!,62,FALSE)</f>
        <v>#REF!</v>
      </c>
      <c r="E96" s="62">
        <v>3</v>
      </c>
      <c r="F96" s="62">
        <v>0</v>
      </c>
      <c r="G96" s="62">
        <v>3</v>
      </c>
      <c r="H96" s="62"/>
      <c r="I96" s="62"/>
      <c r="J96" s="62">
        <v>0</v>
      </c>
      <c r="K96" s="62"/>
      <c r="L96" s="62">
        <v>0</v>
      </c>
      <c r="M96" s="62">
        <v>0</v>
      </c>
      <c r="N96" s="62"/>
      <c r="O96" s="62">
        <v>0</v>
      </c>
      <c r="P96" s="62">
        <v>0</v>
      </c>
      <c r="Q96" s="62">
        <v>0</v>
      </c>
      <c r="R96" s="62">
        <v>0</v>
      </c>
      <c r="S96" s="62">
        <v>0</v>
      </c>
      <c r="T96" s="62">
        <v>3</v>
      </c>
      <c r="U96" s="62">
        <v>3</v>
      </c>
      <c r="V96" s="62">
        <v>3</v>
      </c>
      <c r="W96" s="62">
        <v>0</v>
      </c>
      <c r="X96" s="62">
        <v>2</v>
      </c>
      <c r="Y96" s="62">
        <v>0</v>
      </c>
      <c r="Z96" s="61"/>
    </row>
    <row r="97" spans="1:26" ht="15.75" customHeight="1">
      <c r="A97" s="60" t="s">
        <v>546</v>
      </c>
      <c r="B97" s="61" t="s">
        <v>314</v>
      </c>
      <c r="C97" s="62" t="e">
        <f>VLOOKUP(B97,#REF!,61,FALSE)</f>
        <v>#REF!</v>
      </c>
      <c r="D97" s="62" t="e">
        <f>VLOOKUP(B97,#REF!,62,FALSE)</f>
        <v>#REF!</v>
      </c>
      <c r="E97" s="62">
        <v>9</v>
      </c>
      <c r="F97" s="62">
        <v>3</v>
      </c>
      <c r="G97" s="62">
        <v>6</v>
      </c>
      <c r="H97" s="62"/>
      <c r="I97" s="62"/>
      <c r="J97" s="62">
        <v>0</v>
      </c>
      <c r="K97" s="62"/>
      <c r="L97" s="62">
        <v>2</v>
      </c>
      <c r="M97" s="62">
        <v>2</v>
      </c>
      <c r="N97" s="62"/>
      <c r="O97" s="62">
        <v>2</v>
      </c>
      <c r="P97" s="62">
        <v>0</v>
      </c>
      <c r="Q97" s="62">
        <v>2</v>
      </c>
      <c r="R97" s="62">
        <v>0</v>
      </c>
      <c r="S97" s="62">
        <v>0</v>
      </c>
      <c r="T97" s="62">
        <v>2</v>
      </c>
      <c r="U97" s="62">
        <v>4</v>
      </c>
      <c r="V97" s="62">
        <v>4</v>
      </c>
      <c r="W97" s="62">
        <v>0</v>
      </c>
      <c r="X97" s="62">
        <v>1</v>
      </c>
      <c r="Y97" s="62">
        <v>0</v>
      </c>
      <c r="Z97" s="61"/>
    </row>
    <row r="98" spans="1:26" ht="15.75" customHeight="1">
      <c r="A98" s="60" t="s">
        <v>547</v>
      </c>
      <c r="B98" s="61" t="s">
        <v>316</v>
      </c>
      <c r="C98" s="62" t="e">
        <f>VLOOKUP(B98,#REF!,61,FALSE)</f>
        <v>#REF!</v>
      </c>
      <c r="D98" s="62" t="e">
        <f>VLOOKUP(B98,#REF!,62,FALSE)</f>
        <v>#REF!</v>
      </c>
      <c r="E98" s="62">
        <v>4</v>
      </c>
      <c r="F98" s="62">
        <v>0</v>
      </c>
      <c r="G98" s="62">
        <v>4</v>
      </c>
      <c r="H98" s="62"/>
      <c r="I98" s="62"/>
      <c r="J98" s="62">
        <v>0</v>
      </c>
      <c r="K98" s="62"/>
      <c r="L98" s="62">
        <v>0</v>
      </c>
      <c r="M98" s="62">
        <v>0</v>
      </c>
      <c r="N98" s="62"/>
      <c r="O98" s="62">
        <v>0</v>
      </c>
      <c r="P98" s="62">
        <v>0</v>
      </c>
      <c r="Q98" s="62">
        <v>0</v>
      </c>
      <c r="R98" s="62">
        <v>0</v>
      </c>
      <c r="S98" s="62">
        <v>0</v>
      </c>
      <c r="T98" s="62">
        <v>2</v>
      </c>
      <c r="U98" s="62">
        <v>1</v>
      </c>
      <c r="V98" s="62">
        <v>4</v>
      </c>
      <c r="W98" s="62">
        <v>0</v>
      </c>
      <c r="X98" s="62">
        <v>2</v>
      </c>
      <c r="Y98" s="62">
        <v>0</v>
      </c>
      <c r="Z98" s="61"/>
    </row>
    <row r="99" spans="1:26" ht="15.75" customHeight="1">
      <c r="A99" s="60" t="s">
        <v>548</v>
      </c>
      <c r="B99" s="61" t="s">
        <v>416</v>
      </c>
      <c r="C99" s="62" t="e">
        <f>VLOOKUP(B99,#REF!,61,FALSE)</f>
        <v>#REF!</v>
      </c>
      <c r="D99" s="62" t="e">
        <f>VLOOKUP(B99,#REF!,62,FALSE)</f>
        <v>#REF!</v>
      </c>
      <c r="E99" s="62">
        <v>5</v>
      </c>
      <c r="F99" s="62">
        <v>0</v>
      </c>
      <c r="G99" s="62">
        <v>5</v>
      </c>
      <c r="H99" s="62"/>
      <c r="I99" s="62"/>
      <c r="J99" s="62">
        <v>0</v>
      </c>
      <c r="K99" s="62"/>
      <c r="L99" s="62">
        <v>0</v>
      </c>
      <c r="M99" s="62">
        <v>0</v>
      </c>
      <c r="N99" s="62"/>
      <c r="O99" s="62">
        <v>0</v>
      </c>
      <c r="P99" s="62">
        <v>0</v>
      </c>
      <c r="Q99" s="62">
        <v>0</v>
      </c>
      <c r="R99" s="62">
        <v>0</v>
      </c>
      <c r="S99" s="62">
        <v>0</v>
      </c>
      <c r="T99" s="62">
        <v>2</v>
      </c>
      <c r="U99" s="62">
        <v>2</v>
      </c>
      <c r="V99" s="62">
        <v>3</v>
      </c>
      <c r="W99" s="62">
        <v>0</v>
      </c>
      <c r="X99" s="62">
        <v>3</v>
      </c>
      <c r="Y99" s="62">
        <v>0</v>
      </c>
      <c r="Z99" s="61"/>
    </row>
    <row r="100" spans="1:26" ht="15.75" customHeight="1">
      <c r="A100" s="60" t="s">
        <v>549</v>
      </c>
      <c r="B100" s="61" t="s">
        <v>318</v>
      </c>
      <c r="C100" s="62" t="e">
        <f>VLOOKUP(B100,#REF!,61,FALSE)</f>
        <v>#REF!</v>
      </c>
      <c r="D100" s="62" t="e">
        <f>VLOOKUP(B100,#REF!,62,FALSE)</f>
        <v>#REF!</v>
      </c>
      <c r="E100" s="62">
        <v>5</v>
      </c>
      <c r="F100" s="62">
        <v>0</v>
      </c>
      <c r="G100" s="62">
        <v>5</v>
      </c>
      <c r="H100" s="62"/>
      <c r="I100" s="62"/>
      <c r="J100" s="62">
        <v>0</v>
      </c>
      <c r="K100" s="62"/>
      <c r="L100" s="62">
        <v>0</v>
      </c>
      <c r="M100" s="62">
        <v>0</v>
      </c>
      <c r="N100" s="62"/>
      <c r="O100" s="62">
        <v>0</v>
      </c>
      <c r="P100" s="62">
        <v>0</v>
      </c>
      <c r="Q100" s="62">
        <v>0</v>
      </c>
      <c r="R100" s="62">
        <v>0</v>
      </c>
      <c r="S100" s="62">
        <v>0</v>
      </c>
      <c r="T100" s="62">
        <v>3</v>
      </c>
      <c r="U100" s="62">
        <v>4</v>
      </c>
      <c r="V100" s="62">
        <v>5</v>
      </c>
      <c r="W100" s="62">
        <v>0</v>
      </c>
      <c r="X100" s="62">
        <v>4</v>
      </c>
      <c r="Y100" s="62">
        <v>0</v>
      </c>
      <c r="Z100" s="61"/>
    </row>
    <row r="101" spans="1:26" ht="15.75" customHeight="1">
      <c r="A101" s="60" t="s">
        <v>550</v>
      </c>
      <c r="B101" s="61" t="s">
        <v>418</v>
      </c>
      <c r="C101" s="62" t="e">
        <f>VLOOKUP(B101,#REF!,61,FALSE)</f>
        <v>#REF!</v>
      </c>
      <c r="D101" s="62" t="e">
        <f>VLOOKUP(B101,#REF!,62,FALSE)</f>
        <v>#REF!</v>
      </c>
      <c r="E101" s="62">
        <v>5</v>
      </c>
      <c r="F101" s="62">
        <v>0</v>
      </c>
      <c r="G101" s="62">
        <v>5</v>
      </c>
      <c r="H101" s="62"/>
      <c r="I101" s="62"/>
      <c r="J101" s="62">
        <v>0</v>
      </c>
      <c r="K101" s="62"/>
      <c r="L101" s="62">
        <v>0</v>
      </c>
      <c r="M101" s="62">
        <v>0</v>
      </c>
      <c r="N101" s="62"/>
      <c r="O101" s="62">
        <v>0</v>
      </c>
      <c r="P101" s="62">
        <v>0</v>
      </c>
      <c r="Q101" s="62">
        <v>0</v>
      </c>
      <c r="R101" s="62">
        <v>0</v>
      </c>
      <c r="S101" s="62">
        <v>0</v>
      </c>
      <c r="T101" s="62">
        <v>2</v>
      </c>
      <c r="U101" s="62">
        <v>4</v>
      </c>
      <c r="V101" s="62">
        <v>4</v>
      </c>
      <c r="W101" s="62">
        <v>0</v>
      </c>
      <c r="X101" s="62">
        <v>2</v>
      </c>
      <c r="Y101" s="62">
        <v>0</v>
      </c>
      <c r="Z101" s="61"/>
    </row>
    <row r="102" spans="1:26" ht="15.75" customHeight="1">
      <c r="A102" s="60" t="s">
        <v>551</v>
      </c>
      <c r="B102" s="61" t="s">
        <v>320</v>
      </c>
      <c r="C102" s="62" t="e">
        <f>VLOOKUP(B102,#REF!,61,FALSE)</f>
        <v>#REF!</v>
      </c>
      <c r="D102" s="62" t="e">
        <f>VLOOKUP(B102,#REF!,62,FALSE)</f>
        <v>#REF!</v>
      </c>
      <c r="E102" s="62">
        <v>7</v>
      </c>
      <c r="F102" s="62">
        <v>0</v>
      </c>
      <c r="G102" s="62">
        <v>7</v>
      </c>
      <c r="H102" s="62"/>
      <c r="I102" s="62"/>
      <c r="J102" s="62">
        <v>0</v>
      </c>
      <c r="K102" s="62"/>
      <c r="L102" s="62">
        <v>0</v>
      </c>
      <c r="M102" s="62">
        <v>0</v>
      </c>
      <c r="N102" s="62"/>
      <c r="O102" s="62">
        <v>0</v>
      </c>
      <c r="P102" s="62">
        <v>0</v>
      </c>
      <c r="Q102" s="62">
        <v>0</v>
      </c>
      <c r="R102" s="62">
        <v>0</v>
      </c>
      <c r="S102" s="62">
        <v>0</v>
      </c>
      <c r="T102" s="62">
        <v>7</v>
      </c>
      <c r="U102" s="62">
        <v>6</v>
      </c>
      <c r="V102" s="62">
        <v>3</v>
      </c>
      <c r="W102" s="62">
        <v>0</v>
      </c>
      <c r="X102" s="62">
        <v>3</v>
      </c>
      <c r="Y102" s="62">
        <v>0</v>
      </c>
      <c r="Z102" s="61"/>
    </row>
    <row r="103" spans="1:26" ht="15.75" customHeight="1">
      <c r="A103" s="60" t="s">
        <v>552</v>
      </c>
      <c r="B103" s="61" t="s">
        <v>322</v>
      </c>
      <c r="C103" s="62" t="e">
        <f>VLOOKUP(B103,#REF!,61,FALSE)</f>
        <v>#REF!</v>
      </c>
      <c r="D103" s="62" t="e">
        <f>VLOOKUP(B103,#REF!,62,FALSE)</f>
        <v>#REF!</v>
      </c>
      <c r="E103" s="62">
        <v>5</v>
      </c>
      <c r="F103" s="62">
        <v>0</v>
      </c>
      <c r="G103" s="62">
        <v>5</v>
      </c>
      <c r="H103" s="62"/>
      <c r="I103" s="62"/>
      <c r="J103" s="62">
        <v>0</v>
      </c>
      <c r="K103" s="62"/>
      <c r="L103" s="62">
        <v>0</v>
      </c>
      <c r="M103" s="62">
        <v>0</v>
      </c>
      <c r="N103" s="62"/>
      <c r="O103" s="62">
        <v>0</v>
      </c>
      <c r="P103" s="62">
        <v>0</v>
      </c>
      <c r="Q103" s="62">
        <v>0</v>
      </c>
      <c r="R103" s="62">
        <v>0</v>
      </c>
      <c r="S103" s="62">
        <v>0</v>
      </c>
      <c r="T103" s="62">
        <v>3</v>
      </c>
      <c r="U103" s="62">
        <v>3</v>
      </c>
      <c r="V103" s="62">
        <v>3</v>
      </c>
      <c r="W103" s="62">
        <v>0</v>
      </c>
      <c r="X103" s="62">
        <v>4</v>
      </c>
      <c r="Y103" s="62">
        <v>0</v>
      </c>
      <c r="Z103" s="61"/>
    </row>
    <row r="104" spans="1:26" ht="15.75" customHeight="1">
      <c r="A104" s="60" t="s">
        <v>555</v>
      </c>
      <c r="B104" s="61" t="s">
        <v>328</v>
      </c>
      <c r="C104" s="62" t="e">
        <f>VLOOKUP(B104,#REF!,61,FALSE)</f>
        <v>#REF!</v>
      </c>
      <c r="D104" s="62" t="e">
        <f>VLOOKUP(B104,#REF!,62,FALSE)</f>
        <v>#REF!</v>
      </c>
      <c r="E104" s="62">
        <v>8</v>
      </c>
      <c r="F104" s="62">
        <v>2</v>
      </c>
      <c r="G104" s="62">
        <v>6</v>
      </c>
      <c r="H104" s="62"/>
      <c r="I104" s="62"/>
      <c r="J104" s="62">
        <v>0</v>
      </c>
      <c r="K104" s="62"/>
      <c r="L104" s="62">
        <v>2</v>
      </c>
      <c r="M104" s="62">
        <v>2</v>
      </c>
      <c r="N104" s="62"/>
      <c r="O104" s="62">
        <v>2</v>
      </c>
      <c r="P104" s="62">
        <v>0</v>
      </c>
      <c r="Q104" s="62">
        <v>2</v>
      </c>
      <c r="R104" s="62">
        <v>0</v>
      </c>
      <c r="S104" s="62">
        <v>0</v>
      </c>
      <c r="T104" s="62">
        <v>3</v>
      </c>
      <c r="U104" s="62">
        <v>5</v>
      </c>
      <c r="V104" s="62">
        <v>5</v>
      </c>
      <c r="W104" s="62">
        <v>0</v>
      </c>
      <c r="X104" s="62">
        <v>3</v>
      </c>
      <c r="Y104" s="62">
        <v>0</v>
      </c>
      <c r="Z104" s="61"/>
    </row>
    <row r="105" spans="1:26" ht="15.75" customHeight="1">
      <c r="A105" s="60" t="s">
        <v>556</v>
      </c>
      <c r="B105" s="61" t="s">
        <v>330</v>
      </c>
      <c r="C105" s="62" t="e">
        <f>VLOOKUP(B105,#REF!,61,FALSE)</f>
        <v>#REF!</v>
      </c>
      <c r="D105" s="62" t="e">
        <f>VLOOKUP(B105,#REF!,62,FALSE)</f>
        <v>#REF!</v>
      </c>
      <c r="E105" s="62">
        <v>5</v>
      </c>
      <c r="F105" s="62">
        <v>0</v>
      </c>
      <c r="G105" s="62">
        <v>5</v>
      </c>
      <c r="H105" s="62"/>
      <c r="I105" s="62"/>
      <c r="J105" s="62">
        <v>0</v>
      </c>
      <c r="K105" s="62"/>
      <c r="L105" s="62">
        <v>0</v>
      </c>
      <c r="M105" s="62">
        <v>0</v>
      </c>
      <c r="N105" s="62"/>
      <c r="O105" s="62">
        <v>0</v>
      </c>
      <c r="P105" s="62">
        <v>0</v>
      </c>
      <c r="Q105" s="62">
        <v>0</v>
      </c>
      <c r="R105" s="62">
        <v>0</v>
      </c>
      <c r="S105" s="62">
        <v>0</v>
      </c>
      <c r="T105" s="62">
        <v>4</v>
      </c>
      <c r="U105" s="62">
        <v>3</v>
      </c>
      <c r="V105" s="62">
        <v>2</v>
      </c>
      <c r="W105" s="62">
        <v>0</v>
      </c>
      <c r="X105" s="62">
        <v>2</v>
      </c>
      <c r="Y105" s="62">
        <v>0</v>
      </c>
      <c r="Z105" s="61"/>
    </row>
    <row r="106" spans="1:26" ht="15.75" customHeight="1">
      <c r="A106" s="60" t="s">
        <v>557</v>
      </c>
      <c r="B106" s="61" t="s">
        <v>332</v>
      </c>
      <c r="C106" s="62" t="e">
        <f>VLOOKUP(B106,#REF!,61,FALSE)</f>
        <v>#REF!</v>
      </c>
      <c r="D106" s="62" t="e">
        <f>VLOOKUP(B106,#REF!,62,FALSE)</f>
        <v>#REF!</v>
      </c>
      <c r="E106" s="62">
        <v>8</v>
      </c>
      <c r="F106" s="62">
        <v>0</v>
      </c>
      <c r="G106" s="62">
        <v>8</v>
      </c>
      <c r="H106" s="62"/>
      <c r="I106" s="62"/>
      <c r="J106" s="62">
        <v>0</v>
      </c>
      <c r="K106" s="62"/>
      <c r="L106" s="62">
        <v>0</v>
      </c>
      <c r="M106" s="62">
        <v>0</v>
      </c>
      <c r="N106" s="62"/>
      <c r="O106" s="62">
        <v>0</v>
      </c>
      <c r="P106" s="62">
        <v>0</v>
      </c>
      <c r="Q106" s="62">
        <v>0</v>
      </c>
      <c r="R106" s="62">
        <v>0</v>
      </c>
      <c r="S106" s="62">
        <v>0</v>
      </c>
      <c r="T106" s="62">
        <v>2</v>
      </c>
      <c r="U106" s="62">
        <v>4</v>
      </c>
      <c r="V106" s="62">
        <v>3</v>
      </c>
      <c r="W106" s="62">
        <v>0</v>
      </c>
      <c r="X106" s="62">
        <v>2</v>
      </c>
      <c r="Y106" s="62">
        <v>0</v>
      </c>
      <c r="Z106" s="61"/>
    </row>
    <row r="107" spans="1:26" ht="15.75" customHeight="1">
      <c r="A107" s="60" t="s">
        <v>558</v>
      </c>
      <c r="B107" s="61" t="s">
        <v>334</v>
      </c>
      <c r="C107" s="62" t="e">
        <f>VLOOKUP(B107,#REF!,61,FALSE)</f>
        <v>#REF!</v>
      </c>
      <c r="D107" s="62" t="e">
        <f>VLOOKUP(B107,#REF!,62,FALSE)</f>
        <v>#REF!</v>
      </c>
      <c r="E107" s="62">
        <v>7</v>
      </c>
      <c r="F107" s="62">
        <v>0</v>
      </c>
      <c r="G107" s="62">
        <v>7</v>
      </c>
      <c r="H107" s="62"/>
      <c r="I107" s="62"/>
      <c r="J107" s="62">
        <v>0</v>
      </c>
      <c r="K107" s="62"/>
      <c r="L107" s="62">
        <v>0</v>
      </c>
      <c r="M107" s="62">
        <v>0</v>
      </c>
      <c r="N107" s="62"/>
      <c r="O107" s="62">
        <v>0</v>
      </c>
      <c r="P107" s="62">
        <v>0</v>
      </c>
      <c r="Q107" s="62">
        <v>0</v>
      </c>
      <c r="R107" s="62">
        <v>0</v>
      </c>
      <c r="S107" s="62">
        <v>0</v>
      </c>
      <c r="T107" s="62">
        <v>4</v>
      </c>
      <c r="U107" s="62">
        <v>5</v>
      </c>
      <c r="V107" s="62">
        <v>4</v>
      </c>
      <c r="W107" s="62">
        <v>0</v>
      </c>
      <c r="X107" s="62">
        <v>6</v>
      </c>
      <c r="Y107" s="62">
        <v>0</v>
      </c>
      <c r="Z107" s="61"/>
    </row>
    <row r="108" spans="1:26" ht="15.75" customHeight="1">
      <c r="A108" s="60" t="s">
        <v>559</v>
      </c>
      <c r="B108" s="61" t="s">
        <v>336</v>
      </c>
      <c r="C108" s="62" t="e">
        <f>VLOOKUP(B108,#REF!,61,FALSE)</f>
        <v>#REF!</v>
      </c>
      <c r="D108" s="62" t="e">
        <f>VLOOKUP(B108,#REF!,62,FALSE)</f>
        <v>#REF!</v>
      </c>
      <c r="E108" s="62">
        <v>7</v>
      </c>
      <c r="F108" s="62">
        <v>0</v>
      </c>
      <c r="G108" s="62">
        <v>7</v>
      </c>
      <c r="H108" s="62"/>
      <c r="I108" s="62"/>
      <c r="J108" s="62">
        <v>0</v>
      </c>
      <c r="K108" s="62"/>
      <c r="L108" s="62">
        <v>0</v>
      </c>
      <c r="M108" s="62">
        <v>0</v>
      </c>
      <c r="N108" s="62"/>
      <c r="O108" s="62">
        <v>0</v>
      </c>
      <c r="P108" s="62">
        <v>0</v>
      </c>
      <c r="Q108" s="62">
        <v>0</v>
      </c>
      <c r="R108" s="62">
        <v>0</v>
      </c>
      <c r="S108" s="62">
        <v>0</v>
      </c>
      <c r="T108" s="62">
        <v>4</v>
      </c>
      <c r="U108" s="62">
        <v>6</v>
      </c>
      <c r="V108" s="62">
        <v>4</v>
      </c>
      <c r="W108" s="62">
        <v>0</v>
      </c>
      <c r="X108" s="62">
        <v>3</v>
      </c>
      <c r="Y108" s="62">
        <v>0</v>
      </c>
      <c r="Z108" s="61"/>
    </row>
    <row r="109" spans="1:26" ht="15.75" customHeight="1">
      <c r="A109" s="60" t="s">
        <v>560</v>
      </c>
      <c r="B109" s="61" t="s">
        <v>338</v>
      </c>
      <c r="C109" s="62" t="e">
        <f>VLOOKUP(B109,#REF!,61,FALSE)</f>
        <v>#REF!</v>
      </c>
      <c r="D109" s="62" t="e">
        <f>VLOOKUP(B109,#REF!,62,FALSE)</f>
        <v>#REF!</v>
      </c>
      <c r="E109" s="62">
        <v>6</v>
      </c>
      <c r="F109" s="62">
        <v>0</v>
      </c>
      <c r="G109" s="62">
        <v>6</v>
      </c>
      <c r="H109" s="62"/>
      <c r="I109" s="62"/>
      <c r="J109" s="62">
        <v>0</v>
      </c>
      <c r="K109" s="62"/>
      <c r="L109" s="62">
        <v>0</v>
      </c>
      <c r="M109" s="62">
        <v>0</v>
      </c>
      <c r="N109" s="62"/>
      <c r="O109" s="62">
        <v>0</v>
      </c>
      <c r="P109" s="62">
        <v>0</v>
      </c>
      <c r="Q109" s="62">
        <v>0</v>
      </c>
      <c r="R109" s="62">
        <v>0</v>
      </c>
      <c r="S109" s="62">
        <v>0</v>
      </c>
      <c r="T109" s="62">
        <v>4</v>
      </c>
      <c r="U109" s="62">
        <v>2</v>
      </c>
      <c r="V109" s="62">
        <v>6</v>
      </c>
      <c r="W109" s="62">
        <v>0</v>
      </c>
      <c r="X109" s="62">
        <v>2</v>
      </c>
      <c r="Y109" s="62">
        <v>0</v>
      </c>
      <c r="Z109" s="61"/>
    </row>
    <row r="110" spans="1:26" ht="15.75" customHeight="1">
      <c r="A110" s="60" t="s">
        <v>561</v>
      </c>
      <c r="B110" s="61" t="s">
        <v>340</v>
      </c>
      <c r="C110" s="62" t="e">
        <f>VLOOKUP(B110,#REF!,61,FALSE)</f>
        <v>#REF!</v>
      </c>
      <c r="D110" s="62" t="e">
        <f>VLOOKUP(B110,#REF!,62,FALSE)</f>
        <v>#REF!</v>
      </c>
      <c r="E110" s="62">
        <v>8</v>
      </c>
      <c r="F110" s="62">
        <v>0</v>
      </c>
      <c r="G110" s="62">
        <v>8</v>
      </c>
      <c r="H110" s="62"/>
      <c r="I110" s="62"/>
      <c r="J110" s="62">
        <v>0</v>
      </c>
      <c r="K110" s="62"/>
      <c r="L110" s="62">
        <v>0</v>
      </c>
      <c r="M110" s="62">
        <v>0</v>
      </c>
      <c r="N110" s="62"/>
      <c r="O110" s="62">
        <v>0</v>
      </c>
      <c r="P110" s="62">
        <v>0</v>
      </c>
      <c r="Q110" s="62">
        <v>0</v>
      </c>
      <c r="R110" s="62">
        <v>0</v>
      </c>
      <c r="S110" s="62">
        <v>0</v>
      </c>
      <c r="T110" s="62">
        <v>3</v>
      </c>
      <c r="U110" s="62">
        <v>6</v>
      </c>
      <c r="V110" s="62">
        <v>4</v>
      </c>
      <c r="W110" s="62">
        <v>0</v>
      </c>
      <c r="X110" s="62">
        <v>2</v>
      </c>
      <c r="Y110" s="62">
        <v>0</v>
      </c>
      <c r="Z110" s="61"/>
    </row>
    <row r="111" spans="1:26" ht="15.75" customHeight="1">
      <c r="A111" s="60" t="s">
        <v>562</v>
      </c>
      <c r="B111" s="61" t="s">
        <v>419</v>
      </c>
      <c r="C111" s="62" t="e">
        <f>VLOOKUP(B111,#REF!,61,FALSE)</f>
        <v>#REF!</v>
      </c>
      <c r="D111" s="62" t="e">
        <f>VLOOKUP(B111,#REF!,62,FALSE)</f>
        <v>#REF!</v>
      </c>
      <c r="E111" s="62">
        <v>4</v>
      </c>
      <c r="F111" s="62">
        <v>2</v>
      </c>
      <c r="G111" s="62">
        <v>2</v>
      </c>
      <c r="H111" s="62"/>
      <c r="I111" s="62"/>
      <c r="J111" s="62">
        <v>0</v>
      </c>
      <c r="K111" s="62"/>
      <c r="L111" s="62">
        <v>2</v>
      </c>
      <c r="M111" s="62">
        <v>2</v>
      </c>
      <c r="N111" s="62"/>
      <c r="O111" s="62">
        <v>1</v>
      </c>
      <c r="P111" s="62">
        <v>0</v>
      </c>
      <c r="Q111" s="62">
        <v>2</v>
      </c>
      <c r="R111" s="62">
        <v>0</v>
      </c>
      <c r="S111" s="62">
        <v>0</v>
      </c>
      <c r="T111" s="62">
        <v>2</v>
      </c>
      <c r="U111" s="62">
        <v>2</v>
      </c>
      <c r="V111" s="62">
        <v>2</v>
      </c>
      <c r="W111" s="62">
        <v>0</v>
      </c>
      <c r="X111" s="62">
        <v>2</v>
      </c>
      <c r="Y111" s="62">
        <v>0</v>
      </c>
      <c r="Z111" s="61"/>
    </row>
    <row r="112" spans="1:26" ht="15.75" customHeight="1">
      <c r="A112" s="60" t="s">
        <v>563</v>
      </c>
      <c r="B112" s="61" t="s">
        <v>348</v>
      </c>
      <c r="C112" s="62" t="e">
        <f>VLOOKUP(B112,#REF!,61,FALSE)</f>
        <v>#REF!</v>
      </c>
      <c r="D112" s="62" t="e">
        <f>VLOOKUP(B112,#REF!,62,FALSE)</f>
        <v>#REF!</v>
      </c>
      <c r="E112" s="62">
        <v>3</v>
      </c>
      <c r="F112" s="62">
        <v>0</v>
      </c>
      <c r="G112" s="62">
        <v>3</v>
      </c>
      <c r="H112" s="62"/>
      <c r="I112" s="62"/>
      <c r="J112" s="62">
        <v>0</v>
      </c>
      <c r="K112" s="62"/>
      <c r="L112" s="62">
        <v>0</v>
      </c>
      <c r="M112" s="62">
        <v>0</v>
      </c>
      <c r="N112" s="62"/>
      <c r="O112" s="62">
        <v>0</v>
      </c>
      <c r="P112" s="62">
        <v>0</v>
      </c>
      <c r="Q112" s="62">
        <v>0</v>
      </c>
      <c r="R112" s="62">
        <v>0</v>
      </c>
      <c r="S112" s="62">
        <v>0</v>
      </c>
      <c r="T112" s="62">
        <v>2</v>
      </c>
      <c r="U112" s="62">
        <v>3</v>
      </c>
      <c r="V112" s="62">
        <v>3</v>
      </c>
      <c r="W112" s="62">
        <v>0</v>
      </c>
      <c r="X112" s="62">
        <v>3</v>
      </c>
      <c r="Y112" s="62">
        <v>0</v>
      </c>
      <c r="Z112" s="61"/>
    </row>
    <row r="113" spans="1:26" ht="15.75" customHeight="1">
      <c r="A113" s="60" t="s">
        <v>564</v>
      </c>
      <c r="B113" s="61" t="s">
        <v>350</v>
      </c>
      <c r="C113" s="62" t="e">
        <f>VLOOKUP(B113,#REF!,61,FALSE)</f>
        <v>#REF!</v>
      </c>
      <c r="D113" s="62" t="e">
        <f>VLOOKUP(B113,#REF!,62,FALSE)</f>
        <v>#REF!</v>
      </c>
      <c r="E113" s="62">
        <v>4</v>
      </c>
      <c r="F113" s="62">
        <v>0</v>
      </c>
      <c r="G113" s="62">
        <v>4</v>
      </c>
      <c r="H113" s="62"/>
      <c r="I113" s="62"/>
      <c r="J113" s="62">
        <v>0</v>
      </c>
      <c r="K113" s="62"/>
      <c r="L113" s="62">
        <v>0</v>
      </c>
      <c r="M113" s="62">
        <v>0</v>
      </c>
      <c r="N113" s="62"/>
      <c r="O113" s="62">
        <v>0</v>
      </c>
      <c r="P113" s="62">
        <v>0</v>
      </c>
      <c r="Q113" s="62">
        <v>0</v>
      </c>
      <c r="R113" s="62">
        <v>0</v>
      </c>
      <c r="S113" s="62">
        <v>0</v>
      </c>
      <c r="T113" s="62">
        <v>2</v>
      </c>
      <c r="U113" s="62">
        <v>4</v>
      </c>
      <c r="V113" s="62">
        <v>4</v>
      </c>
      <c r="W113" s="62">
        <v>0</v>
      </c>
      <c r="X113" s="62">
        <v>4</v>
      </c>
      <c r="Y113" s="62">
        <v>0</v>
      </c>
      <c r="Z113" s="61"/>
    </row>
    <row r="114" spans="1:26" ht="15.75" customHeight="1">
      <c r="A114" s="60" t="s">
        <v>565</v>
      </c>
      <c r="B114" s="61" t="s">
        <v>352</v>
      </c>
      <c r="C114" s="62" t="e">
        <f>VLOOKUP(B114,#REF!,61,FALSE)</f>
        <v>#REF!</v>
      </c>
      <c r="D114" s="62" t="e">
        <f>VLOOKUP(B114,#REF!,62,FALSE)</f>
        <v>#REF!</v>
      </c>
      <c r="E114" s="62">
        <v>5</v>
      </c>
      <c r="F114" s="62">
        <v>0</v>
      </c>
      <c r="G114" s="62">
        <v>5</v>
      </c>
      <c r="H114" s="62"/>
      <c r="I114" s="62"/>
      <c r="J114" s="62">
        <v>0</v>
      </c>
      <c r="K114" s="62"/>
      <c r="L114" s="62">
        <v>0</v>
      </c>
      <c r="M114" s="62">
        <v>0</v>
      </c>
      <c r="N114" s="62"/>
      <c r="O114" s="62">
        <v>0</v>
      </c>
      <c r="P114" s="62">
        <v>0</v>
      </c>
      <c r="Q114" s="62">
        <v>0</v>
      </c>
      <c r="R114" s="62">
        <v>0</v>
      </c>
      <c r="S114" s="62">
        <v>0</v>
      </c>
      <c r="T114" s="62">
        <v>5</v>
      </c>
      <c r="U114" s="62">
        <v>5</v>
      </c>
      <c r="V114" s="62">
        <v>4</v>
      </c>
      <c r="W114" s="62">
        <v>0</v>
      </c>
      <c r="X114" s="62">
        <v>3</v>
      </c>
      <c r="Y114" s="62">
        <v>0</v>
      </c>
      <c r="Z114" s="61"/>
    </row>
    <row r="115" spans="1:26" ht="15.75" customHeight="1">
      <c r="A115" s="60" t="s">
        <v>566</v>
      </c>
      <c r="B115" s="61" t="s">
        <v>354</v>
      </c>
      <c r="C115" s="62" t="e">
        <f>VLOOKUP(B115,#REF!,61,FALSE)</f>
        <v>#REF!</v>
      </c>
      <c r="D115" s="62" t="e">
        <f>VLOOKUP(B115,#REF!,62,FALSE)</f>
        <v>#REF!</v>
      </c>
      <c r="E115" s="62">
        <v>3</v>
      </c>
      <c r="F115" s="62">
        <v>0</v>
      </c>
      <c r="G115" s="62">
        <v>3</v>
      </c>
      <c r="H115" s="62"/>
      <c r="I115" s="62"/>
      <c r="J115" s="62">
        <v>0</v>
      </c>
      <c r="K115" s="62"/>
      <c r="L115" s="62">
        <v>0</v>
      </c>
      <c r="M115" s="62">
        <v>0</v>
      </c>
      <c r="N115" s="62"/>
      <c r="O115" s="62">
        <v>0</v>
      </c>
      <c r="P115" s="62">
        <v>0</v>
      </c>
      <c r="Q115" s="62">
        <v>0</v>
      </c>
      <c r="R115" s="62">
        <v>0</v>
      </c>
      <c r="S115" s="62">
        <v>0</v>
      </c>
      <c r="T115" s="62">
        <v>3</v>
      </c>
      <c r="U115" s="62">
        <v>2</v>
      </c>
      <c r="V115" s="62">
        <v>3</v>
      </c>
      <c r="W115" s="62">
        <v>0</v>
      </c>
      <c r="X115" s="62">
        <v>2</v>
      </c>
      <c r="Y115" s="62">
        <v>0</v>
      </c>
      <c r="Z115" s="61"/>
    </row>
    <row r="116" spans="1:26" ht="15.75" customHeight="1">
      <c r="A116" s="60" t="s">
        <v>448</v>
      </c>
      <c r="B116" s="61" t="s">
        <v>181</v>
      </c>
      <c r="C116" s="62" t="e">
        <f>VLOOKUP(B116,#REF!,61,FALSE)</f>
        <v>#REF!</v>
      </c>
      <c r="D116" s="62" t="e">
        <f>VLOOKUP(B116,#REF!,62,FALSE)</f>
        <v>#REF!</v>
      </c>
      <c r="E116" s="62">
        <v>7</v>
      </c>
      <c r="F116" s="62">
        <v>2</v>
      </c>
      <c r="G116" s="62">
        <v>5</v>
      </c>
      <c r="H116" s="62"/>
      <c r="I116" s="62"/>
      <c r="J116" s="62">
        <v>0</v>
      </c>
      <c r="K116" s="62"/>
      <c r="L116" s="62">
        <v>0</v>
      </c>
      <c r="M116" s="62">
        <v>1</v>
      </c>
      <c r="N116" s="62"/>
      <c r="O116" s="62">
        <v>0</v>
      </c>
      <c r="P116" s="62">
        <v>2</v>
      </c>
      <c r="Q116" s="62">
        <v>1</v>
      </c>
      <c r="R116" s="62">
        <v>1</v>
      </c>
      <c r="S116" s="62">
        <v>0</v>
      </c>
      <c r="T116" s="62">
        <v>0</v>
      </c>
      <c r="U116" s="62">
        <v>5</v>
      </c>
      <c r="V116" s="62">
        <v>0</v>
      </c>
      <c r="W116" s="62">
        <v>3</v>
      </c>
      <c r="X116" s="62">
        <v>3</v>
      </c>
      <c r="Y116" s="62">
        <v>1</v>
      </c>
      <c r="Z116" s="61"/>
    </row>
    <row r="117" spans="1:26" ht="15.75" customHeight="1">
      <c r="A117" s="60" t="s">
        <v>451</v>
      </c>
      <c r="B117" s="61" t="s">
        <v>88</v>
      </c>
      <c r="C117" s="62" t="e">
        <f>VLOOKUP(B117,#REF!,61,FALSE)</f>
        <v>#REF!</v>
      </c>
      <c r="D117" s="62" t="e">
        <f>VLOOKUP(B117,#REF!,62,FALSE)</f>
        <v>#REF!</v>
      </c>
      <c r="E117" s="62">
        <v>6</v>
      </c>
      <c r="F117" s="62">
        <v>3</v>
      </c>
      <c r="G117" s="62">
        <v>3</v>
      </c>
      <c r="H117" s="62"/>
      <c r="I117" s="62"/>
      <c r="J117" s="62">
        <v>3</v>
      </c>
      <c r="K117" s="62"/>
      <c r="L117" s="62">
        <v>3</v>
      </c>
      <c r="M117" s="62">
        <v>1</v>
      </c>
      <c r="N117" s="62"/>
      <c r="O117" s="62">
        <v>0</v>
      </c>
      <c r="P117" s="62">
        <v>1</v>
      </c>
      <c r="Q117" s="62">
        <v>1</v>
      </c>
      <c r="R117" s="62">
        <v>0</v>
      </c>
      <c r="S117" s="62">
        <v>1</v>
      </c>
      <c r="T117" s="62">
        <v>1</v>
      </c>
      <c r="U117" s="62">
        <v>3</v>
      </c>
      <c r="V117" s="62">
        <v>0</v>
      </c>
      <c r="W117" s="62">
        <v>3</v>
      </c>
      <c r="X117" s="62">
        <v>2</v>
      </c>
      <c r="Y117" s="62">
        <v>0</v>
      </c>
      <c r="Z117" s="61"/>
    </row>
    <row r="118" spans="1:26" ht="15.75" customHeight="1">
      <c r="A118" s="60" t="s">
        <v>466</v>
      </c>
      <c r="B118" s="61" t="s">
        <v>105</v>
      </c>
      <c r="C118" s="62" t="e">
        <f>VLOOKUP(B118,#REF!,61,FALSE)</f>
        <v>#REF!</v>
      </c>
      <c r="D118" s="62" t="e">
        <f>VLOOKUP(B118,#REF!,62,FALSE)</f>
        <v>#REF!</v>
      </c>
      <c r="E118" s="62">
        <v>29</v>
      </c>
      <c r="F118" s="62">
        <v>6</v>
      </c>
      <c r="G118" s="62">
        <v>23</v>
      </c>
      <c r="H118" s="62"/>
      <c r="I118" s="62"/>
      <c r="J118" s="62">
        <v>4</v>
      </c>
      <c r="K118" s="62"/>
      <c r="L118" s="62">
        <v>2</v>
      </c>
      <c r="M118" s="62">
        <v>2</v>
      </c>
      <c r="N118" s="62"/>
      <c r="O118" s="62">
        <v>0</v>
      </c>
      <c r="P118" s="62">
        <v>2</v>
      </c>
      <c r="Q118" s="62">
        <v>2</v>
      </c>
      <c r="R118" s="62">
        <v>0</v>
      </c>
      <c r="S118" s="62">
        <v>0</v>
      </c>
      <c r="T118" s="62">
        <v>14</v>
      </c>
      <c r="U118" s="62">
        <v>6</v>
      </c>
      <c r="V118" s="62">
        <v>0</v>
      </c>
      <c r="W118" s="62">
        <v>6</v>
      </c>
      <c r="X118" s="62">
        <v>5</v>
      </c>
      <c r="Y118" s="62">
        <v>0</v>
      </c>
      <c r="Z118" s="61"/>
    </row>
    <row r="119" spans="1:26" ht="15.75" customHeight="1">
      <c r="A119" s="60" t="s">
        <v>470</v>
      </c>
      <c r="B119" s="61" t="s">
        <v>109</v>
      </c>
      <c r="C119" s="62" t="e">
        <f>VLOOKUP(B119,#REF!,61,FALSE)</f>
        <v>#REF!</v>
      </c>
      <c r="D119" s="62" t="e">
        <f>VLOOKUP(B119,#REF!,62,FALSE)</f>
        <v>#REF!</v>
      </c>
      <c r="E119" s="62">
        <v>10</v>
      </c>
      <c r="F119" s="62">
        <v>3</v>
      </c>
      <c r="G119" s="62">
        <v>7</v>
      </c>
      <c r="H119" s="62"/>
      <c r="I119" s="62"/>
      <c r="J119" s="62">
        <v>2</v>
      </c>
      <c r="K119" s="62"/>
      <c r="L119" s="62">
        <v>3</v>
      </c>
      <c r="M119" s="62">
        <v>2</v>
      </c>
      <c r="N119" s="62"/>
      <c r="O119" s="62">
        <v>0</v>
      </c>
      <c r="P119" s="62">
        <v>2</v>
      </c>
      <c r="Q119" s="62">
        <v>2</v>
      </c>
      <c r="R119" s="62">
        <v>0</v>
      </c>
      <c r="S119" s="62">
        <v>0</v>
      </c>
      <c r="T119" s="62">
        <v>4</v>
      </c>
      <c r="U119" s="62">
        <v>4</v>
      </c>
      <c r="V119" s="62">
        <v>0</v>
      </c>
      <c r="W119" s="62">
        <v>3</v>
      </c>
      <c r="X119" s="62">
        <v>3</v>
      </c>
      <c r="Y119" s="62">
        <v>0</v>
      </c>
      <c r="Z119" s="61"/>
    </row>
    <row r="120" spans="1:26" ht="15.75" customHeight="1">
      <c r="A120" s="60" t="s">
        <v>528</v>
      </c>
      <c r="B120" s="61" t="s">
        <v>415</v>
      </c>
      <c r="C120" s="62" t="e">
        <f>VLOOKUP(B120,#REF!,61,FALSE)</f>
        <v>#REF!</v>
      </c>
      <c r="D120" s="62" t="e">
        <f>VLOOKUP(B120,#REF!,62,FALSE)</f>
        <v>#REF!</v>
      </c>
      <c r="E120" s="62">
        <v>4</v>
      </c>
      <c r="F120" s="62">
        <v>1</v>
      </c>
      <c r="G120" s="62">
        <v>3</v>
      </c>
      <c r="H120" s="62"/>
      <c r="I120" s="62"/>
      <c r="J120" s="62">
        <v>0</v>
      </c>
      <c r="K120" s="62"/>
      <c r="L120" s="62">
        <v>1</v>
      </c>
      <c r="M120" s="62">
        <v>1</v>
      </c>
      <c r="N120" s="62"/>
      <c r="O120" s="62">
        <v>0</v>
      </c>
      <c r="P120" s="62">
        <v>0</v>
      </c>
      <c r="Q120" s="62">
        <v>0</v>
      </c>
      <c r="R120" s="62">
        <v>0</v>
      </c>
      <c r="S120" s="62">
        <v>2</v>
      </c>
      <c r="T120" s="62">
        <v>2</v>
      </c>
      <c r="U120" s="62">
        <v>3</v>
      </c>
      <c r="V120" s="62">
        <v>0</v>
      </c>
      <c r="W120" s="62">
        <v>2</v>
      </c>
      <c r="X120" s="62">
        <v>3</v>
      </c>
      <c r="Y120" s="62">
        <v>0</v>
      </c>
      <c r="Z120" s="61"/>
    </row>
    <row r="121" spans="1:26" ht="15.75" customHeight="1">
      <c r="A121" s="60" t="s">
        <v>497</v>
      </c>
      <c r="B121" s="61" t="s">
        <v>131</v>
      </c>
      <c r="C121" s="62" t="e">
        <f>VLOOKUP(B121,#REF!,61,FALSE)</f>
        <v>#REF!</v>
      </c>
      <c r="D121" s="62" t="e">
        <f>VLOOKUP(B121,#REF!,62,FALSE)</f>
        <v>#REF!</v>
      </c>
      <c r="E121" s="62">
        <v>10</v>
      </c>
      <c r="F121" s="62">
        <v>4</v>
      </c>
      <c r="G121" s="62">
        <v>6</v>
      </c>
      <c r="H121" s="62"/>
      <c r="I121" s="62"/>
      <c r="J121" s="62">
        <v>0</v>
      </c>
      <c r="K121" s="62"/>
      <c r="L121" s="62">
        <v>3</v>
      </c>
      <c r="M121" s="62">
        <v>3</v>
      </c>
      <c r="N121" s="62"/>
      <c r="O121" s="62">
        <v>0</v>
      </c>
      <c r="P121" s="62">
        <v>3</v>
      </c>
      <c r="Q121" s="62">
        <v>2</v>
      </c>
      <c r="R121" s="62">
        <v>2</v>
      </c>
      <c r="S121" s="62">
        <v>0</v>
      </c>
      <c r="T121" s="62">
        <v>4</v>
      </c>
      <c r="U121" s="62">
        <v>2</v>
      </c>
      <c r="V121" s="62">
        <v>0</v>
      </c>
      <c r="W121" s="62">
        <v>2</v>
      </c>
      <c r="X121" s="62">
        <v>2</v>
      </c>
      <c r="Y121" s="62">
        <v>0</v>
      </c>
      <c r="Z121" s="61"/>
    </row>
    <row r="122" spans="1:26" ht="15.75" customHeight="1">
      <c r="A122" s="60" t="s">
        <v>503</v>
      </c>
      <c r="B122" s="61" t="s">
        <v>143</v>
      </c>
      <c r="C122" s="62" t="e">
        <f>VLOOKUP(B122,#REF!,61,FALSE)</f>
        <v>#REF!</v>
      </c>
      <c r="D122" s="62" t="e">
        <f>VLOOKUP(B122,#REF!,62,FALSE)</f>
        <v>#REF!</v>
      </c>
      <c r="E122" s="62">
        <v>7</v>
      </c>
      <c r="F122" s="62">
        <v>6</v>
      </c>
      <c r="G122" s="62">
        <v>1</v>
      </c>
      <c r="H122" s="62"/>
      <c r="I122" s="62"/>
      <c r="J122" s="62">
        <v>0</v>
      </c>
      <c r="K122" s="62"/>
      <c r="L122" s="62">
        <v>3</v>
      </c>
      <c r="M122" s="62">
        <v>4</v>
      </c>
      <c r="N122" s="62"/>
      <c r="O122" s="62">
        <v>0</v>
      </c>
      <c r="P122" s="62">
        <v>5</v>
      </c>
      <c r="Q122" s="62">
        <v>3</v>
      </c>
      <c r="R122" s="62">
        <v>3</v>
      </c>
      <c r="S122" s="62">
        <v>0</v>
      </c>
      <c r="T122" s="62">
        <v>1</v>
      </c>
      <c r="U122" s="62">
        <v>0</v>
      </c>
      <c r="V122" s="62">
        <v>0</v>
      </c>
      <c r="W122" s="62">
        <v>0</v>
      </c>
      <c r="X122" s="62">
        <v>0</v>
      </c>
      <c r="Y122" s="62">
        <v>0</v>
      </c>
      <c r="Z122" s="61"/>
    </row>
    <row r="123" spans="1:26" ht="15.75" customHeight="1">
      <c r="A123" s="60" t="s">
        <v>491</v>
      </c>
      <c r="B123" s="61" t="s">
        <v>193</v>
      </c>
      <c r="C123" s="62" t="e">
        <f>VLOOKUP(B123,#REF!,61,FALSE)</f>
        <v>#REF!</v>
      </c>
      <c r="D123" s="62" t="e">
        <f>VLOOKUP(B123,#REF!,62,FALSE)</f>
        <v>#REF!</v>
      </c>
      <c r="E123" s="62">
        <v>6</v>
      </c>
      <c r="F123" s="62">
        <v>4</v>
      </c>
      <c r="G123" s="62">
        <v>2</v>
      </c>
      <c r="H123" s="62"/>
      <c r="I123" s="62"/>
      <c r="J123" s="62">
        <v>0</v>
      </c>
      <c r="K123" s="62"/>
      <c r="L123" s="62">
        <v>1</v>
      </c>
      <c r="M123" s="62">
        <v>3</v>
      </c>
      <c r="N123" s="62"/>
      <c r="O123" s="62">
        <v>0</v>
      </c>
      <c r="P123" s="62">
        <v>2</v>
      </c>
      <c r="Q123" s="62">
        <v>3</v>
      </c>
      <c r="R123" s="62">
        <v>2</v>
      </c>
      <c r="S123" s="62">
        <v>0</v>
      </c>
      <c r="T123" s="62">
        <v>0</v>
      </c>
      <c r="U123" s="62">
        <v>2</v>
      </c>
      <c r="V123" s="62">
        <v>0</v>
      </c>
      <c r="W123" s="62">
        <v>2</v>
      </c>
      <c r="X123" s="62">
        <v>2</v>
      </c>
      <c r="Y123" s="62">
        <v>0</v>
      </c>
      <c r="Z123" s="61"/>
    </row>
    <row r="124" spans="1:26" ht="15.75" customHeight="1">
      <c r="A124" s="60" t="s">
        <v>532</v>
      </c>
      <c r="B124" s="61" t="s">
        <v>230</v>
      </c>
      <c r="C124" s="62" t="e">
        <f>VLOOKUP(B124,#REF!,61,FALSE)</f>
        <v>#REF!</v>
      </c>
      <c r="D124" s="62" t="e">
        <f>VLOOKUP(B124,#REF!,62,FALSE)</f>
        <v>#REF!</v>
      </c>
      <c r="E124" s="62">
        <v>7</v>
      </c>
      <c r="F124" s="62">
        <v>1</v>
      </c>
      <c r="G124" s="62">
        <v>6</v>
      </c>
      <c r="H124" s="62"/>
      <c r="I124" s="62"/>
      <c r="J124" s="62">
        <v>0</v>
      </c>
      <c r="K124" s="62"/>
      <c r="L124" s="62">
        <v>1</v>
      </c>
      <c r="M124" s="62">
        <v>1</v>
      </c>
      <c r="N124" s="62"/>
      <c r="O124" s="62">
        <v>0</v>
      </c>
      <c r="P124" s="62">
        <v>0</v>
      </c>
      <c r="Q124" s="62">
        <v>0</v>
      </c>
      <c r="R124" s="62">
        <v>0</v>
      </c>
      <c r="S124" s="62">
        <v>0</v>
      </c>
      <c r="T124" s="62">
        <v>5</v>
      </c>
      <c r="U124" s="62">
        <v>5</v>
      </c>
      <c r="V124" s="62">
        <v>0</v>
      </c>
      <c r="W124" s="62">
        <v>4</v>
      </c>
      <c r="X124" s="62">
        <v>4</v>
      </c>
      <c r="Y124" s="62">
        <v>2</v>
      </c>
      <c r="Z124" s="61"/>
    </row>
    <row r="125" spans="1:26" ht="15.75" customHeight="1">
      <c r="A125" s="63" t="s">
        <v>427</v>
      </c>
      <c r="B125" s="61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1"/>
    </row>
    <row r="126" spans="1:26" ht="15.75" customHeight="1">
      <c r="A126" s="61"/>
      <c r="B126" s="61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1"/>
    </row>
    <row r="127" spans="1:26" ht="15.75" customHeight="1">
      <c r="A127" s="61"/>
      <c r="B127" s="61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1"/>
    </row>
    <row r="128" spans="1:26" ht="15.75" customHeight="1">
      <c r="A128" s="61"/>
      <c r="B128" s="61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1"/>
    </row>
    <row r="129" spans="1:26" ht="15.75" customHeight="1">
      <c r="A129" s="61"/>
      <c r="B129" s="61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1"/>
    </row>
    <row r="130" spans="1:26" ht="15.75" customHeight="1">
      <c r="A130" s="61"/>
      <c r="B130" s="61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1"/>
    </row>
    <row r="131" spans="1:26" ht="15.75" customHeight="1">
      <c r="A131" s="61"/>
      <c r="B131" s="61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1"/>
    </row>
    <row r="132" spans="1:26" ht="15.75" customHeight="1">
      <c r="A132" s="61"/>
      <c r="B132" s="61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1"/>
    </row>
    <row r="133" spans="1:26" ht="15.75" customHeight="1">
      <c r="A133" s="61"/>
      <c r="B133" s="61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1"/>
    </row>
    <row r="134" spans="1:26" ht="15.75" customHeight="1">
      <c r="A134" s="61"/>
      <c r="B134" s="61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1"/>
    </row>
    <row r="135" spans="1:26" ht="15.75" customHeight="1">
      <c r="A135" s="61"/>
      <c r="B135" s="61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1"/>
    </row>
    <row r="136" spans="1:26" ht="15.75" customHeight="1">
      <c r="A136" s="61"/>
      <c r="B136" s="61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1"/>
    </row>
    <row r="137" spans="1:26" ht="15.75" customHeight="1">
      <c r="A137" s="61"/>
      <c r="B137" s="61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1"/>
    </row>
    <row r="138" spans="1:26" ht="15.75" customHeight="1">
      <c r="A138" s="61"/>
      <c r="B138" s="61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1"/>
    </row>
    <row r="139" spans="1:26" ht="15.75" customHeight="1">
      <c r="A139" s="61"/>
      <c r="B139" s="61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1"/>
    </row>
    <row r="140" spans="1:26" ht="15.75" customHeight="1">
      <c r="A140" s="61"/>
      <c r="B140" s="61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1"/>
    </row>
    <row r="141" spans="1:26" ht="15.75" customHeight="1">
      <c r="A141" s="61"/>
      <c r="B141" s="61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1"/>
    </row>
    <row r="142" spans="1:26" ht="15.75" customHeight="1">
      <c r="A142" s="61"/>
      <c r="B142" s="61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1"/>
    </row>
    <row r="143" spans="1:26" ht="15.75" customHeight="1">
      <c r="A143" s="61"/>
      <c r="B143" s="61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1"/>
    </row>
    <row r="144" spans="1:26" ht="15.75" customHeight="1">
      <c r="A144" s="61"/>
      <c r="B144" s="61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1"/>
    </row>
    <row r="145" spans="1:26" ht="15.75" customHeight="1">
      <c r="A145" s="61"/>
      <c r="B145" s="61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1"/>
    </row>
    <row r="146" spans="1:26" ht="15.75" customHeight="1">
      <c r="A146" s="61"/>
      <c r="B146" s="61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1"/>
    </row>
    <row r="147" spans="1:26" ht="15.75" customHeight="1">
      <c r="A147" s="61"/>
      <c r="B147" s="61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1"/>
    </row>
    <row r="148" spans="1:26" ht="15.75" customHeight="1">
      <c r="A148" s="61"/>
      <c r="B148" s="61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1"/>
    </row>
    <row r="149" spans="1:26" ht="15.75" customHeight="1">
      <c r="A149" s="61"/>
      <c r="B149" s="61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1"/>
    </row>
    <row r="150" spans="1:26" ht="15.75" customHeight="1">
      <c r="A150" s="61"/>
      <c r="B150" s="61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1"/>
    </row>
    <row r="151" spans="1:26" ht="15.75" customHeight="1">
      <c r="A151" s="61"/>
      <c r="B151" s="61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1"/>
    </row>
    <row r="152" spans="1:26" ht="15.75" customHeight="1">
      <c r="A152" s="61"/>
      <c r="B152" s="61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1"/>
    </row>
    <row r="153" spans="1:26" ht="15.75" customHeight="1">
      <c r="A153" s="61"/>
      <c r="B153" s="61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1"/>
    </row>
    <row r="154" spans="1:26" ht="15.75" customHeight="1">
      <c r="A154" s="61"/>
      <c r="B154" s="61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1"/>
    </row>
    <row r="155" spans="1:26" ht="15.75" customHeight="1">
      <c r="A155" s="61"/>
      <c r="B155" s="61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1"/>
    </row>
    <row r="156" spans="1:26" ht="15.75" customHeight="1">
      <c r="A156" s="61"/>
      <c r="B156" s="61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1"/>
    </row>
    <row r="157" spans="1:26" ht="15.75" customHeight="1">
      <c r="A157" s="61"/>
      <c r="B157" s="61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1"/>
    </row>
    <row r="158" spans="1:26" ht="15.75" customHeight="1">
      <c r="A158" s="61"/>
      <c r="B158" s="61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1"/>
    </row>
    <row r="159" spans="1:26" ht="15.75" customHeight="1">
      <c r="A159" s="61"/>
      <c r="B159" s="61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1"/>
    </row>
    <row r="160" spans="1:26" ht="15.75" customHeight="1">
      <c r="A160" s="61"/>
      <c r="B160" s="61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1"/>
    </row>
    <row r="161" spans="1:26" ht="15.75" customHeight="1">
      <c r="A161" s="61"/>
      <c r="B161" s="61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1"/>
    </row>
    <row r="162" spans="1:26" ht="15.75" customHeight="1">
      <c r="A162" s="61"/>
      <c r="B162" s="61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1"/>
    </row>
    <row r="163" spans="1:26" ht="15.75" customHeight="1">
      <c r="A163" s="61"/>
      <c r="B163" s="61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1"/>
    </row>
    <row r="164" spans="1:26" ht="15.75" customHeight="1">
      <c r="A164" s="61"/>
      <c r="B164" s="61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1"/>
    </row>
    <row r="165" spans="1:26" ht="15.75" customHeight="1">
      <c r="A165" s="61"/>
      <c r="B165" s="61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1"/>
    </row>
    <row r="166" spans="1:26" ht="15.75" customHeight="1">
      <c r="A166" s="61"/>
      <c r="B166" s="61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1"/>
    </row>
    <row r="167" spans="1:26" ht="15.75" customHeight="1">
      <c r="A167" s="61"/>
      <c r="B167" s="61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1"/>
    </row>
    <row r="168" spans="1:26" ht="15.75" customHeight="1">
      <c r="A168" s="61"/>
      <c r="B168" s="61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1"/>
    </row>
    <row r="169" spans="1:26" ht="15.75" customHeight="1">
      <c r="A169" s="61"/>
      <c r="B169" s="61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1"/>
    </row>
    <row r="170" spans="1:26" ht="15.75" customHeight="1">
      <c r="A170" s="61"/>
      <c r="B170" s="61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1"/>
    </row>
    <row r="171" spans="1:26" ht="15.75" customHeight="1">
      <c r="A171" s="61"/>
      <c r="B171" s="61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1"/>
    </row>
    <row r="172" spans="1:26" ht="15.75" customHeight="1">
      <c r="A172" s="61"/>
      <c r="B172" s="61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1"/>
    </row>
    <row r="173" spans="1:26" ht="15.75" customHeight="1">
      <c r="A173" s="61"/>
      <c r="B173" s="61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1"/>
    </row>
    <row r="174" spans="1:26" ht="15.75" customHeight="1">
      <c r="A174" s="61"/>
      <c r="B174" s="61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1"/>
    </row>
    <row r="175" spans="1:26" ht="15.75" customHeight="1">
      <c r="A175" s="61"/>
      <c r="B175" s="61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1"/>
    </row>
    <row r="176" spans="1:26" ht="15.75" customHeight="1">
      <c r="A176" s="61"/>
      <c r="B176" s="61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1"/>
    </row>
    <row r="177" spans="1:26" ht="15.75" customHeight="1">
      <c r="A177" s="61"/>
      <c r="B177" s="61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1"/>
    </row>
    <row r="178" spans="1:26" ht="15.75" customHeight="1">
      <c r="A178" s="61"/>
      <c r="B178" s="61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1"/>
    </row>
    <row r="179" spans="1:26" ht="15.75" customHeight="1">
      <c r="A179" s="61"/>
      <c r="B179" s="61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1"/>
    </row>
    <row r="180" spans="1:26" ht="15.75" customHeight="1">
      <c r="A180" s="61"/>
      <c r="B180" s="61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1"/>
    </row>
    <row r="181" spans="1:26" ht="15.75" customHeight="1">
      <c r="A181" s="61"/>
      <c r="B181" s="61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1"/>
    </row>
    <row r="182" spans="1:26" ht="15.75" customHeight="1">
      <c r="A182" s="61"/>
      <c r="B182" s="61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1"/>
    </row>
    <row r="183" spans="1:26" ht="15.75" customHeight="1">
      <c r="A183" s="61"/>
      <c r="B183" s="61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1"/>
    </row>
    <row r="184" spans="1:26" ht="15.75" customHeight="1">
      <c r="A184" s="61"/>
      <c r="B184" s="61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1"/>
    </row>
    <row r="185" spans="1:26" ht="15.75" customHeight="1">
      <c r="A185" s="61"/>
      <c r="B185" s="61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1"/>
    </row>
    <row r="186" spans="1:26" ht="15.75" customHeight="1">
      <c r="A186" s="61"/>
      <c r="B186" s="61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1"/>
    </row>
    <row r="187" spans="1:26" ht="15.75" customHeight="1">
      <c r="A187" s="61"/>
      <c r="B187" s="61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1"/>
    </row>
    <row r="188" spans="1:26" ht="15.75" customHeight="1">
      <c r="A188" s="61"/>
      <c r="B188" s="61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1"/>
    </row>
    <row r="189" spans="1:26" ht="15.75" customHeight="1">
      <c r="A189" s="61"/>
      <c r="B189" s="61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1"/>
    </row>
    <row r="190" spans="1:26" ht="15.75" customHeight="1">
      <c r="A190" s="61"/>
      <c r="B190" s="61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1"/>
    </row>
    <row r="191" spans="1:26" ht="15.75" customHeight="1">
      <c r="A191" s="61"/>
      <c r="B191" s="61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1"/>
    </row>
    <row r="192" spans="1:26" ht="15.75" customHeight="1">
      <c r="A192" s="61"/>
      <c r="B192" s="61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1"/>
    </row>
    <row r="193" spans="1:26" ht="15.75" customHeight="1">
      <c r="A193" s="61"/>
      <c r="B193" s="61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1"/>
    </row>
    <row r="194" spans="1:26" ht="15.75" customHeight="1">
      <c r="A194" s="61"/>
      <c r="B194" s="61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1"/>
    </row>
    <row r="195" spans="1:26" ht="15.75" customHeight="1">
      <c r="A195" s="61"/>
      <c r="B195" s="61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1"/>
    </row>
    <row r="196" spans="1:26" ht="15.75" customHeight="1">
      <c r="A196" s="61"/>
      <c r="B196" s="61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1"/>
    </row>
    <row r="197" spans="1:26" ht="15.75" customHeight="1">
      <c r="A197" s="61"/>
      <c r="B197" s="61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1"/>
    </row>
    <row r="198" spans="1:26" ht="15.75" customHeight="1">
      <c r="A198" s="61"/>
      <c r="B198" s="61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1"/>
    </row>
    <row r="199" spans="1:26" ht="15.75" customHeight="1">
      <c r="A199" s="61"/>
      <c r="B199" s="61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1"/>
    </row>
    <row r="200" spans="1:26" ht="15.75" customHeight="1">
      <c r="A200" s="61"/>
      <c r="B200" s="61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1"/>
    </row>
    <row r="201" spans="1:26" ht="15.75" customHeight="1">
      <c r="A201" s="61"/>
      <c r="B201" s="61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1"/>
    </row>
    <row r="202" spans="1:26" ht="15.75" customHeight="1">
      <c r="A202" s="61"/>
      <c r="B202" s="61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1"/>
    </row>
    <row r="203" spans="1:26" ht="15.75" customHeight="1">
      <c r="A203" s="61"/>
      <c r="B203" s="61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1"/>
    </row>
    <row r="204" spans="1:26" ht="15.75" customHeight="1">
      <c r="A204" s="61"/>
      <c r="B204" s="61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1"/>
    </row>
    <row r="205" spans="1:26" ht="15.75" customHeight="1">
      <c r="A205" s="61"/>
      <c r="B205" s="61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1"/>
    </row>
    <row r="206" spans="1:26" ht="15.75" customHeight="1">
      <c r="A206" s="61"/>
      <c r="B206" s="61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1"/>
    </row>
    <row r="207" spans="1:26" ht="15.75" customHeight="1">
      <c r="A207" s="61"/>
      <c r="B207" s="61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1"/>
    </row>
    <row r="208" spans="1:26" ht="15.75" customHeight="1">
      <c r="A208" s="61"/>
      <c r="B208" s="61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1"/>
    </row>
    <row r="209" spans="1:26" ht="15.75" customHeight="1">
      <c r="A209" s="61"/>
      <c r="B209" s="61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1"/>
    </row>
    <row r="210" spans="1:26" ht="15.75" customHeight="1">
      <c r="A210" s="61"/>
      <c r="B210" s="61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1"/>
    </row>
    <row r="211" spans="1:26" ht="15.75" customHeight="1">
      <c r="A211" s="61"/>
      <c r="B211" s="61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1"/>
    </row>
    <row r="212" spans="1:26" ht="15.75" customHeight="1">
      <c r="A212" s="61"/>
      <c r="B212" s="61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1"/>
    </row>
    <row r="213" spans="1:26" ht="15.75" customHeight="1">
      <c r="A213" s="61"/>
      <c r="B213" s="61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1"/>
    </row>
    <row r="214" spans="1:26" ht="15.75" customHeight="1">
      <c r="A214" s="61"/>
      <c r="B214" s="61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1"/>
    </row>
    <row r="215" spans="1:26" ht="15.75" customHeight="1">
      <c r="A215" s="61"/>
      <c r="B215" s="61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1"/>
    </row>
    <row r="216" spans="1:26" ht="15.75" customHeight="1">
      <c r="A216" s="61"/>
      <c r="B216" s="61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1"/>
    </row>
    <row r="217" spans="1:26" ht="15.75" customHeight="1">
      <c r="A217" s="61"/>
      <c r="B217" s="61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1"/>
    </row>
    <row r="218" spans="1:26" ht="15.75" customHeight="1">
      <c r="A218" s="61"/>
      <c r="B218" s="61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1"/>
    </row>
    <row r="219" spans="1:26" ht="15.75" customHeight="1">
      <c r="A219" s="61"/>
      <c r="B219" s="61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1"/>
    </row>
    <row r="220" spans="1:26" ht="15.75" customHeight="1">
      <c r="A220" s="61"/>
      <c r="B220" s="61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1"/>
    </row>
    <row r="221" spans="1:26" ht="15.75" customHeight="1">
      <c r="A221" s="61"/>
      <c r="B221" s="61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1"/>
    </row>
    <row r="222" spans="1:26" ht="15.75" customHeight="1">
      <c r="A222" s="61"/>
      <c r="B222" s="61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1"/>
    </row>
    <row r="223" spans="1:26" ht="15.75" customHeight="1">
      <c r="A223" s="61"/>
      <c r="B223" s="61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1"/>
    </row>
    <row r="224" spans="1:26" ht="15.75" customHeight="1">
      <c r="A224" s="61"/>
      <c r="B224" s="61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1"/>
    </row>
    <row r="225" spans="1:26" ht="15.75" customHeight="1">
      <c r="A225" s="61"/>
      <c r="B225" s="61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1"/>
    </row>
    <row r="226" spans="1:26" ht="15.75" customHeight="1">
      <c r="A226" s="61"/>
      <c r="B226" s="61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1"/>
    </row>
    <row r="227" spans="1:26" ht="15.75" customHeight="1">
      <c r="A227" s="61"/>
      <c r="B227" s="61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1"/>
    </row>
    <row r="228" spans="1:26" ht="15.75" customHeight="1">
      <c r="A228" s="61"/>
      <c r="B228" s="61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1"/>
    </row>
    <row r="229" spans="1:26" ht="15.75" customHeight="1">
      <c r="A229" s="61"/>
      <c r="B229" s="61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1"/>
    </row>
    <row r="230" spans="1:26" ht="15.75" customHeight="1">
      <c r="A230" s="61"/>
      <c r="B230" s="61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1"/>
    </row>
    <row r="231" spans="1:26" ht="15.75" customHeight="1">
      <c r="A231" s="61"/>
      <c r="B231" s="61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1"/>
    </row>
    <row r="232" spans="1:26" ht="15.75" customHeight="1">
      <c r="A232" s="61"/>
      <c r="B232" s="61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1"/>
    </row>
    <row r="233" spans="1:26" ht="15.75" customHeight="1">
      <c r="A233" s="61"/>
      <c r="B233" s="61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1"/>
    </row>
    <row r="234" spans="1:26" ht="15.75" customHeight="1">
      <c r="A234" s="61"/>
      <c r="B234" s="61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1"/>
    </row>
    <row r="235" spans="1:26" ht="15.75" customHeight="1">
      <c r="A235" s="61"/>
      <c r="B235" s="61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1"/>
    </row>
    <row r="236" spans="1:26" ht="15.75" customHeight="1">
      <c r="A236" s="61"/>
      <c r="B236" s="61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1"/>
    </row>
    <row r="237" spans="1:26" ht="15.75" customHeight="1">
      <c r="A237" s="61"/>
      <c r="B237" s="61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1"/>
    </row>
    <row r="238" spans="1:26" ht="15.75" customHeight="1">
      <c r="A238" s="61"/>
      <c r="B238" s="61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1"/>
    </row>
    <row r="239" spans="1:26" ht="15.75" customHeight="1">
      <c r="A239" s="61"/>
      <c r="B239" s="61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1"/>
    </row>
    <row r="240" spans="1:26" ht="15.75" customHeight="1">
      <c r="A240" s="61"/>
      <c r="B240" s="61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1"/>
    </row>
    <row r="241" spans="1:26" ht="15.75" customHeight="1">
      <c r="A241" s="61"/>
      <c r="B241" s="61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1"/>
    </row>
    <row r="242" spans="1:26" ht="15.75" customHeight="1">
      <c r="A242" s="61"/>
      <c r="B242" s="61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1"/>
    </row>
    <row r="243" spans="1:26" ht="15.75" customHeight="1">
      <c r="A243" s="61"/>
      <c r="B243" s="61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1"/>
    </row>
    <row r="244" spans="1:26" ht="15.75" customHeight="1">
      <c r="A244" s="61"/>
      <c r="B244" s="61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1"/>
    </row>
    <row r="245" spans="1:26" ht="15.75" customHeight="1">
      <c r="A245" s="61"/>
      <c r="B245" s="61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1"/>
    </row>
    <row r="246" spans="1:26" ht="15.75" customHeight="1">
      <c r="A246" s="61"/>
      <c r="B246" s="61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1"/>
    </row>
    <row r="247" spans="1:26" ht="15.75" customHeight="1">
      <c r="A247" s="61"/>
      <c r="B247" s="61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1"/>
    </row>
    <row r="248" spans="1:26" ht="15.75" customHeight="1">
      <c r="A248" s="61"/>
      <c r="B248" s="61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1"/>
    </row>
    <row r="249" spans="1:26" ht="15.75" customHeight="1">
      <c r="A249" s="61"/>
      <c r="B249" s="61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1"/>
    </row>
    <row r="250" spans="1:26" ht="15.75" customHeight="1">
      <c r="A250" s="61"/>
      <c r="B250" s="61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1"/>
    </row>
    <row r="251" spans="1:26" ht="15.75" customHeight="1">
      <c r="A251" s="61"/>
      <c r="B251" s="61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1"/>
    </row>
    <row r="252" spans="1:26" ht="15.75" customHeight="1">
      <c r="A252" s="61"/>
      <c r="B252" s="61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1"/>
    </row>
    <row r="253" spans="1:26" ht="15.75" customHeight="1">
      <c r="A253" s="61"/>
      <c r="B253" s="61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1"/>
    </row>
    <row r="254" spans="1:26" ht="15.75" customHeight="1">
      <c r="A254" s="61"/>
      <c r="B254" s="61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1"/>
    </row>
    <row r="255" spans="1:26" ht="15.75" customHeight="1">
      <c r="A255" s="61"/>
      <c r="B255" s="61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1"/>
    </row>
    <row r="256" spans="1:26" ht="15.75" customHeight="1">
      <c r="A256" s="61"/>
      <c r="B256" s="61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1"/>
    </row>
    <row r="257" spans="1:26" ht="15.75" customHeight="1">
      <c r="A257" s="61"/>
      <c r="B257" s="61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1"/>
    </row>
    <row r="258" spans="1:26" ht="15.75" customHeight="1">
      <c r="A258" s="61"/>
      <c r="B258" s="61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1"/>
    </row>
    <row r="259" spans="1:26" ht="15.75" customHeight="1">
      <c r="A259" s="61"/>
      <c r="B259" s="61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1"/>
    </row>
    <row r="260" spans="1:26" ht="15.75" customHeight="1">
      <c r="A260" s="61"/>
      <c r="B260" s="61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1"/>
    </row>
    <row r="261" spans="1:26" ht="15.75" customHeight="1">
      <c r="A261" s="61"/>
      <c r="B261" s="61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1"/>
    </row>
    <row r="262" spans="1:26" ht="15.75" customHeight="1">
      <c r="A262" s="61"/>
      <c r="B262" s="61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1"/>
    </row>
    <row r="263" spans="1:26" ht="15.75" customHeight="1">
      <c r="A263" s="61"/>
      <c r="B263" s="61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1"/>
    </row>
    <row r="264" spans="1:26" ht="15.75" customHeight="1">
      <c r="A264" s="61"/>
      <c r="B264" s="61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1"/>
    </row>
    <row r="265" spans="1:26" ht="15.75" customHeight="1">
      <c r="A265" s="61"/>
      <c r="B265" s="61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1"/>
    </row>
    <row r="266" spans="1:26" ht="15.75" customHeight="1">
      <c r="A266" s="61"/>
      <c r="B266" s="61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1"/>
    </row>
    <row r="267" spans="1:26" ht="15.75" customHeight="1">
      <c r="A267" s="61"/>
      <c r="B267" s="61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1"/>
    </row>
    <row r="268" spans="1:26" ht="15.75" customHeight="1">
      <c r="A268" s="61"/>
      <c r="B268" s="61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1"/>
    </row>
    <row r="269" spans="1:26" ht="15.75" customHeight="1">
      <c r="A269" s="61"/>
      <c r="B269" s="61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1"/>
    </row>
    <row r="270" spans="1:26" ht="15.75" customHeight="1">
      <c r="A270" s="61"/>
      <c r="B270" s="61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1"/>
    </row>
    <row r="271" spans="1:26" ht="15.75" customHeight="1">
      <c r="A271" s="61"/>
      <c r="B271" s="61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1"/>
    </row>
    <row r="272" spans="1:26" ht="15.75" customHeight="1">
      <c r="A272" s="61"/>
      <c r="B272" s="61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1"/>
    </row>
    <row r="273" spans="1:26" ht="15.75" customHeight="1">
      <c r="A273" s="61"/>
      <c r="B273" s="61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1"/>
    </row>
    <row r="274" spans="1:26" ht="15.75" customHeight="1">
      <c r="A274" s="61"/>
      <c r="B274" s="61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1"/>
    </row>
    <row r="275" spans="1:26" ht="15.75" customHeight="1">
      <c r="A275" s="61"/>
      <c r="B275" s="61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1"/>
    </row>
    <row r="276" spans="1:26" ht="15.75" customHeight="1">
      <c r="A276" s="61"/>
      <c r="B276" s="61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1"/>
    </row>
    <row r="277" spans="1:26" ht="15.75" customHeight="1">
      <c r="A277" s="61"/>
      <c r="B277" s="61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1"/>
    </row>
    <row r="278" spans="1:26" ht="15.75" customHeight="1">
      <c r="A278" s="61"/>
      <c r="B278" s="61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1"/>
    </row>
    <row r="279" spans="1:26" ht="15.75" customHeight="1">
      <c r="A279" s="61"/>
      <c r="B279" s="61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1"/>
    </row>
    <row r="280" spans="1:26" ht="15.75" customHeight="1">
      <c r="A280" s="61"/>
      <c r="B280" s="61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1"/>
    </row>
    <row r="281" spans="1:26" ht="15.75" customHeight="1">
      <c r="A281" s="61"/>
      <c r="B281" s="61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1"/>
    </row>
    <row r="282" spans="1:26" ht="15.75" customHeight="1">
      <c r="A282" s="61"/>
      <c r="B282" s="61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1"/>
    </row>
    <row r="283" spans="1:26" ht="15.75" customHeight="1">
      <c r="A283" s="61"/>
      <c r="B283" s="61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1"/>
    </row>
    <row r="284" spans="1:26" ht="15.75" customHeight="1">
      <c r="A284" s="61"/>
      <c r="B284" s="61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1"/>
    </row>
    <row r="285" spans="1:26" ht="15.75" customHeight="1">
      <c r="A285" s="61"/>
      <c r="B285" s="61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1"/>
    </row>
    <row r="286" spans="1:26" ht="15.75" customHeight="1">
      <c r="A286" s="61"/>
      <c r="B286" s="61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1"/>
    </row>
    <row r="287" spans="1:26" ht="15.75" customHeight="1">
      <c r="A287" s="61"/>
      <c r="B287" s="61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1"/>
    </row>
    <row r="288" spans="1:26" ht="15.75" customHeight="1">
      <c r="A288" s="61"/>
      <c r="B288" s="61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1"/>
    </row>
    <row r="289" spans="1:26" ht="15.75" customHeight="1">
      <c r="A289" s="61"/>
      <c r="B289" s="61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1"/>
    </row>
    <row r="290" spans="1:26" ht="15.75" customHeight="1">
      <c r="A290" s="61"/>
      <c r="B290" s="61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1"/>
    </row>
    <row r="291" spans="1:26" ht="15.75" customHeight="1">
      <c r="A291" s="61"/>
      <c r="B291" s="61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1"/>
    </row>
    <row r="292" spans="1:26" ht="15.75" customHeight="1">
      <c r="A292" s="61"/>
      <c r="B292" s="61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1"/>
    </row>
    <row r="293" spans="1:26" ht="15.75" customHeight="1">
      <c r="A293" s="61"/>
      <c r="B293" s="61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1"/>
    </row>
    <row r="294" spans="1:26" ht="15.75" customHeight="1">
      <c r="A294" s="61"/>
      <c r="B294" s="61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1"/>
    </row>
    <row r="295" spans="1:26" ht="15.75" customHeight="1">
      <c r="A295" s="61"/>
      <c r="B295" s="61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1"/>
    </row>
    <row r="296" spans="1:26" ht="15.75" customHeight="1">
      <c r="A296" s="61"/>
      <c r="B296" s="61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1"/>
    </row>
    <row r="297" spans="1:26" ht="15.75" customHeight="1">
      <c r="A297" s="61"/>
      <c r="B297" s="61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1"/>
    </row>
    <row r="298" spans="1:26" ht="15.75" customHeight="1">
      <c r="A298" s="61"/>
      <c r="B298" s="61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1"/>
    </row>
    <row r="299" spans="1:26" ht="15.75" customHeight="1">
      <c r="A299" s="61"/>
      <c r="B299" s="61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1"/>
    </row>
    <row r="300" spans="1:26" ht="15.75" customHeight="1">
      <c r="A300" s="61"/>
      <c r="B300" s="61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1"/>
    </row>
    <row r="301" spans="1:26" ht="15.75" customHeight="1">
      <c r="A301" s="61"/>
      <c r="B301" s="61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1"/>
    </row>
    <row r="302" spans="1:26" ht="15.75" customHeight="1">
      <c r="A302" s="61"/>
      <c r="B302" s="61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1"/>
    </row>
    <row r="303" spans="1:26" ht="15.75" customHeight="1">
      <c r="A303" s="61"/>
      <c r="B303" s="61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1"/>
    </row>
    <row r="304" spans="1:26" ht="15.75" customHeight="1">
      <c r="A304" s="61"/>
      <c r="B304" s="61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1"/>
    </row>
    <row r="305" spans="1:26" ht="15.75" customHeight="1">
      <c r="A305" s="61"/>
      <c r="B305" s="61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1"/>
    </row>
    <row r="306" spans="1:26" ht="15.75" customHeight="1">
      <c r="A306" s="61"/>
      <c r="B306" s="61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1"/>
    </row>
    <row r="307" spans="1:26" ht="15.75" customHeight="1">
      <c r="A307" s="61"/>
      <c r="B307" s="61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1"/>
    </row>
    <row r="308" spans="1:26" ht="15.75" customHeight="1">
      <c r="A308" s="61"/>
      <c r="B308" s="61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1"/>
    </row>
    <row r="309" spans="1:26" ht="15.75" customHeight="1">
      <c r="A309" s="61"/>
      <c r="B309" s="61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1"/>
    </row>
    <row r="310" spans="1:26" ht="15.75" customHeight="1">
      <c r="A310" s="61"/>
      <c r="B310" s="61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1"/>
    </row>
    <row r="311" spans="1:26" ht="15.75" customHeight="1">
      <c r="A311" s="61"/>
      <c r="B311" s="61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1"/>
    </row>
    <row r="312" spans="1:26" ht="15.75" customHeight="1">
      <c r="A312" s="61"/>
      <c r="B312" s="61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1"/>
    </row>
    <row r="313" spans="1:26" ht="15.75" customHeight="1">
      <c r="A313" s="61"/>
      <c r="B313" s="61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1"/>
    </row>
    <row r="314" spans="1:26" ht="15.75" customHeight="1">
      <c r="A314" s="61"/>
      <c r="B314" s="61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1"/>
    </row>
    <row r="315" spans="1:26" ht="15.75" customHeight="1">
      <c r="A315" s="61"/>
      <c r="B315" s="61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1"/>
    </row>
    <row r="316" spans="1:26" ht="15.75" customHeight="1">
      <c r="A316" s="61"/>
      <c r="B316" s="61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1"/>
    </row>
    <row r="317" spans="1:26" ht="15.75" customHeight="1">
      <c r="A317" s="61"/>
      <c r="B317" s="61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1"/>
    </row>
    <row r="318" spans="1:26" ht="15.75" customHeight="1">
      <c r="A318" s="61"/>
      <c r="B318" s="61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1"/>
    </row>
    <row r="319" spans="1:26" ht="15.75" customHeight="1">
      <c r="A319" s="61"/>
      <c r="B319" s="61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1"/>
    </row>
    <row r="320" spans="1:26" ht="15.75" customHeight="1">
      <c r="A320" s="61"/>
      <c r="B320" s="61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1"/>
    </row>
    <row r="321" spans="1:26" ht="15.75" customHeight="1">
      <c r="A321" s="61"/>
      <c r="B321" s="61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1"/>
    </row>
    <row r="322" spans="1:26" ht="15.75" customHeight="1">
      <c r="A322" s="61"/>
      <c r="B322" s="61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1"/>
    </row>
    <row r="323" spans="1:26" ht="15.75" customHeight="1">
      <c r="A323" s="61"/>
      <c r="B323" s="61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1"/>
    </row>
    <row r="324" spans="1:26" ht="15.75" customHeight="1">
      <c r="A324" s="61"/>
      <c r="B324" s="61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1"/>
    </row>
    <row r="325" spans="1:26" ht="15.75" customHeight="1">
      <c r="A325" s="61"/>
      <c r="B325" s="61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1"/>
    </row>
    <row r="326" spans="1:26" ht="15.75" customHeight="1"/>
    <row r="327" spans="1:26" ht="15.75" customHeight="1"/>
    <row r="328" spans="1:26" ht="15.75" customHeight="1"/>
    <row r="329" spans="1:26" ht="15.75" customHeight="1"/>
    <row r="330" spans="1:26" ht="15.75" customHeight="1"/>
    <row r="331" spans="1:26" ht="15.75" customHeight="1"/>
    <row r="332" spans="1:26" ht="15.75" customHeight="1"/>
    <row r="333" spans="1:26" ht="15.75" customHeight="1"/>
    <row r="334" spans="1:26" ht="15.75" customHeight="1"/>
    <row r="335" spans="1:26" ht="15.75" customHeight="1"/>
    <row r="336" spans="1:2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Z125" xr:uid="{00000000-0009-0000-0000-00000B000000}">
    <sortState xmlns:xlrd2="http://schemas.microsoft.com/office/spreadsheetml/2017/richdata2" ref="A2:Z125">
      <sortCondition ref="D2:D125"/>
      <sortCondition ref="C2:C12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6" width="14.5" customWidth="1"/>
  </cols>
  <sheetData>
    <row r="1" spans="1:24" ht="15.75" customHeight="1">
      <c r="A1" s="64" t="s">
        <v>424</v>
      </c>
      <c r="B1" s="65" t="s">
        <v>425</v>
      </c>
      <c r="C1" s="65" t="s">
        <v>426</v>
      </c>
      <c r="D1" s="65" t="s">
        <v>585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</row>
    <row r="2" spans="1:24" ht="15.75" customHeight="1">
      <c r="A2" s="53" t="s">
        <v>445</v>
      </c>
      <c r="B2" s="54">
        <v>3</v>
      </c>
      <c r="C2" s="54">
        <v>3</v>
      </c>
      <c r="D2" s="54">
        <v>6</v>
      </c>
    </row>
    <row r="3" spans="1:24" ht="15.75" customHeight="1">
      <c r="A3" s="53" t="s">
        <v>447</v>
      </c>
      <c r="B3" s="54">
        <v>2</v>
      </c>
      <c r="C3" s="54">
        <v>2</v>
      </c>
      <c r="D3" s="54">
        <v>4</v>
      </c>
    </row>
    <row r="4" spans="1:24" ht="15.75" customHeight="1">
      <c r="A4" s="53" t="s">
        <v>449</v>
      </c>
      <c r="B4" s="54">
        <v>12</v>
      </c>
      <c r="C4" s="54"/>
      <c r="D4" s="54">
        <v>12</v>
      </c>
    </row>
    <row r="5" spans="1:24" ht="15.75" customHeight="1">
      <c r="A5" s="53" t="s">
        <v>451</v>
      </c>
      <c r="B5" s="54">
        <v>5</v>
      </c>
      <c r="C5" s="54"/>
      <c r="D5" s="54">
        <v>5</v>
      </c>
    </row>
    <row r="6" spans="1:24" ht="15.75" customHeight="1">
      <c r="A6" s="53" t="s">
        <v>452</v>
      </c>
      <c r="B6" s="54">
        <v>6</v>
      </c>
      <c r="C6" s="54"/>
      <c r="D6" s="54">
        <v>6</v>
      </c>
    </row>
    <row r="7" spans="1:24" ht="15.75" customHeight="1">
      <c r="A7" s="53" t="s">
        <v>453</v>
      </c>
      <c r="B7" s="54">
        <v>2</v>
      </c>
      <c r="C7" s="54">
        <v>3</v>
      </c>
      <c r="D7" s="54">
        <v>5</v>
      </c>
    </row>
    <row r="8" spans="1:24" ht="15.75" customHeight="1">
      <c r="A8" s="53" t="s">
        <v>455</v>
      </c>
      <c r="B8" s="54">
        <v>2</v>
      </c>
      <c r="C8" s="54"/>
      <c r="D8" s="54">
        <v>2</v>
      </c>
    </row>
    <row r="9" spans="1:24" ht="15.75" customHeight="1">
      <c r="A9" s="53" t="s">
        <v>457</v>
      </c>
      <c r="B9" s="54">
        <v>2</v>
      </c>
      <c r="C9" s="54">
        <v>2</v>
      </c>
      <c r="D9" s="54">
        <v>4</v>
      </c>
    </row>
    <row r="10" spans="1:24" ht="15.75" customHeight="1">
      <c r="A10" s="53" t="s">
        <v>459</v>
      </c>
      <c r="B10" s="54">
        <v>5</v>
      </c>
      <c r="C10" s="54">
        <v>3</v>
      </c>
      <c r="D10" s="54">
        <v>8</v>
      </c>
    </row>
    <row r="11" spans="1:24" ht="15.75" customHeight="1">
      <c r="A11" s="53" t="s">
        <v>454</v>
      </c>
      <c r="B11" s="54">
        <v>3</v>
      </c>
      <c r="C11" s="54">
        <v>2</v>
      </c>
      <c r="D11" s="54">
        <v>5</v>
      </c>
    </row>
    <row r="12" spans="1:24" ht="15.75" customHeight="1">
      <c r="A12" s="53" t="s">
        <v>586</v>
      </c>
      <c r="B12" s="54">
        <v>1</v>
      </c>
      <c r="C12" s="54">
        <v>1</v>
      </c>
      <c r="D12" s="54">
        <v>2</v>
      </c>
    </row>
    <row r="13" spans="1:24" ht="15.75" customHeight="1">
      <c r="A13" s="53" t="s">
        <v>462</v>
      </c>
      <c r="B13" s="54">
        <v>3</v>
      </c>
      <c r="C13" s="54"/>
      <c r="D13" s="54">
        <v>3</v>
      </c>
    </row>
    <row r="14" spans="1:24" ht="15.75" customHeight="1">
      <c r="A14" s="53" t="s">
        <v>464</v>
      </c>
      <c r="B14" s="54">
        <v>4</v>
      </c>
      <c r="C14" s="54">
        <v>3</v>
      </c>
      <c r="D14" s="54">
        <v>7</v>
      </c>
    </row>
    <row r="15" spans="1:24" ht="15.75" customHeight="1">
      <c r="A15" s="53" t="s">
        <v>466</v>
      </c>
      <c r="B15" s="54">
        <v>6</v>
      </c>
      <c r="C15" s="54"/>
      <c r="D15" s="54">
        <v>6</v>
      </c>
    </row>
    <row r="16" spans="1:24" ht="15.75" customHeight="1">
      <c r="A16" s="53" t="s">
        <v>468</v>
      </c>
      <c r="B16" s="54">
        <v>2</v>
      </c>
      <c r="C16" s="54">
        <v>2</v>
      </c>
      <c r="D16" s="54">
        <v>4</v>
      </c>
    </row>
    <row r="17" spans="1:4" ht="15.75" customHeight="1">
      <c r="A17" s="53" t="s">
        <v>470</v>
      </c>
      <c r="B17" s="54">
        <v>6</v>
      </c>
      <c r="C17" s="54">
        <v>1</v>
      </c>
      <c r="D17" s="54">
        <v>7</v>
      </c>
    </row>
    <row r="18" spans="1:4" ht="15.75" customHeight="1">
      <c r="A18" s="53" t="s">
        <v>472</v>
      </c>
      <c r="B18" s="54">
        <v>4</v>
      </c>
      <c r="C18" s="54"/>
      <c r="D18" s="54">
        <v>4</v>
      </c>
    </row>
    <row r="19" spans="1:4" ht="15.75" customHeight="1">
      <c r="A19" s="53" t="s">
        <v>474</v>
      </c>
      <c r="B19" s="54">
        <v>2</v>
      </c>
      <c r="C19" s="54">
        <v>7</v>
      </c>
      <c r="D19" s="54">
        <v>9</v>
      </c>
    </row>
    <row r="20" spans="1:4" ht="15.75" customHeight="1">
      <c r="A20" s="53" t="s">
        <v>476</v>
      </c>
      <c r="B20" s="54">
        <v>4</v>
      </c>
      <c r="C20" s="54">
        <v>1</v>
      </c>
      <c r="D20" s="54">
        <v>5</v>
      </c>
    </row>
    <row r="21" spans="1:4" ht="15.75" customHeight="1">
      <c r="A21" s="53" t="s">
        <v>478</v>
      </c>
      <c r="B21" s="54">
        <v>3</v>
      </c>
      <c r="C21" s="54">
        <v>4</v>
      </c>
      <c r="D21" s="54">
        <v>7</v>
      </c>
    </row>
    <row r="22" spans="1:4" ht="15.75" customHeight="1">
      <c r="A22" s="53" t="s">
        <v>480</v>
      </c>
      <c r="B22" s="54">
        <v>2</v>
      </c>
      <c r="C22" s="54">
        <v>2</v>
      </c>
      <c r="D22" s="54">
        <v>4</v>
      </c>
    </row>
    <row r="23" spans="1:4" ht="15.75" customHeight="1">
      <c r="A23" s="53" t="s">
        <v>456</v>
      </c>
      <c r="B23" s="54">
        <v>4</v>
      </c>
      <c r="C23" s="54">
        <v>5</v>
      </c>
      <c r="D23" s="54">
        <v>9</v>
      </c>
    </row>
    <row r="24" spans="1:4" ht="15.75" customHeight="1">
      <c r="A24" s="53" t="s">
        <v>458</v>
      </c>
      <c r="B24" s="54">
        <v>2</v>
      </c>
      <c r="C24" s="54">
        <v>2</v>
      </c>
      <c r="D24" s="54">
        <v>4</v>
      </c>
    </row>
    <row r="25" spans="1:4" ht="15.75" customHeight="1">
      <c r="A25" s="53" t="s">
        <v>484</v>
      </c>
      <c r="B25" s="54">
        <v>4</v>
      </c>
      <c r="C25" s="54">
        <v>1</v>
      </c>
      <c r="D25" s="54">
        <v>5</v>
      </c>
    </row>
    <row r="26" spans="1:4" ht="15.75" customHeight="1">
      <c r="A26" s="53" t="s">
        <v>486</v>
      </c>
      <c r="B26" s="54">
        <v>4</v>
      </c>
      <c r="C26" s="54"/>
      <c r="D26" s="54">
        <v>4</v>
      </c>
    </row>
    <row r="27" spans="1:4" ht="15.75" customHeight="1">
      <c r="A27" s="53" t="s">
        <v>488</v>
      </c>
      <c r="B27" s="54">
        <v>3</v>
      </c>
      <c r="C27" s="54">
        <v>3</v>
      </c>
      <c r="D27" s="54">
        <v>6</v>
      </c>
    </row>
    <row r="28" spans="1:4" ht="15.75" customHeight="1">
      <c r="A28" s="53" t="s">
        <v>490</v>
      </c>
      <c r="B28" s="54">
        <v>4</v>
      </c>
      <c r="C28" s="54">
        <v>2</v>
      </c>
      <c r="D28" s="54">
        <v>6</v>
      </c>
    </row>
    <row r="29" spans="1:4" ht="15.75" customHeight="1">
      <c r="A29" s="53" t="s">
        <v>492</v>
      </c>
      <c r="B29" s="54">
        <v>6</v>
      </c>
      <c r="C29" s="54"/>
      <c r="D29" s="54">
        <v>6</v>
      </c>
    </row>
    <row r="30" spans="1:4" ht="15.75" customHeight="1">
      <c r="A30" s="53" t="s">
        <v>460</v>
      </c>
      <c r="B30" s="54">
        <v>7</v>
      </c>
      <c r="C30" s="54">
        <v>7</v>
      </c>
      <c r="D30" s="54">
        <v>14</v>
      </c>
    </row>
    <row r="31" spans="1:4" ht="15.75" customHeight="1">
      <c r="A31" s="53" t="s">
        <v>494</v>
      </c>
      <c r="B31" s="54">
        <v>6</v>
      </c>
      <c r="C31" s="54"/>
      <c r="D31" s="54">
        <v>6</v>
      </c>
    </row>
    <row r="32" spans="1:4" ht="15.75" customHeight="1">
      <c r="A32" s="53" t="s">
        <v>461</v>
      </c>
      <c r="B32" s="54">
        <v>7</v>
      </c>
      <c r="C32" s="54"/>
      <c r="D32" s="54">
        <v>7</v>
      </c>
    </row>
    <row r="33" spans="1:4" ht="15.75" customHeight="1">
      <c r="A33" s="53" t="s">
        <v>495</v>
      </c>
      <c r="B33" s="54">
        <v>5</v>
      </c>
      <c r="C33" s="54">
        <v>2</v>
      </c>
      <c r="D33" s="54">
        <v>7</v>
      </c>
    </row>
    <row r="34" spans="1:4" ht="15.75" customHeight="1">
      <c r="A34" s="53" t="s">
        <v>496</v>
      </c>
      <c r="B34" s="54">
        <v>8</v>
      </c>
      <c r="C34" s="54">
        <v>7</v>
      </c>
      <c r="D34" s="54">
        <v>15</v>
      </c>
    </row>
    <row r="35" spans="1:4" ht="15.75" customHeight="1">
      <c r="A35" s="53" t="s">
        <v>497</v>
      </c>
      <c r="B35" s="54">
        <v>4</v>
      </c>
      <c r="C35" s="54"/>
      <c r="D35" s="54">
        <v>4</v>
      </c>
    </row>
    <row r="36" spans="1:4" ht="15.75" customHeight="1">
      <c r="A36" s="53" t="s">
        <v>498</v>
      </c>
      <c r="B36" s="54">
        <v>8</v>
      </c>
      <c r="C36" s="54"/>
      <c r="D36" s="54">
        <v>8</v>
      </c>
    </row>
    <row r="37" spans="1:4" ht="15.75" customHeight="1">
      <c r="A37" s="53" t="s">
        <v>499</v>
      </c>
      <c r="B37" s="54">
        <v>4</v>
      </c>
      <c r="C37" s="54">
        <v>1</v>
      </c>
      <c r="D37" s="54">
        <v>5</v>
      </c>
    </row>
    <row r="38" spans="1:4" ht="15.75" customHeight="1">
      <c r="A38" s="53" t="s">
        <v>463</v>
      </c>
      <c r="B38" s="54">
        <v>5</v>
      </c>
      <c r="C38" s="54">
        <v>6</v>
      </c>
      <c r="D38" s="54">
        <v>12</v>
      </c>
    </row>
    <row r="39" spans="1:4" ht="15.75" customHeight="1">
      <c r="A39" s="53" t="s">
        <v>500</v>
      </c>
      <c r="B39" s="54">
        <v>9</v>
      </c>
      <c r="C39" s="54">
        <v>2</v>
      </c>
      <c r="D39" s="54">
        <v>11</v>
      </c>
    </row>
    <row r="40" spans="1:4" ht="15.75" customHeight="1">
      <c r="A40" s="53" t="s">
        <v>501</v>
      </c>
      <c r="B40" s="54">
        <v>4</v>
      </c>
      <c r="C40" s="54"/>
      <c r="D40" s="54">
        <v>4</v>
      </c>
    </row>
    <row r="41" spans="1:4" ht="15.75" customHeight="1">
      <c r="A41" s="53" t="s">
        <v>502</v>
      </c>
      <c r="B41" s="54">
        <v>8</v>
      </c>
      <c r="C41" s="54"/>
      <c r="D41" s="54">
        <v>8</v>
      </c>
    </row>
    <row r="42" spans="1:4" ht="15.75" customHeight="1">
      <c r="A42" s="53" t="s">
        <v>503</v>
      </c>
      <c r="B42" s="54">
        <v>4</v>
      </c>
      <c r="C42" s="54"/>
      <c r="D42" s="54">
        <v>4</v>
      </c>
    </row>
    <row r="43" spans="1:4" ht="15.75" customHeight="1">
      <c r="A43" s="53" t="s">
        <v>465</v>
      </c>
      <c r="B43" s="54">
        <v>2</v>
      </c>
      <c r="C43" s="54">
        <v>2</v>
      </c>
      <c r="D43" s="54">
        <v>4</v>
      </c>
    </row>
    <row r="44" spans="1:4" ht="15.75" customHeight="1">
      <c r="A44" s="53" t="s">
        <v>504</v>
      </c>
      <c r="B44" s="54">
        <v>5</v>
      </c>
      <c r="C44" s="54">
        <v>2</v>
      </c>
      <c r="D44" s="54">
        <v>7</v>
      </c>
    </row>
    <row r="45" spans="1:4" ht="15.75" customHeight="1">
      <c r="A45" s="53" t="s">
        <v>505</v>
      </c>
      <c r="B45" s="54">
        <v>6</v>
      </c>
      <c r="C45" s="54">
        <v>2</v>
      </c>
      <c r="D45" s="54">
        <v>8</v>
      </c>
    </row>
    <row r="46" spans="1:4" ht="15.75" customHeight="1">
      <c r="A46" s="53" t="s">
        <v>506</v>
      </c>
      <c r="B46" s="54">
        <v>5</v>
      </c>
      <c r="C46" s="54"/>
      <c r="D46" s="54">
        <v>5</v>
      </c>
    </row>
    <row r="47" spans="1:4" ht="15.75" customHeight="1">
      <c r="A47" s="53" t="s">
        <v>507</v>
      </c>
      <c r="B47" s="54">
        <v>4</v>
      </c>
      <c r="C47" s="54">
        <v>1</v>
      </c>
      <c r="D47" s="54">
        <v>5</v>
      </c>
    </row>
    <row r="48" spans="1:4" ht="15.75" customHeight="1">
      <c r="A48" s="53" t="s">
        <v>508</v>
      </c>
      <c r="B48" s="54">
        <v>3</v>
      </c>
      <c r="C48" s="54">
        <v>2</v>
      </c>
      <c r="D48" s="54">
        <v>5</v>
      </c>
    </row>
    <row r="49" spans="1:4" ht="15.75" customHeight="1">
      <c r="A49" s="53" t="s">
        <v>509</v>
      </c>
      <c r="B49" s="54">
        <v>4</v>
      </c>
      <c r="C49" s="54"/>
      <c r="D49" s="54">
        <v>4</v>
      </c>
    </row>
    <row r="50" spans="1:4" ht="15.75" customHeight="1">
      <c r="A50" s="53" t="s">
        <v>510</v>
      </c>
      <c r="B50" s="54">
        <v>2</v>
      </c>
      <c r="C50" s="54">
        <v>2</v>
      </c>
      <c r="D50" s="54">
        <v>4</v>
      </c>
    </row>
    <row r="51" spans="1:4" ht="15.75" customHeight="1">
      <c r="A51" s="53" t="s">
        <v>511</v>
      </c>
      <c r="B51" s="54">
        <v>10</v>
      </c>
      <c r="C51" s="54"/>
      <c r="D51" s="54">
        <v>10</v>
      </c>
    </row>
    <row r="52" spans="1:4" ht="15.75" customHeight="1">
      <c r="A52" s="53" t="s">
        <v>512</v>
      </c>
      <c r="B52" s="54">
        <v>4</v>
      </c>
      <c r="C52" s="54"/>
      <c r="D52" s="54">
        <v>4</v>
      </c>
    </row>
    <row r="53" spans="1:4" ht="15.75" customHeight="1">
      <c r="A53" s="53" t="s">
        <v>467</v>
      </c>
      <c r="B53" s="54">
        <v>25</v>
      </c>
      <c r="C53" s="54">
        <v>6</v>
      </c>
      <c r="D53" s="54">
        <v>31</v>
      </c>
    </row>
    <row r="54" spans="1:4" ht="15.75" customHeight="1">
      <c r="A54" s="53" t="s">
        <v>513</v>
      </c>
      <c r="B54" s="54">
        <v>6</v>
      </c>
      <c r="C54" s="54"/>
      <c r="D54" s="54">
        <v>6</v>
      </c>
    </row>
    <row r="55" spans="1:4" ht="15.75" customHeight="1">
      <c r="A55" s="53" t="s">
        <v>514</v>
      </c>
      <c r="B55" s="54">
        <v>5</v>
      </c>
      <c r="C55" s="54">
        <v>2</v>
      </c>
      <c r="D55" s="54">
        <v>7</v>
      </c>
    </row>
    <row r="56" spans="1:4" ht="15.75" customHeight="1">
      <c r="A56" s="53" t="s">
        <v>515</v>
      </c>
      <c r="B56" s="54">
        <v>6</v>
      </c>
      <c r="C56" s="54">
        <v>1</v>
      </c>
      <c r="D56" s="54">
        <v>7</v>
      </c>
    </row>
    <row r="57" spans="1:4" ht="15.75" customHeight="1">
      <c r="A57" s="53" t="s">
        <v>469</v>
      </c>
      <c r="B57" s="54">
        <v>4</v>
      </c>
      <c r="C57" s="54">
        <v>3</v>
      </c>
      <c r="D57" s="54">
        <v>7</v>
      </c>
    </row>
    <row r="58" spans="1:4" ht="15.75" customHeight="1">
      <c r="A58" s="53" t="s">
        <v>516</v>
      </c>
      <c r="B58" s="54">
        <v>2</v>
      </c>
      <c r="C58" s="54">
        <v>3</v>
      </c>
      <c r="D58" s="54">
        <v>5</v>
      </c>
    </row>
    <row r="59" spans="1:4" ht="15.75" customHeight="1">
      <c r="A59" s="53" t="s">
        <v>517</v>
      </c>
      <c r="B59" s="54">
        <v>11</v>
      </c>
      <c r="C59" s="54"/>
      <c r="D59" s="54">
        <v>11</v>
      </c>
    </row>
    <row r="60" spans="1:4" ht="15.75" customHeight="1">
      <c r="A60" s="53" t="s">
        <v>518</v>
      </c>
      <c r="B60" s="54">
        <v>2</v>
      </c>
      <c r="C60" s="54">
        <v>1</v>
      </c>
      <c r="D60" s="54">
        <v>3</v>
      </c>
    </row>
    <row r="61" spans="1:4" ht="15.75" customHeight="1">
      <c r="A61" s="53" t="s">
        <v>519</v>
      </c>
      <c r="B61" s="54">
        <v>4</v>
      </c>
      <c r="C61" s="54"/>
      <c r="D61" s="54">
        <v>4</v>
      </c>
    </row>
    <row r="62" spans="1:4" ht="15.75" customHeight="1">
      <c r="A62" s="53" t="s">
        <v>520</v>
      </c>
      <c r="B62" s="54">
        <v>7</v>
      </c>
      <c r="C62" s="54"/>
      <c r="D62" s="54">
        <v>7</v>
      </c>
    </row>
    <row r="63" spans="1:4" ht="15.75" customHeight="1">
      <c r="A63" s="53" t="s">
        <v>471</v>
      </c>
      <c r="B63" s="54">
        <v>8</v>
      </c>
      <c r="C63" s="54">
        <v>2</v>
      </c>
      <c r="D63" s="54">
        <v>10</v>
      </c>
    </row>
    <row r="64" spans="1:4" ht="15.75" customHeight="1">
      <c r="A64" s="53" t="s">
        <v>521</v>
      </c>
      <c r="B64" s="54">
        <v>3</v>
      </c>
      <c r="C64" s="54"/>
      <c r="D64" s="54">
        <v>3</v>
      </c>
    </row>
    <row r="65" spans="1:4" ht="15.75" customHeight="1">
      <c r="A65" s="53" t="s">
        <v>473</v>
      </c>
      <c r="B65" s="54">
        <v>8</v>
      </c>
      <c r="C65" s="54">
        <v>3</v>
      </c>
      <c r="D65" s="54">
        <v>11</v>
      </c>
    </row>
    <row r="66" spans="1:4" ht="15.75" customHeight="1">
      <c r="A66" s="53" t="s">
        <v>446</v>
      </c>
      <c r="B66" s="54">
        <v>4</v>
      </c>
      <c r="C66" s="54">
        <v>1</v>
      </c>
      <c r="D66" s="54">
        <v>5</v>
      </c>
    </row>
    <row r="67" spans="1:4" ht="15.75" customHeight="1">
      <c r="A67" s="53" t="s">
        <v>475</v>
      </c>
      <c r="B67" s="54">
        <v>5</v>
      </c>
      <c r="C67" s="54"/>
      <c r="D67" s="54">
        <v>5</v>
      </c>
    </row>
    <row r="68" spans="1:4" ht="15.75" customHeight="1">
      <c r="A68" s="53" t="s">
        <v>477</v>
      </c>
      <c r="B68" s="54">
        <v>5</v>
      </c>
      <c r="C68" s="54"/>
      <c r="D68" s="54">
        <v>5</v>
      </c>
    </row>
    <row r="69" spans="1:4" ht="15.75" customHeight="1">
      <c r="A69" s="53" t="s">
        <v>479</v>
      </c>
      <c r="B69" s="54">
        <v>5</v>
      </c>
      <c r="C69" s="54">
        <v>1</v>
      </c>
      <c r="D69" s="54">
        <v>6</v>
      </c>
    </row>
    <row r="70" spans="1:4" ht="15.75" customHeight="1">
      <c r="A70" s="53" t="s">
        <v>448</v>
      </c>
      <c r="B70" s="54">
        <v>3</v>
      </c>
      <c r="C70" s="54">
        <v>4</v>
      </c>
      <c r="D70" s="54">
        <v>7</v>
      </c>
    </row>
    <row r="71" spans="1:4" ht="15.75" customHeight="1">
      <c r="A71" s="53" t="s">
        <v>481</v>
      </c>
      <c r="B71" s="54">
        <v>4</v>
      </c>
      <c r="C71" s="54">
        <v>4</v>
      </c>
      <c r="D71" s="54">
        <v>8</v>
      </c>
    </row>
    <row r="72" spans="1:4" ht="15.75" customHeight="1">
      <c r="A72" s="53" t="s">
        <v>482</v>
      </c>
      <c r="B72" s="54">
        <v>9</v>
      </c>
      <c r="C72" s="54">
        <v>1</v>
      </c>
      <c r="D72" s="54">
        <v>10</v>
      </c>
    </row>
    <row r="73" spans="1:4" ht="15.75" customHeight="1">
      <c r="A73" s="53" t="s">
        <v>450</v>
      </c>
      <c r="B73" s="54">
        <v>1</v>
      </c>
      <c r="C73" s="54">
        <v>1</v>
      </c>
      <c r="D73" s="54">
        <v>2</v>
      </c>
    </row>
    <row r="74" spans="1:4" ht="15.75" customHeight="1">
      <c r="A74" s="53" t="s">
        <v>483</v>
      </c>
      <c r="B74" s="54">
        <v>5</v>
      </c>
      <c r="C74" s="54"/>
      <c r="D74" s="54">
        <v>5</v>
      </c>
    </row>
    <row r="75" spans="1:4" ht="15.75" customHeight="1">
      <c r="A75" s="53" t="s">
        <v>485</v>
      </c>
      <c r="B75" s="54">
        <v>5</v>
      </c>
      <c r="C75" s="54">
        <v>2</v>
      </c>
      <c r="D75" s="54">
        <v>7</v>
      </c>
    </row>
    <row r="76" spans="1:4" ht="15.75" customHeight="1">
      <c r="A76" s="53" t="s">
        <v>487</v>
      </c>
      <c r="B76" s="54">
        <v>2</v>
      </c>
      <c r="C76" s="54">
        <v>2</v>
      </c>
      <c r="D76" s="54">
        <v>4</v>
      </c>
    </row>
    <row r="77" spans="1:4" ht="15.75" customHeight="1">
      <c r="A77" s="53" t="s">
        <v>489</v>
      </c>
      <c r="B77" s="54">
        <v>2</v>
      </c>
      <c r="C77" s="54">
        <v>2</v>
      </c>
      <c r="D77" s="54">
        <v>4</v>
      </c>
    </row>
    <row r="78" spans="1:4" ht="15.75" customHeight="1">
      <c r="A78" s="53" t="s">
        <v>491</v>
      </c>
      <c r="B78" s="54">
        <v>6</v>
      </c>
      <c r="C78" s="54"/>
      <c r="D78" s="54">
        <v>6</v>
      </c>
    </row>
    <row r="79" spans="1:4" ht="15.75" customHeight="1">
      <c r="A79" s="53" t="s">
        <v>493</v>
      </c>
      <c r="B79" s="54">
        <v>5</v>
      </c>
      <c r="C79" s="54"/>
      <c r="D79" s="54">
        <v>5</v>
      </c>
    </row>
    <row r="80" spans="1:4" ht="15.75" customHeight="1">
      <c r="A80" s="53" t="s">
        <v>522</v>
      </c>
      <c r="B80" s="54">
        <v>2</v>
      </c>
      <c r="C80" s="54"/>
      <c r="D80" s="54">
        <v>2</v>
      </c>
    </row>
    <row r="81" spans="1:4" ht="15.75" customHeight="1">
      <c r="A81" s="53" t="s">
        <v>523</v>
      </c>
      <c r="B81" s="54">
        <v>2</v>
      </c>
      <c r="C81" s="54">
        <v>2</v>
      </c>
      <c r="D81" s="54">
        <v>4</v>
      </c>
    </row>
    <row r="82" spans="1:4" ht="15.75" customHeight="1">
      <c r="A82" s="53" t="s">
        <v>524</v>
      </c>
      <c r="B82" s="54">
        <v>6</v>
      </c>
      <c r="C82" s="54">
        <v>2</v>
      </c>
      <c r="D82" s="54">
        <v>8</v>
      </c>
    </row>
    <row r="83" spans="1:4" ht="15.75" customHeight="1">
      <c r="A83" s="53" t="s">
        <v>525</v>
      </c>
      <c r="B83" s="54">
        <v>3</v>
      </c>
      <c r="C83" s="54">
        <v>2</v>
      </c>
      <c r="D83" s="54">
        <v>5</v>
      </c>
    </row>
    <row r="84" spans="1:4" ht="15.75" customHeight="1">
      <c r="A84" s="53" t="s">
        <v>526</v>
      </c>
      <c r="B84" s="54">
        <v>6</v>
      </c>
      <c r="C84" s="54"/>
      <c r="D84" s="54">
        <v>6</v>
      </c>
    </row>
    <row r="85" spans="1:4" ht="15.75" customHeight="1">
      <c r="A85" s="53" t="s">
        <v>527</v>
      </c>
      <c r="B85" s="54">
        <v>3</v>
      </c>
      <c r="C85" s="54"/>
      <c r="D85" s="54">
        <v>3</v>
      </c>
    </row>
    <row r="86" spans="1:4" ht="15.75" customHeight="1">
      <c r="A86" s="53" t="s">
        <v>528</v>
      </c>
      <c r="B86" s="54">
        <v>3</v>
      </c>
      <c r="C86" s="54">
        <v>1</v>
      </c>
      <c r="D86" s="54">
        <v>4</v>
      </c>
    </row>
    <row r="87" spans="1:4" ht="15.75" customHeight="1">
      <c r="A87" s="53" t="s">
        <v>529</v>
      </c>
      <c r="B87" s="54">
        <v>5</v>
      </c>
      <c r="C87" s="54"/>
      <c r="D87" s="54">
        <v>5</v>
      </c>
    </row>
    <row r="88" spans="1:4" ht="15.75" customHeight="1">
      <c r="A88" s="53" t="s">
        <v>530</v>
      </c>
      <c r="B88" s="54">
        <v>5</v>
      </c>
      <c r="C88" s="54"/>
      <c r="D88" s="54">
        <v>5</v>
      </c>
    </row>
    <row r="89" spans="1:4" ht="15.75" customHeight="1">
      <c r="A89" s="53" t="s">
        <v>531</v>
      </c>
      <c r="B89" s="54">
        <v>2</v>
      </c>
      <c r="C89" s="54">
        <v>2</v>
      </c>
      <c r="D89" s="54">
        <v>4</v>
      </c>
    </row>
    <row r="90" spans="1:4" ht="15.75" customHeight="1">
      <c r="A90" s="53" t="s">
        <v>532</v>
      </c>
      <c r="B90" s="54">
        <v>7</v>
      </c>
      <c r="C90" s="54">
        <v>1</v>
      </c>
      <c r="D90" s="54">
        <v>8</v>
      </c>
    </row>
    <row r="91" spans="1:4" ht="15.75" customHeight="1">
      <c r="A91" s="53" t="s">
        <v>533</v>
      </c>
      <c r="B91" s="54">
        <v>2</v>
      </c>
      <c r="C91" s="54"/>
      <c r="D91" s="54">
        <v>2</v>
      </c>
    </row>
    <row r="92" spans="1:4" ht="15.75" customHeight="1">
      <c r="A92" s="53" t="s">
        <v>534</v>
      </c>
      <c r="B92" s="54">
        <v>5</v>
      </c>
      <c r="C92" s="54"/>
      <c r="D92" s="54">
        <v>5</v>
      </c>
    </row>
    <row r="93" spans="1:4" ht="15.75" customHeight="1">
      <c r="A93" s="53" t="s">
        <v>535</v>
      </c>
      <c r="B93" s="54">
        <v>4</v>
      </c>
      <c r="C93" s="54"/>
      <c r="D93" s="54">
        <v>4</v>
      </c>
    </row>
    <row r="94" spans="1:4" ht="15.75" customHeight="1">
      <c r="A94" s="53" t="s">
        <v>537</v>
      </c>
      <c r="B94" s="54">
        <v>4</v>
      </c>
      <c r="C94" s="54">
        <v>1</v>
      </c>
      <c r="D94" s="54">
        <v>5</v>
      </c>
    </row>
    <row r="95" spans="1:4" ht="15.75" customHeight="1">
      <c r="A95" s="53" t="s">
        <v>536</v>
      </c>
      <c r="B95" s="54">
        <v>4</v>
      </c>
      <c r="C95" s="54">
        <v>1</v>
      </c>
      <c r="D95" s="54">
        <v>5</v>
      </c>
    </row>
    <row r="96" spans="1:4" ht="15.75" customHeight="1">
      <c r="A96" s="53" t="s">
        <v>540</v>
      </c>
      <c r="B96" s="54">
        <v>5</v>
      </c>
      <c r="C96" s="54"/>
      <c r="D96" s="54">
        <v>5</v>
      </c>
    </row>
    <row r="97" spans="1:4" ht="15.75" customHeight="1">
      <c r="A97" s="53" t="s">
        <v>541</v>
      </c>
      <c r="B97" s="54">
        <v>4</v>
      </c>
      <c r="C97" s="54"/>
      <c r="D97" s="54">
        <v>4</v>
      </c>
    </row>
    <row r="98" spans="1:4" ht="15.75" customHeight="1">
      <c r="A98" s="53" t="s">
        <v>542</v>
      </c>
      <c r="B98" s="54">
        <v>3</v>
      </c>
      <c r="C98" s="54">
        <v>2</v>
      </c>
      <c r="D98" s="54">
        <v>5</v>
      </c>
    </row>
    <row r="99" spans="1:4" ht="15.75" customHeight="1">
      <c r="A99" s="53" t="s">
        <v>543</v>
      </c>
      <c r="B99" s="54">
        <v>7</v>
      </c>
      <c r="C99" s="54">
        <v>3</v>
      </c>
      <c r="D99" s="54">
        <v>10</v>
      </c>
    </row>
    <row r="100" spans="1:4" ht="15.75" customHeight="1">
      <c r="A100" s="53" t="s">
        <v>538</v>
      </c>
      <c r="B100" s="54">
        <v>3</v>
      </c>
      <c r="C100" s="54">
        <v>5</v>
      </c>
      <c r="D100" s="54">
        <v>8</v>
      </c>
    </row>
    <row r="101" spans="1:4" ht="15.75" customHeight="1">
      <c r="A101" s="53" t="s">
        <v>544</v>
      </c>
      <c r="B101" s="54">
        <v>5</v>
      </c>
      <c r="C101" s="54"/>
      <c r="D101" s="54">
        <v>5</v>
      </c>
    </row>
    <row r="102" spans="1:4" ht="15.75" customHeight="1">
      <c r="A102" s="53" t="s">
        <v>539</v>
      </c>
      <c r="B102" s="54">
        <v>6</v>
      </c>
      <c r="C102" s="54"/>
      <c r="D102" s="54">
        <v>6</v>
      </c>
    </row>
    <row r="103" spans="1:4" ht="15.75" customHeight="1">
      <c r="A103" s="53" t="s">
        <v>545</v>
      </c>
      <c r="B103" s="54">
        <v>3</v>
      </c>
      <c r="C103" s="54"/>
      <c r="D103" s="54">
        <v>3</v>
      </c>
    </row>
    <row r="104" spans="1:4" ht="15.75" customHeight="1">
      <c r="A104" s="53" t="s">
        <v>546</v>
      </c>
      <c r="B104" s="54">
        <v>7</v>
      </c>
      <c r="C104" s="54"/>
      <c r="D104" s="54">
        <v>7</v>
      </c>
    </row>
    <row r="105" spans="1:4" ht="15.75" customHeight="1">
      <c r="A105" s="53" t="s">
        <v>547</v>
      </c>
      <c r="B105" s="54">
        <v>6</v>
      </c>
      <c r="C105" s="54">
        <v>3</v>
      </c>
      <c r="D105" s="54">
        <v>9</v>
      </c>
    </row>
    <row r="106" spans="1:4" ht="15.75" customHeight="1">
      <c r="A106" s="53" t="s">
        <v>548</v>
      </c>
      <c r="B106" s="54">
        <v>3</v>
      </c>
      <c r="C106" s="54"/>
      <c r="D106" s="54">
        <v>3</v>
      </c>
    </row>
    <row r="107" spans="1:4" ht="15.75" customHeight="1">
      <c r="A107" s="53" t="s">
        <v>549</v>
      </c>
      <c r="B107" s="54">
        <v>5</v>
      </c>
      <c r="C107" s="54"/>
      <c r="D107" s="54">
        <v>5</v>
      </c>
    </row>
    <row r="108" spans="1:4" ht="15.75" customHeight="1">
      <c r="A108" s="53" t="s">
        <v>550</v>
      </c>
      <c r="B108" s="54">
        <v>5</v>
      </c>
      <c r="C108" s="54"/>
      <c r="D108" s="54">
        <v>5</v>
      </c>
    </row>
    <row r="109" spans="1:4" ht="15.75" customHeight="1">
      <c r="A109" s="53" t="s">
        <v>551</v>
      </c>
      <c r="B109" s="54">
        <v>6</v>
      </c>
      <c r="C109" s="54"/>
      <c r="D109" s="54">
        <v>6</v>
      </c>
    </row>
    <row r="110" spans="1:4" ht="15.75" customHeight="1">
      <c r="A110" s="53" t="s">
        <v>587</v>
      </c>
      <c r="B110" s="54">
        <v>1</v>
      </c>
      <c r="C110" s="54"/>
      <c r="D110" s="54">
        <v>1</v>
      </c>
    </row>
    <row r="111" spans="1:4" ht="15.75" customHeight="1">
      <c r="A111" s="53" t="s">
        <v>552</v>
      </c>
      <c r="B111" s="54">
        <v>3</v>
      </c>
      <c r="C111" s="54">
        <v>2</v>
      </c>
      <c r="D111" s="54">
        <v>5</v>
      </c>
    </row>
    <row r="112" spans="1:4" ht="15.75" customHeight="1">
      <c r="A112" s="53" t="s">
        <v>554</v>
      </c>
      <c r="B112" s="54">
        <v>6</v>
      </c>
      <c r="C112" s="54">
        <v>2</v>
      </c>
      <c r="D112" s="54">
        <v>8</v>
      </c>
    </row>
    <row r="113" spans="1:4" ht="15.75" customHeight="1">
      <c r="A113" s="53" t="s">
        <v>555</v>
      </c>
      <c r="B113" s="54">
        <v>4</v>
      </c>
      <c r="C113" s="54">
        <v>1</v>
      </c>
      <c r="D113" s="54">
        <v>5</v>
      </c>
    </row>
    <row r="114" spans="1:4" ht="15.75" customHeight="1">
      <c r="A114" s="53" t="s">
        <v>556</v>
      </c>
      <c r="B114" s="54">
        <v>8</v>
      </c>
      <c r="C114" s="54"/>
      <c r="D114" s="54">
        <v>8</v>
      </c>
    </row>
    <row r="115" spans="1:4" ht="15.75" customHeight="1">
      <c r="A115" s="53" t="s">
        <v>557</v>
      </c>
      <c r="B115" s="54">
        <v>5</v>
      </c>
      <c r="C115" s="54"/>
      <c r="D115" s="54">
        <v>5</v>
      </c>
    </row>
    <row r="116" spans="1:4" ht="15.75" customHeight="1">
      <c r="A116" s="53" t="s">
        <v>558</v>
      </c>
      <c r="B116" s="54">
        <v>7</v>
      </c>
      <c r="C116" s="54"/>
      <c r="D116" s="54">
        <v>7</v>
      </c>
    </row>
    <row r="117" spans="1:4" ht="15.75" customHeight="1">
      <c r="A117" s="53" t="s">
        <v>559</v>
      </c>
      <c r="B117" s="54">
        <v>6</v>
      </c>
      <c r="C117" s="54"/>
      <c r="D117" s="54">
        <v>6</v>
      </c>
    </row>
    <row r="118" spans="1:4" ht="15.75" customHeight="1">
      <c r="A118" s="53" t="s">
        <v>560</v>
      </c>
      <c r="B118" s="54">
        <v>8</v>
      </c>
      <c r="C118" s="54"/>
      <c r="D118" s="54">
        <v>8</v>
      </c>
    </row>
    <row r="119" spans="1:4" ht="15.75" customHeight="1">
      <c r="A119" s="53" t="s">
        <v>561</v>
      </c>
      <c r="B119" s="54">
        <v>3</v>
      </c>
      <c r="C119" s="54"/>
      <c r="D119" s="54">
        <v>3</v>
      </c>
    </row>
    <row r="120" spans="1:4" ht="15.75" customHeight="1">
      <c r="A120" s="53" t="s">
        <v>553</v>
      </c>
      <c r="B120" s="54">
        <v>5</v>
      </c>
      <c r="C120" s="54"/>
      <c r="D120" s="54">
        <v>5</v>
      </c>
    </row>
    <row r="121" spans="1:4" ht="15.75" customHeight="1">
      <c r="A121" s="53" t="s">
        <v>562</v>
      </c>
      <c r="B121" s="54">
        <v>5</v>
      </c>
      <c r="C121" s="54"/>
      <c r="D121" s="54">
        <v>5</v>
      </c>
    </row>
    <row r="122" spans="1:4" ht="15.75" customHeight="1">
      <c r="A122" s="53" t="s">
        <v>563</v>
      </c>
      <c r="B122" s="54">
        <v>2</v>
      </c>
      <c r="C122" s="54">
        <v>2</v>
      </c>
      <c r="D122" s="54">
        <v>4</v>
      </c>
    </row>
    <row r="123" spans="1:4" ht="15.75" customHeight="1">
      <c r="A123" s="53" t="s">
        <v>564</v>
      </c>
      <c r="B123" s="54">
        <v>3</v>
      </c>
      <c r="C123" s="54"/>
      <c r="D123" s="54">
        <v>3</v>
      </c>
    </row>
    <row r="124" spans="1:4" ht="15.75" customHeight="1">
      <c r="A124" s="53" t="s">
        <v>565</v>
      </c>
      <c r="B124" s="54">
        <v>4</v>
      </c>
      <c r="C124" s="54"/>
      <c r="D124" s="54">
        <v>4</v>
      </c>
    </row>
    <row r="125" spans="1:4" ht="15.75" customHeight="1">
      <c r="A125" s="53" t="s">
        <v>566</v>
      </c>
      <c r="B125" s="54">
        <v>3</v>
      </c>
      <c r="C125" s="54"/>
      <c r="D125" s="54">
        <v>3</v>
      </c>
    </row>
    <row r="126" spans="1:4" ht="15.75" customHeight="1">
      <c r="A126" s="56" t="s">
        <v>427</v>
      </c>
      <c r="B126" s="51">
        <v>587</v>
      </c>
      <c r="C126" s="51">
        <v>156</v>
      </c>
      <c r="D126" s="51">
        <v>743</v>
      </c>
    </row>
    <row r="127" spans="1:4" ht="15.75" customHeight="1">
      <c r="B127" s="48"/>
      <c r="C127" s="48"/>
      <c r="D127" s="48"/>
    </row>
    <row r="128" spans="1:4" ht="15.75" customHeight="1">
      <c r="B128" s="48"/>
      <c r="C128" s="48"/>
      <c r="D128" s="48"/>
    </row>
    <row r="129" spans="2:4" ht="15.75" customHeight="1">
      <c r="B129" s="48"/>
      <c r="C129" s="48"/>
      <c r="D129" s="48"/>
    </row>
    <row r="130" spans="2:4" ht="15.75" customHeight="1">
      <c r="B130" s="48"/>
      <c r="C130" s="48"/>
      <c r="D130" s="48"/>
    </row>
    <row r="131" spans="2:4" ht="15.75" customHeight="1">
      <c r="B131" s="48"/>
      <c r="C131" s="48"/>
      <c r="D131" s="48"/>
    </row>
    <row r="132" spans="2:4" ht="15.75" customHeight="1">
      <c r="B132" s="48"/>
      <c r="C132" s="48"/>
      <c r="D132" s="48"/>
    </row>
    <row r="133" spans="2:4" ht="15.75" customHeight="1">
      <c r="B133" s="48"/>
      <c r="C133" s="48"/>
      <c r="D133" s="48"/>
    </row>
    <row r="134" spans="2:4" ht="15.75" customHeight="1">
      <c r="B134" s="48"/>
      <c r="C134" s="48"/>
      <c r="D134" s="48"/>
    </row>
    <row r="135" spans="2:4" ht="15.75" customHeight="1">
      <c r="B135" s="48"/>
      <c r="C135" s="48"/>
      <c r="D135" s="48"/>
    </row>
    <row r="136" spans="2:4" ht="15.75" customHeight="1">
      <c r="B136" s="48"/>
      <c r="C136" s="48"/>
      <c r="D136" s="48"/>
    </row>
    <row r="137" spans="2:4" ht="15.75" customHeight="1">
      <c r="B137" s="48"/>
      <c r="C137" s="48"/>
      <c r="D137" s="48"/>
    </row>
    <row r="138" spans="2:4" ht="15.75" customHeight="1">
      <c r="B138" s="48"/>
      <c r="C138" s="48"/>
      <c r="D138" s="48"/>
    </row>
    <row r="139" spans="2:4" ht="15.75" customHeight="1">
      <c r="B139" s="48"/>
      <c r="C139" s="48"/>
      <c r="D139" s="48"/>
    </row>
    <row r="140" spans="2:4" ht="15.75" customHeight="1">
      <c r="B140" s="48"/>
      <c r="C140" s="48"/>
      <c r="D140" s="48"/>
    </row>
    <row r="141" spans="2:4" ht="15.75" customHeight="1">
      <c r="B141" s="48"/>
      <c r="C141" s="48"/>
      <c r="D141" s="48"/>
    </row>
    <row r="142" spans="2:4" ht="15.75" customHeight="1">
      <c r="B142" s="48"/>
      <c r="C142" s="48"/>
      <c r="D142" s="48"/>
    </row>
    <row r="143" spans="2:4" ht="15.75" customHeight="1">
      <c r="B143" s="48"/>
      <c r="C143" s="48"/>
      <c r="D143" s="48"/>
    </row>
    <row r="144" spans="2:4" ht="15.75" customHeight="1">
      <c r="B144" s="48"/>
      <c r="C144" s="48"/>
      <c r="D144" s="48"/>
    </row>
    <row r="145" spans="2:4" ht="15.75" customHeight="1">
      <c r="B145" s="48"/>
      <c r="C145" s="48"/>
      <c r="D145" s="48"/>
    </row>
    <row r="146" spans="2:4" ht="15.75" customHeight="1">
      <c r="B146" s="48"/>
      <c r="C146" s="48"/>
      <c r="D146" s="48"/>
    </row>
    <row r="147" spans="2:4" ht="15.75" customHeight="1">
      <c r="B147" s="48"/>
      <c r="C147" s="48"/>
      <c r="D147" s="48"/>
    </row>
    <row r="148" spans="2:4" ht="15.75" customHeight="1">
      <c r="B148" s="48"/>
      <c r="C148" s="48"/>
      <c r="D148" s="48"/>
    </row>
    <row r="149" spans="2:4" ht="15.75" customHeight="1">
      <c r="B149" s="48"/>
      <c r="C149" s="48"/>
      <c r="D149" s="48"/>
    </row>
    <row r="150" spans="2:4" ht="15.75" customHeight="1">
      <c r="B150" s="48"/>
      <c r="C150" s="48"/>
      <c r="D150" s="48"/>
    </row>
    <row r="151" spans="2:4" ht="15.75" customHeight="1">
      <c r="B151" s="48"/>
      <c r="C151" s="48"/>
      <c r="D151" s="48"/>
    </row>
    <row r="152" spans="2:4" ht="15.75" customHeight="1">
      <c r="B152" s="48"/>
      <c r="C152" s="48"/>
      <c r="D152" s="48"/>
    </row>
    <row r="153" spans="2:4" ht="15.75" customHeight="1">
      <c r="B153" s="48"/>
      <c r="C153" s="48"/>
      <c r="D153" s="48"/>
    </row>
    <row r="154" spans="2:4" ht="15.75" customHeight="1">
      <c r="B154" s="48"/>
      <c r="C154" s="48"/>
      <c r="D154" s="48"/>
    </row>
    <row r="155" spans="2:4" ht="15.75" customHeight="1">
      <c r="B155" s="48"/>
      <c r="C155" s="48"/>
      <c r="D155" s="48"/>
    </row>
    <row r="156" spans="2:4" ht="15.75" customHeight="1">
      <c r="B156" s="48"/>
      <c r="C156" s="48"/>
      <c r="D156" s="48"/>
    </row>
    <row r="157" spans="2:4" ht="15.75" customHeight="1">
      <c r="B157" s="48"/>
      <c r="C157" s="48"/>
      <c r="D157" s="48"/>
    </row>
    <row r="158" spans="2:4" ht="15.75" customHeight="1">
      <c r="B158" s="48"/>
      <c r="C158" s="48"/>
      <c r="D158" s="48"/>
    </row>
    <row r="159" spans="2:4" ht="15.75" customHeight="1">
      <c r="B159" s="48"/>
      <c r="C159" s="48"/>
      <c r="D159" s="48"/>
    </row>
    <row r="160" spans="2:4" ht="15.75" customHeight="1">
      <c r="B160" s="48"/>
      <c r="C160" s="48"/>
      <c r="D160" s="48"/>
    </row>
    <row r="161" spans="2:4" ht="15.75" customHeight="1">
      <c r="B161" s="48"/>
      <c r="C161" s="48"/>
      <c r="D161" s="48"/>
    </row>
    <row r="162" spans="2:4" ht="15.75" customHeight="1">
      <c r="B162" s="48"/>
      <c r="C162" s="48"/>
      <c r="D162" s="48"/>
    </row>
    <row r="163" spans="2:4" ht="15.75" customHeight="1">
      <c r="B163" s="48"/>
      <c r="C163" s="48"/>
      <c r="D163" s="48"/>
    </row>
    <row r="164" spans="2:4" ht="15.75" customHeight="1">
      <c r="B164" s="48"/>
      <c r="C164" s="48"/>
      <c r="D164" s="48"/>
    </row>
    <row r="165" spans="2:4" ht="15.75" customHeight="1">
      <c r="B165" s="48"/>
      <c r="C165" s="48"/>
      <c r="D165" s="48"/>
    </row>
    <row r="166" spans="2:4" ht="15.75" customHeight="1">
      <c r="B166" s="48"/>
      <c r="C166" s="48"/>
      <c r="D166" s="48"/>
    </row>
    <row r="167" spans="2:4" ht="15.75" customHeight="1">
      <c r="B167" s="48"/>
      <c r="C167" s="48"/>
      <c r="D167" s="48"/>
    </row>
    <row r="168" spans="2:4" ht="15.75" customHeight="1">
      <c r="B168" s="48"/>
      <c r="C168" s="48"/>
      <c r="D168" s="48"/>
    </row>
    <row r="169" spans="2:4" ht="15.75" customHeight="1">
      <c r="B169" s="48"/>
      <c r="C169" s="48"/>
      <c r="D169" s="48"/>
    </row>
    <row r="170" spans="2:4" ht="15.75" customHeight="1">
      <c r="B170" s="48"/>
      <c r="C170" s="48"/>
      <c r="D170" s="48"/>
    </row>
    <row r="171" spans="2:4" ht="15.75" customHeight="1">
      <c r="B171" s="48"/>
      <c r="C171" s="48"/>
      <c r="D171" s="48"/>
    </row>
    <row r="172" spans="2:4" ht="15.75" customHeight="1">
      <c r="B172" s="48"/>
      <c r="C172" s="48"/>
      <c r="D172" s="48"/>
    </row>
    <row r="173" spans="2:4" ht="15.75" customHeight="1">
      <c r="B173" s="48"/>
      <c r="C173" s="48"/>
      <c r="D173" s="48"/>
    </row>
    <row r="174" spans="2:4" ht="15.75" customHeight="1">
      <c r="B174" s="48"/>
      <c r="C174" s="48"/>
      <c r="D174" s="48"/>
    </row>
    <row r="175" spans="2:4" ht="15.75" customHeight="1">
      <c r="B175" s="48"/>
      <c r="C175" s="48"/>
      <c r="D175" s="48"/>
    </row>
    <row r="176" spans="2:4" ht="15.75" customHeight="1">
      <c r="B176" s="48"/>
      <c r="C176" s="48"/>
      <c r="D176" s="48"/>
    </row>
    <row r="177" spans="2:4" ht="15.75" customHeight="1">
      <c r="B177" s="48"/>
      <c r="C177" s="48"/>
      <c r="D177" s="48"/>
    </row>
    <row r="178" spans="2:4" ht="15.75" customHeight="1">
      <c r="B178" s="48"/>
      <c r="C178" s="48"/>
      <c r="D178" s="48"/>
    </row>
    <row r="179" spans="2:4" ht="15.75" customHeight="1">
      <c r="B179" s="48"/>
      <c r="C179" s="48"/>
      <c r="D179" s="48"/>
    </row>
    <row r="180" spans="2:4" ht="15.75" customHeight="1">
      <c r="B180" s="48"/>
      <c r="C180" s="48"/>
      <c r="D180" s="48"/>
    </row>
    <row r="181" spans="2:4" ht="15.75" customHeight="1">
      <c r="B181" s="48"/>
      <c r="C181" s="48"/>
      <c r="D181" s="48"/>
    </row>
    <row r="182" spans="2:4" ht="15.75" customHeight="1">
      <c r="B182" s="48"/>
      <c r="C182" s="48"/>
      <c r="D182" s="48"/>
    </row>
    <row r="183" spans="2:4" ht="15.75" customHeight="1">
      <c r="B183" s="48"/>
      <c r="C183" s="48"/>
      <c r="D183" s="48"/>
    </row>
    <row r="184" spans="2:4" ht="15.75" customHeight="1">
      <c r="B184" s="48"/>
      <c r="C184" s="48"/>
      <c r="D184" s="48"/>
    </row>
    <row r="185" spans="2:4" ht="15.75" customHeight="1">
      <c r="B185" s="48"/>
      <c r="C185" s="48"/>
      <c r="D185" s="48"/>
    </row>
    <row r="186" spans="2:4" ht="15.75" customHeight="1">
      <c r="B186" s="48"/>
      <c r="C186" s="48"/>
      <c r="D186" s="48"/>
    </row>
    <row r="187" spans="2:4" ht="15.75" customHeight="1">
      <c r="B187" s="48"/>
      <c r="C187" s="48"/>
      <c r="D187" s="48"/>
    </row>
    <row r="188" spans="2:4" ht="15.75" customHeight="1">
      <c r="B188" s="48"/>
      <c r="C188" s="48"/>
      <c r="D188" s="48"/>
    </row>
    <row r="189" spans="2:4" ht="15.75" customHeight="1">
      <c r="B189" s="48"/>
      <c r="C189" s="48"/>
      <c r="D189" s="48"/>
    </row>
    <row r="190" spans="2:4" ht="15.75" customHeight="1">
      <c r="B190" s="48"/>
      <c r="C190" s="48"/>
      <c r="D190" s="48"/>
    </row>
    <row r="191" spans="2:4" ht="15.75" customHeight="1">
      <c r="B191" s="48"/>
      <c r="C191" s="48"/>
      <c r="D191" s="48"/>
    </row>
    <row r="192" spans="2:4" ht="15.75" customHeight="1">
      <c r="B192" s="48"/>
      <c r="C192" s="48"/>
      <c r="D192" s="48"/>
    </row>
    <row r="193" spans="2:4" ht="15.75" customHeight="1">
      <c r="B193" s="48"/>
      <c r="C193" s="48"/>
      <c r="D193" s="48"/>
    </row>
    <row r="194" spans="2:4" ht="15.75" customHeight="1">
      <c r="B194" s="48"/>
      <c r="C194" s="48"/>
      <c r="D194" s="48"/>
    </row>
    <row r="195" spans="2:4" ht="15.75" customHeight="1">
      <c r="B195" s="48"/>
      <c r="C195" s="48"/>
      <c r="D195" s="48"/>
    </row>
    <row r="196" spans="2:4" ht="15.75" customHeight="1">
      <c r="B196" s="48"/>
      <c r="C196" s="48"/>
      <c r="D196" s="48"/>
    </row>
    <row r="197" spans="2:4" ht="15.75" customHeight="1">
      <c r="B197" s="48"/>
      <c r="C197" s="48"/>
      <c r="D197" s="48"/>
    </row>
    <row r="198" spans="2:4" ht="15.75" customHeight="1">
      <c r="B198" s="48"/>
      <c r="C198" s="48"/>
      <c r="D198" s="48"/>
    </row>
    <row r="199" spans="2:4" ht="15.75" customHeight="1">
      <c r="B199" s="48"/>
      <c r="C199" s="48"/>
      <c r="D199" s="48"/>
    </row>
    <row r="200" spans="2:4" ht="15.75" customHeight="1">
      <c r="B200" s="48"/>
      <c r="C200" s="48"/>
      <c r="D200" s="48"/>
    </row>
    <row r="201" spans="2:4" ht="15.75" customHeight="1">
      <c r="B201" s="48"/>
      <c r="C201" s="48"/>
      <c r="D201" s="48"/>
    </row>
    <row r="202" spans="2:4" ht="15.75" customHeight="1">
      <c r="B202" s="48"/>
      <c r="C202" s="48"/>
      <c r="D202" s="48"/>
    </row>
    <row r="203" spans="2:4" ht="15.75" customHeight="1">
      <c r="B203" s="48"/>
      <c r="C203" s="48"/>
      <c r="D203" s="48"/>
    </row>
    <row r="204" spans="2:4" ht="15.75" customHeight="1">
      <c r="B204" s="48"/>
      <c r="C204" s="48"/>
      <c r="D204" s="48"/>
    </row>
    <row r="205" spans="2:4" ht="15.75" customHeight="1">
      <c r="B205" s="48"/>
      <c r="C205" s="48"/>
      <c r="D205" s="48"/>
    </row>
    <row r="206" spans="2:4" ht="15.75" customHeight="1">
      <c r="B206" s="48"/>
      <c r="C206" s="48"/>
      <c r="D206" s="48"/>
    </row>
    <row r="207" spans="2:4" ht="15.75" customHeight="1">
      <c r="B207" s="48"/>
      <c r="C207" s="48"/>
      <c r="D207" s="48"/>
    </row>
    <row r="208" spans="2:4" ht="15.75" customHeight="1">
      <c r="B208" s="48"/>
      <c r="C208" s="48"/>
      <c r="D208" s="48"/>
    </row>
    <row r="209" spans="2:4" ht="15.75" customHeight="1">
      <c r="B209" s="48"/>
      <c r="C209" s="48"/>
      <c r="D209" s="48"/>
    </row>
    <row r="210" spans="2:4" ht="15.75" customHeight="1">
      <c r="B210" s="48"/>
      <c r="C210" s="48"/>
      <c r="D210" s="48"/>
    </row>
    <row r="211" spans="2:4" ht="15.75" customHeight="1">
      <c r="B211" s="48"/>
      <c r="C211" s="48"/>
      <c r="D211" s="48"/>
    </row>
    <row r="212" spans="2:4" ht="15.75" customHeight="1">
      <c r="B212" s="48"/>
      <c r="C212" s="48"/>
      <c r="D212" s="48"/>
    </row>
    <row r="213" spans="2:4" ht="15.75" customHeight="1">
      <c r="B213" s="48"/>
      <c r="C213" s="48"/>
      <c r="D213" s="48"/>
    </row>
    <row r="214" spans="2:4" ht="15.75" customHeight="1">
      <c r="B214" s="48"/>
      <c r="C214" s="48"/>
      <c r="D214" s="48"/>
    </row>
    <row r="215" spans="2:4" ht="15.75" customHeight="1">
      <c r="B215" s="48"/>
      <c r="C215" s="48"/>
      <c r="D215" s="48"/>
    </row>
    <row r="216" spans="2:4" ht="15.75" customHeight="1">
      <c r="B216" s="48"/>
      <c r="C216" s="48"/>
      <c r="D216" s="48"/>
    </row>
    <row r="217" spans="2:4" ht="15.75" customHeight="1">
      <c r="B217" s="48"/>
      <c r="C217" s="48"/>
      <c r="D217" s="48"/>
    </row>
    <row r="218" spans="2:4" ht="15.75" customHeight="1">
      <c r="B218" s="48"/>
      <c r="C218" s="48"/>
      <c r="D218" s="48"/>
    </row>
    <row r="219" spans="2:4" ht="15.75" customHeight="1">
      <c r="B219" s="48"/>
      <c r="C219" s="48"/>
      <c r="D219" s="48"/>
    </row>
    <row r="220" spans="2:4" ht="15.75" customHeight="1">
      <c r="B220" s="48"/>
      <c r="C220" s="48"/>
      <c r="D220" s="48"/>
    </row>
    <row r="221" spans="2:4" ht="15.75" customHeight="1">
      <c r="B221" s="48"/>
      <c r="C221" s="48"/>
      <c r="D221" s="48"/>
    </row>
    <row r="222" spans="2:4" ht="15.75" customHeight="1">
      <c r="B222" s="48"/>
      <c r="C222" s="48"/>
      <c r="D222" s="48"/>
    </row>
    <row r="223" spans="2:4" ht="15.75" customHeight="1">
      <c r="B223" s="48"/>
      <c r="C223" s="48"/>
      <c r="D223" s="48"/>
    </row>
    <row r="224" spans="2:4" ht="15.75" customHeight="1">
      <c r="B224" s="48"/>
      <c r="C224" s="48"/>
      <c r="D224" s="48"/>
    </row>
    <row r="225" spans="2:4" ht="15.75" customHeight="1">
      <c r="B225" s="48"/>
      <c r="C225" s="48"/>
      <c r="D225" s="48"/>
    </row>
    <row r="226" spans="2:4" ht="15.75" customHeight="1">
      <c r="B226" s="48"/>
      <c r="C226" s="48"/>
      <c r="D226" s="48"/>
    </row>
    <row r="227" spans="2:4" ht="15.75" customHeight="1">
      <c r="B227" s="48"/>
      <c r="C227" s="48"/>
      <c r="D227" s="48"/>
    </row>
    <row r="228" spans="2:4" ht="15.75" customHeight="1">
      <c r="B228" s="48"/>
      <c r="C228" s="48"/>
      <c r="D228" s="48"/>
    </row>
    <row r="229" spans="2:4" ht="15.75" customHeight="1">
      <c r="B229" s="48"/>
      <c r="C229" s="48"/>
      <c r="D229" s="48"/>
    </row>
    <row r="230" spans="2:4" ht="15.75" customHeight="1">
      <c r="B230" s="48"/>
      <c r="C230" s="48"/>
      <c r="D230" s="48"/>
    </row>
    <row r="231" spans="2:4" ht="15.75" customHeight="1">
      <c r="B231" s="48"/>
      <c r="C231" s="48"/>
      <c r="D231" s="48"/>
    </row>
    <row r="232" spans="2:4" ht="15.75" customHeight="1">
      <c r="B232" s="48"/>
      <c r="C232" s="48"/>
      <c r="D232" s="48"/>
    </row>
    <row r="233" spans="2:4" ht="15.75" customHeight="1">
      <c r="B233" s="48"/>
      <c r="C233" s="48"/>
      <c r="D233" s="48"/>
    </row>
    <row r="234" spans="2:4" ht="15.75" customHeight="1">
      <c r="B234" s="48"/>
      <c r="C234" s="48"/>
      <c r="D234" s="48"/>
    </row>
    <row r="235" spans="2:4" ht="15.75" customHeight="1">
      <c r="B235" s="48"/>
      <c r="C235" s="48"/>
      <c r="D235" s="48"/>
    </row>
    <row r="236" spans="2:4" ht="15.75" customHeight="1">
      <c r="B236" s="48"/>
      <c r="C236" s="48"/>
      <c r="D236" s="48"/>
    </row>
    <row r="237" spans="2:4" ht="15.75" customHeight="1">
      <c r="B237" s="48"/>
      <c r="C237" s="48"/>
      <c r="D237" s="48"/>
    </row>
    <row r="238" spans="2:4" ht="15.75" customHeight="1">
      <c r="B238" s="48"/>
      <c r="C238" s="48"/>
      <c r="D238" s="48"/>
    </row>
    <row r="239" spans="2:4" ht="15.75" customHeight="1">
      <c r="B239" s="48"/>
      <c r="C239" s="48"/>
      <c r="D239" s="48"/>
    </row>
    <row r="240" spans="2:4" ht="15.75" customHeight="1">
      <c r="B240" s="48"/>
      <c r="C240" s="48"/>
      <c r="D240" s="48"/>
    </row>
    <row r="241" spans="2:4" ht="15.75" customHeight="1">
      <c r="B241" s="48"/>
      <c r="C241" s="48"/>
      <c r="D241" s="48"/>
    </row>
    <row r="242" spans="2:4" ht="15.75" customHeight="1">
      <c r="B242" s="48"/>
      <c r="C242" s="48"/>
      <c r="D242" s="48"/>
    </row>
    <row r="243" spans="2:4" ht="15.75" customHeight="1">
      <c r="B243" s="48"/>
      <c r="C243" s="48"/>
      <c r="D243" s="48"/>
    </row>
    <row r="244" spans="2:4" ht="15.75" customHeight="1">
      <c r="B244" s="48"/>
      <c r="C244" s="48"/>
      <c r="D244" s="48"/>
    </row>
    <row r="245" spans="2:4" ht="15.75" customHeight="1">
      <c r="B245" s="48"/>
      <c r="C245" s="48"/>
      <c r="D245" s="48"/>
    </row>
    <row r="246" spans="2:4" ht="15.75" customHeight="1">
      <c r="B246" s="48"/>
      <c r="C246" s="48"/>
      <c r="D246" s="48"/>
    </row>
    <row r="247" spans="2:4" ht="15.75" customHeight="1">
      <c r="B247" s="48"/>
      <c r="C247" s="48"/>
      <c r="D247" s="48"/>
    </row>
    <row r="248" spans="2:4" ht="15.75" customHeight="1">
      <c r="B248" s="48"/>
      <c r="C248" s="48"/>
      <c r="D248" s="48"/>
    </row>
    <row r="249" spans="2:4" ht="15.75" customHeight="1">
      <c r="B249" s="48"/>
      <c r="C249" s="48"/>
      <c r="D249" s="48"/>
    </row>
    <row r="250" spans="2:4" ht="15.75" customHeight="1">
      <c r="B250" s="48"/>
      <c r="C250" s="48"/>
      <c r="D250" s="48"/>
    </row>
    <row r="251" spans="2:4" ht="15.75" customHeight="1">
      <c r="B251" s="48"/>
      <c r="C251" s="48"/>
      <c r="D251" s="48"/>
    </row>
    <row r="252" spans="2:4" ht="15.75" customHeight="1">
      <c r="B252" s="48"/>
      <c r="C252" s="48"/>
      <c r="D252" s="48"/>
    </row>
    <row r="253" spans="2:4" ht="15.75" customHeight="1">
      <c r="B253" s="48"/>
      <c r="C253" s="48"/>
      <c r="D253" s="48"/>
    </row>
    <row r="254" spans="2:4" ht="15.75" customHeight="1">
      <c r="B254" s="48"/>
      <c r="C254" s="48"/>
      <c r="D254" s="48"/>
    </row>
    <row r="255" spans="2:4" ht="15.75" customHeight="1">
      <c r="B255" s="48"/>
      <c r="C255" s="48"/>
      <c r="D255" s="48"/>
    </row>
    <row r="256" spans="2:4" ht="15.75" customHeight="1">
      <c r="B256" s="48"/>
      <c r="C256" s="48"/>
      <c r="D256" s="48"/>
    </row>
    <row r="257" spans="2:4" ht="15.75" customHeight="1">
      <c r="B257" s="48"/>
      <c r="C257" s="48"/>
      <c r="D257" s="48"/>
    </row>
    <row r="258" spans="2:4" ht="15.75" customHeight="1">
      <c r="B258" s="48"/>
      <c r="C258" s="48"/>
      <c r="D258" s="48"/>
    </row>
    <row r="259" spans="2:4" ht="15.75" customHeight="1">
      <c r="B259" s="48"/>
      <c r="C259" s="48"/>
      <c r="D259" s="48"/>
    </row>
    <row r="260" spans="2:4" ht="15.75" customHeight="1">
      <c r="B260" s="48"/>
      <c r="C260" s="48"/>
      <c r="D260" s="48"/>
    </row>
    <row r="261" spans="2:4" ht="15.75" customHeight="1">
      <c r="B261" s="48"/>
      <c r="C261" s="48"/>
      <c r="D261" s="48"/>
    </row>
    <row r="262" spans="2:4" ht="15.75" customHeight="1">
      <c r="B262" s="48"/>
      <c r="C262" s="48"/>
      <c r="D262" s="48"/>
    </row>
    <row r="263" spans="2:4" ht="15.75" customHeight="1">
      <c r="B263" s="48"/>
      <c r="C263" s="48"/>
      <c r="D263" s="48"/>
    </row>
    <row r="264" spans="2:4" ht="15.75" customHeight="1">
      <c r="B264" s="48"/>
      <c r="C264" s="48"/>
      <c r="D264" s="48"/>
    </row>
    <row r="265" spans="2:4" ht="15.75" customHeight="1">
      <c r="B265" s="48"/>
      <c r="C265" s="48"/>
      <c r="D265" s="48"/>
    </row>
    <row r="266" spans="2:4" ht="15.75" customHeight="1">
      <c r="B266" s="48"/>
      <c r="C266" s="48"/>
      <c r="D266" s="48"/>
    </row>
    <row r="267" spans="2:4" ht="15.75" customHeight="1">
      <c r="B267" s="48"/>
      <c r="C267" s="48"/>
      <c r="D267" s="48"/>
    </row>
    <row r="268" spans="2:4" ht="15.75" customHeight="1">
      <c r="B268" s="48"/>
      <c r="C268" s="48"/>
      <c r="D268" s="48"/>
    </row>
    <row r="269" spans="2:4" ht="15.75" customHeight="1">
      <c r="B269" s="48"/>
      <c r="C269" s="48"/>
      <c r="D269" s="48"/>
    </row>
    <row r="270" spans="2:4" ht="15.75" customHeight="1">
      <c r="B270" s="48"/>
      <c r="C270" s="48"/>
      <c r="D270" s="48"/>
    </row>
    <row r="271" spans="2:4" ht="15.75" customHeight="1">
      <c r="B271" s="48"/>
      <c r="C271" s="48"/>
      <c r="D271" s="48"/>
    </row>
    <row r="272" spans="2:4" ht="15.75" customHeight="1">
      <c r="B272" s="48"/>
      <c r="C272" s="48"/>
      <c r="D272" s="48"/>
    </row>
    <row r="273" spans="2:4" ht="15.75" customHeight="1">
      <c r="B273" s="48"/>
      <c r="C273" s="48"/>
      <c r="D273" s="48"/>
    </row>
    <row r="274" spans="2:4" ht="15.75" customHeight="1">
      <c r="B274" s="48"/>
      <c r="C274" s="48"/>
      <c r="D274" s="48"/>
    </row>
    <row r="275" spans="2:4" ht="15.75" customHeight="1">
      <c r="B275" s="48"/>
      <c r="C275" s="48"/>
      <c r="D275" s="48"/>
    </row>
    <row r="276" spans="2:4" ht="15.75" customHeight="1">
      <c r="B276" s="48"/>
      <c r="C276" s="48"/>
      <c r="D276" s="48"/>
    </row>
    <row r="277" spans="2:4" ht="15.75" customHeight="1">
      <c r="B277" s="48"/>
      <c r="C277" s="48"/>
      <c r="D277" s="48"/>
    </row>
    <row r="278" spans="2:4" ht="15.75" customHeight="1">
      <c r="B278" s="48"/>
      <c r="C278" s="48"/>
      <c r="D278" s="48"/>
    </row>
    <row r="279" spans="2:4" ht="15.75" customHeight="1">
      <c r="B279" s="48"/>
      <c r="C279" s="48"/>
      <c r="D279" s="48"/>
    </row>
    <row r="280" spans="2:4" ht="15.75" customHeight="1">
      <c r="B280" s="48"/>
      <c r="C280" s="48"/>
      <c r="D280" s="48"/>
    </row>
    <row r="281" spans="2:4" ht="15.75" customHeight="1">
      <c r="B281" s="48"/>
      <c r="C281" s="48"/>
      <c r="D281" s="48"/>
    </row>
    <row r="282" spans="2:4" ht="15.75" customHeight="1">
      <c r="B282" s="48"/>
      <c r="C282" s="48"/>
      <c r="D282" s="48"/>
    </row>
    <row r="283" spans="2:4" ht="15.75" customHeight="1">
      <c r="B283" s="48"/>
      <c r="C283" s="48"/>
      <c r="D283" s="48"/>
    </row>
    <row r="284" spans="2:4" ht="15.75" customHeight="1">
      <c r="B284" s="48"/>
      <c r="C284" s="48"/>
      <c r="D284" s="48"/>
    </row>
    <row r="285" spans="2:4" ht="15.75" customHeight="1">
      <c r="B285" s="48"/>
      <c r="C285" s="48"/>
      <c r="D285" s="48"/>
    </row>
    <row r="286" spans="2:4" ht="15.75" customHeight="1">
      <c r="B286" s="48"/>
      <c r="C286" s="48"/>
      <c r="D286" s="48"/>
    </row>
    <row r="287" spans="2:4" ht="15.75" customHeight="1">
      <c r="B287" s="48"/>
      <c r="C287" s="48"/>
      <c r="D287" s="48"/>
    </row>
    <row r="288" spans="2:4" ht="15.75" customHeight="1">
      <c r="B288" s="48"/>
      <c r="C288" s="48"/>
      <c r="D288" s="48"/>
    </row>
    <row r="289" spans="2:4" ht="15.75" customHeight="1">
      <c r="B289" s="48"/>
      <c r="C289" s="48"/>
      <c r="D289" s="48"/>
    </row>
    <row r="290" spans="2:4" ht="15.75" customHeight="1">
      <c r="B290" s="48"/>
      <c r="C290" s="48"/>
      <c r="D290" s="48"/>
    </row>
    <row r="291" spans="2:4" ht="15.75" customHeight="1">
      <c r="B291" s="48"/>
      <c r="C291" s="48"/>
      <c r="D291" s="48"/>
    </row>
    <row r="292" spans="2:4" ht="15.75" customHeight="1">
      <c r="B292" s="48"/>
      <c r="C292" s="48"/>
      <c r="D292" s="48"/>
    </row>
    <row r="293" spans="2:4" ht="15.75" customHeight="1">
      <c r="B293" s="48"/>
      <c r="C293" s="48"/>
      <c r="D293" s="48"/>
    </row>
    <row r="294" spans="2:4" ht="15.75" customHeight="1">
      <c r="B294" s="48"/>
      <c r="C294" s="48"/>
      <c r="D294" s="48"/>
    </row>
    <row r="295" spans="2:4" ht="15.75" customHeight="1">
      <c r="B295" s="48"/>
      <c r="C295" s="48"/>
      <c r="D295" s="48"/>
    </row>
    <row r="296" spans="2:4" ht="15.75" customHeight="1">
      <c r="B296" s="48"/>
      <c r="C296" s="48"/>
      <c r="D296" s="48"/>
    </row>
    <row r="297" spans="2:4" ht="15.75" customHeight="1">
      <c r="B297" s="48"/>
      <c r="C297" s="48"/>
      <c r="D297" s="48"/>
    </row>
    <row r="298" spans="2:4" ht="15.75" customHeight="1">
      <c r="B298" s="48"/>
      <c r="C298" s="48"/>
      <c r="D298" s="48"/>
    </row>
    <row r="299" spans="2:4" ht="15.75" customHeight="1">
      <c r="B299" s="48"/>
      <c r="C299" s="48"/>
      <c r="D299" s="48"/>
    </row>
    <row r="300" spans="2:4" ht="15.75" customHeight="1">
      <c r="B300" s="48"/>
      <c r="C300" s="48"/>
      <c r="D300" s="48"/>
    </row>
    <row r="301" spans="2:4" ht="15.75" customHeight="1">
      <c r="B301" s="48"/>
      <c r="C301" s="48"/>
      <c r="D301" s="48"/>
    </row>
    <row r="302" spans="2:4" ht="15.75" customHeight="1">
      <c r="B302" s="48"/>
      <c r="C302" s="48"/>
      <c r="D302" s="48"/>
    </row>
    <row r="303" spans="2:4" ht="15.75" customHeight="1">
      <c r="B303" s="48"/>
      <c r="C303" s="48"/>
      <c r="D303" s="48"/>
    </row>
    <row r="304" spans="2:4" ht="15.75" customHeight="1">
      <c r="B304" s="48"/>
      <c r="C304" s="48"/>
      <c r="D304" s="48"/>
    </row>
    <row r="305" spans="2:4" ht="15.75" customHeight="1">
      <c r="B305" s="48"/>
      <c r="C305" s="48"/>
      <c r="D305" s="48"/>
    </row>
    <row r="306" spans="2:4" ht="15.75" customHeight="1">
      <c r="B306" s="48"/>
      <c r="C306" s="48"/>
      <c r="D306" s="48"/>
    </row>
    <row r="307" spans="2:4" ht="15.75" customHeight="1">
      <c r="B307" s="48"/>
      <c r="C307" s="48"/>
      <c r="D307" s="48"/>
    </row>
    <row r="308" spans="2:4" ht="15.75" customHeight="1">
      <c r="B308" s="48"/>
      <c r="C308" s="48"/>
      <c r="D308" s="48"/>
    </row>
    <row r="309" spans="2:4" ht="15.75" customHeight="1">
      <c r="B309" s="48"/>
      <c r="C309" s="48"/>
      <c r="D309" s="48"/>
    </row>
    <row r="310" spans="2:4" ht="15.75" customHeight="1">
      <c r="B310" s="48"/>
      <c r="C310" s="48"/>
      <c r="D310" s="48"/>
    </row>
    <row r="311" spans="2:4" ht="15.75" customHeight="1">
      <c r="B311" s="48"/>
      <c r="C311" s="48"/>
      <c r="D311" s="48"/>
    </row>
    <row r="312" spans="2:4" ht="15.75" customHeight="1">
      <c r="B312" s="48"/>
      <c r="C312" s="48"/>
      <c r="D312" s="48"/>
    </row>
    <row r="313" spans="2:4" ht="15.75" customHeight="1">
      <c r="B313" s="48"/>
      <c r="C313" s="48"/>
      <c r="D313" s="48"/>
    </row>
    <row r="314" spans="2:4" ht="15.75" customHeight="1">
      <c r="B314" s="48"/>
      <c r="C314" s="48"/>
      <c r="D314" s="48"/>
    </row>
    <row r="315" spans="2:4" ht="15.75" customHeight="1">
      <c r="B315" s="48"/>
      <c r="C315" s="48"/>
      <c r="D315" s="48"/>
    </row>
    <row r="316" spans="2:4" ht="15.75" customHeight="1">
      <c r="B316" s="48"/>
      <c r="C316" s="48"/>
      <c r="D316" s="48"/>
    </row>
    <row r="317" spans="2:4" ht="15.75" customHeight="1">
      <c r="B317" s="48"/>
      <c r="C317" s="48"/>
      <c r="D317" s="48"/>
    </row>
    <row r="318" spans="2:4" ht="15.75" customHeight="1">
      <c r="B318" s="48"/>
      <c r="C318" s="48"/>
      <c r="D318" s="48"/>
    </row>
    <row r="319" spans="2:4" ht="15.75" customHeight="1">
      <c r="B319" s="48"/>
      <c r="C319" s="48"/>
      <c r="D319" s="48"/>
    </row>
    <row r="320" spans="2:4" ht="15.75" customHeight="1">
      <c r="B320" s="48"/>
      <c r="C320" s="48"/>
      <c r="D320" s="48"/>
    </row>
    <row r="321" spans="2:4" ht="15.75" customHeight="1">
      <c r="B321" s="48"/>
      <c r="C321" s="48"/>
      <c r="D321" s="48"/>
    </row>
    <row r="322" spans="2:4" ht="15.75" customHeight="1">
      <c r="B322" s="48"/>
      <c r="C322" s="48"/>
      <c r="D322" s="48"/>
    </row>
    <row r="323" spans="2:4" ht="15.75" customHeight="1">
      <c r="B323" s="48"/>
      <c r="C323" s="48"/>
      <c r="D323" s="48"/>
    </row>
    <row r="324" spans="2:4" ht="15.75" customHeight="1">
      <c r="B324" s="48"/>
      <c r="C324" s="48"/>
      <c r="D324" s="48"/>
    </row>
    <row r="325" spans="2:4" ht="15.75" customHeight="1">
      <c r="B325" s="48"/>
      <c r="C325" s="48"/>
      <c r="D325" s="48"/>
    </row>
    <row r="326" spans="2:4" ht="15.75" customHeight="1">
      <c r="B326" s="48"/>
      <c r="C326" s="48"/>
      <c r="D326" s="48"/>
    </row>
    <row r="327" spans="2:4" ht="15.75" customHeight="1"/>
    <row r="328" spans="2:4" ht="15.75" customHeight="1"/>
    <row r="329" spans="2:4" ht="15.75" customHeight="1"/>
    <row r="330" spans="2:4" ht="15.75" customHeight="1"/>
    <row r="331" spans="2:4" ht="15.75" customHeight="1"/>
    <row r="332" spans="2:4" ht="15.75" customHeight="1"/>
    <row r="333" spans="2:4" ht="15.75" customHeight="1"/>
    <row r="334" spans="2:4" ht="15.75" customHeight="1"/>
    <row r="335" spans="2:4" ht="15.75" customHeight="1"/>
    <row r="336" spans="2:4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1000"/>
  <sheetViews>
    <sheetView workbookViewId="0"/>
  </sheetViews>
  <sheetFormatPr baseColWidth="10" defaultColWidth="14.5" defaultRowHeight="15" customHeight="1"/>
  <cols>
    <col min="1" max="1" width="48.1640625" customWidth="1"/>
    <col min="2" max="2" width="12.5" customWidth="1"/>
    <col min="3" max="3" width="13.83203125" customWidth="1"/>
    <col min="4" max="4" width="11.6640625" customWidth="1"/>
    <col min="5" max="5" width="26.1640625" customWidth="1"/>
    <col min="6" max="6" width="14.5" customWidth="1"/>
  </cols>
  <sheetData>
    <row r="1" spans="1:5" ht="15.75" customHeight="1">
      <c r="A1" s="5" t="s">
        <v>420</v>
      </c>
      <c r="B1" s="48" t="s">
        <v>20</v>
      </c>
      <c r="C1" s="48" t="s">
        <v>21</v>
      </c>
      <c r="D1" s="48" t="s">
        <v>18</v>
      </c>
      <c r="E1" s="48" t="s">
        <v>398</v>
      </c>
    </row>
    <row r="2" spans="1:5" ht="15.75" customHeight="1">
      <c r="A2" s="46" t="s">
        <v>250</v>
      </c>
      <c r="B2" s="48" t="s">
        <v>87</v>
      </c>
      <c r="C2" s="48">
        <v>5</v>
      </c>
      <c r="D2" s="48" t="s">
        <v>89</v>
      </c>
      <c r="E2" s="48">
        <v>487</v>
      </c>
    </row>
    <row r="3" spans="1:5" ht="15.75" customHeight="1">
      <c r="A3" s="46" t="s">
        <v>254</v>
      </c>
      <c r="B3" s="48" t="s">
        <v>87</v>
      </c>
      <c r="C3" s="48">
        <v>8</v>
      </c>
      <c r="D3" s="48" t="s">
        <v>89</v>
      </c>
      <c r="E3" s="48">
        <v>488</v>
      </c>
    </row>
    <row r="4" spans="1:5" ht="15.75" customHeight="1">
      <c r="A4" s="46" t="s">
        <v>88</v>
      </c>
      <c r="B4" s="48" t="s">
        <v>87</v>
      </c>
      <c r="C4" s="48">
        <v>10</v>
      </c>
      <c r="D4" s="48" t="s">
        <v>89</v>
      </c>
      <c r="E4" s="48">
        <v>423</v>
      </c>
    </row>
    <row r="5" spans="1:5" ht="15.75" customHeight="1">
      <c r="A5" s="46" t="s">
        <v>91</v>
      </c>
      <c r="B5" s="48" t="s">
        <v>87</v>
      </c>
      <c r="C5" s="48">
        <v>13</v>
      </c>
      <c r="D5" s="48" t="s">
        <v>89</v>
      </c>
      <c r="E5" s="48">
        <v>457</v>
      </c>
    </row>
    <row r="6" spans="1:5" ht="15.75" customHeight="1">
      <c r="A6" s="46" t="s">
        <v>93</v>
      </c>
      <c r="B6" s="48" t="s">
        <v>87</v>
      </c>
      <c r="C6" s="48">
        <v>14</v>
      </c>
      <c r="D6" s="48" t="s">
        <v>89</v>
      </c>
      <c r="E6" s="48">
        <v>420</v>
      </c>
    </row>
    <row r="7" spans="1:5" ht="15.75" customHeight="1">
      <c r="A7" s="46" t="s">
        <v>256</v>
      </c>
      <c r="B7" s="48" t="s">
        <v>87</v>
      </c>
      <c r="C7" s="48">
        <v>17</v>
      </c>
      <c r="D7" s="48" t="s">
        <v>89</v>
      </c>
      <c r="E7" s="48">
        <v>489</v>
      </c>
    </row>
    <row r="8" spans="1:5" ht="15.75" customHeight="1">
      <c r="A8" s="46" t="s">
        <v>95</v>
      </c>
      <c r="B8" s="48" t="s">
        <v>87</v>
      </c>
      <c r="C8" s="48">
        <v>18</v>
      </c>
      <c r="D8" s="48" t="s">
        <v>89</v>
      </c>
      <c r="E8" s="48">
        <v>454</v>
      </c>
    </row>
    <row r="9" spans="1:5" ht="15.75" customHeight="1">
      <c r="A9" s="46" t="s">
        <v>97</v>
      </c>
      <c r="B9" s="48" t="s">
        <v>87</v>
      </c>
      <c r="C9" s="48">
        <v>20</v>
      </c>
      <c r="D9" s="48" t="s">
        <v>89</v>
      </c>
      <c r="E9" s="48">
        <v>473</v>
      </c>
    </row>
    <row r="10" spans="1:5" ht="15.75" customHeight="1">
      <c r="A10" s="46" t="s">
        <v>99</v>
      </c>
      <c r="B10" s="48" t="s">
        <v>87</v>
      </c>
      <c r="C10" s="48">
        <v>21</v>
      </c>
      <c r="D10" s="48" t="s">
        <v>89</v>
      </c>
      <c r="E10" s="48">
        <v>424</v>
      </c>
    </row>
    <row r="11" spans="1:5" ht="15.75" customHeight="1">
      <c r="A11" s="46" t="s">
        <v>103</v>
      </c>
      <c r="B11" s="48" t="s">
        <v>87</v>
      </c>
      <c r="C11" s="48">
        <v>24</v>
      </c>
      <c r="D11" s="48" t="s">
        <v>89</v>
      </c>
      <c r="E11" s="48">
        <v>412</v>
      </c>
    </row>
    <row r="12" spans="1:5" ht="15.75" customHeight="1">
      <c r="A12" s="46" t="s">
        <v>105</v>
      </c>
      <c r="B12" s="48" t="s">
        <v>87</v>
      </c>
      <c r="C12" s="48">
        <v>26</v>
      </c>
      <c r="D12" s="48" t="s">
        <v>89</v>
      </c>
      <c r="E12" s="48">
        <v>474</v>
      </c>
    </row>
    <row r="13" spans="1:5" ht="15.75" customHeight="1">
      <c r="A13" s="46" t="s">
        <v>107</v>
      </c>
      <c r="B13" s="48" t="s">
        <v>87</v>
      </c>
      <c r="C13" s="48">
        <v>27</v>
      </c>
      <c r="D13" s="48" t="s">
        <v>89</v>
      </c>
      <c r="E13" s="48">
        <v>414</v>
      </c>
    </row>
    <row r="14" spans="1:5" ht="15.75" customHeight="1">
      <c r="A14" s="46" t="s">
        <v>109</v>
      </c>
      <c r="B14" s="48" t="s">
        <v>87</v>
      </c>
      <c r="C14" s="48">
        <v>32</v>
      </c>
      <c r="D14" s="48" t="s">
        <v>89</v>
      </c>
      <c r="E14" s="48">
        <v>467</v>
      </c>
    </row>
    <row r="15" spans="1:5" ht="15.75" customHeight="1">
      <c r="A15" s="46" t="s">
        <v>258</v>
      </c>
      <c r="B15" s="48" t="s">
        <v>87</v>
      </c>
      <c r="C15" s="48">
        <v>42</v>
      </c>
      <c r="D15" s="48" t="s">
        <v>89</v>
      </c>
      <c r="E15" s="48">
        <v>490</v>
      </c>
    </row>
    <row r="16" spans="1:5" ht="15.75" customHeight="1">
      <c r="A16" s="46" t="s">
        <v>111</v>
      </c>
      <c r="B16" s="48" t="s">
        <v>87</v>
      </c>
      <c r="C16" s="48">
        <v>54</v>
      </c>
      <c r="D16" s="48" t="s">
        <v>89</v>
      </c>
      <c r="E16" s="48">
        <v>438</v>
      </c>
    </row>
    <row r="17" spans="1:5" ht="15.75" customHeight="1">
      <c r="A17" s="46" t="s">
        <v>113</v>
      </c>
      <c r="B17" s="48" t="s">
        <v>87</v>
      </c>
      <c r="C17" s="48">
        <v>58</v>
      </c>
      <c r="D17" s="48" t="s">
        <v>89</v>
      </c>
      <c r="E17" s="48">
        <v>442</v>
      </c>
    </row>
    <row r="18" spans="1:5" ht="15.75" customHeight="1">
      <c r="A18" s="46" t="s">
        <v>260</v>
      </c>
      <c r="B18" s="48" t="s">
        <v>87</v>
      </c>
      <c r="C18" s="48">
        <v>59</v>
      </c>
      <c r="D18" s="48" t="s">
        <v>89</v>
      </c>
      <c r="E18" s="48">
        <v>491</v>
      </c>
    </row>
    <row r="19" spans="1:5" ht="15.75" customHeight="1">
      <c r="A19" s="46" t="s">
        <v>115</v>
      </c>
      <c r="B19" s="48" t="s">
        <v>87</v>
      </c>
      <c r="C19" s="48">
        <v>60</v>
      </c>
      <c r="D19" s="48" t="s">
        <v>89</v>
      </c>
      <c r="E19" s="48">
        <v>417</v>
      </c>
    </row>
    <row r="20" spans="1:5" ht="15.75" customHeight="1">
      <c r="A20" s="46" t="s">
        <v>262</v>
      </c>
      <c r="B20" s="48" t="s">
        <v>87</v>
      </c>
      <c r="C20" s="48">
        <v>62</v>
      </c>
      <c r="D20" s="48" t="s">
        <v>89</v>
      </c>
      <c r="E20" s="48">
        <v>492</v>
      </c>
    </row>
    <row r="21" spans="1:5" ht="15.75" customHeight="1">
      <c r="A21" s="46" t="s">
        <v>117</v>
      </c>
      <c r="B21" s="48" t="s">
        <v>87</v>
      </c>
      <c r="C21" s="48">
        <v>80</v>
      </c>
      <c r="D21" s="48" t="s">
        <v>89</v>
      </c>
      <c r="E21" s="48">
        <v>443</v>
      </c>
    </row>
    <row r="22" spans="1:5" ht="15.75" customHeight="1">
      <c r="A22" s="46" t="s">
        <v>119</v>
      </c>
      <c r="B22" s="48" t="s">
        <v>87</v>
      </c>
      <c r="C22" s="48">
        <v>83</v>
      </c>
      <c r="D22" s="48" t="s">
        <v>89</v>
      </c>
      <c r="E22" s="48">
        <v>455</v>
      </c>
    </row>
    <row r="23" spans="1:5" ht="15.75" customHeight="1">
      <c r="A23" s="46" t="s">
        <v>264</v>
      </c>
      <c r="B23" s="48" t="s">
        <v>87</v>
      </c>
      <c r="C23" s="48">
        <v>86</v>
      </c>
      <c r="D23" s="48" t="s">
        <v>89</v>
      </c>
      <c r="E23" s="48">
        <v>493</v>
      </c>
    </row>
    <row r="24" spans="1:5" ht="15.75" customHeight="1">
      <c r="A24" s="46" t="s">
        <v>266</v>
      </c>
      <c r="B24" s="48" t="s">
        <v>87</v>
      </c>
      <c r="C24" s="48">
        <v>91</v>
      </c>
      <c r="D24" s="48" t="s">
        <v>89</v>
      </c>
      <c r="E24" s="48">
        <v>494</v>
      </c>
    </row>
    <row r="25" spans="1:5" ht="15.75" customHeight="1">
      <c r="A25" s="46" t="s">
        <v>121</v>
      </c>
      <c r="B25" s="48" t="s">
        <v>87</v>
      </c>
      <c r="C25" s="48">
        <v>93</v>
      </c>
      <c r="D25" s="48" t="s">
        <v>89</v>
      </c>
      <c r="E25" s="48">
        <v>449</v>
      </c>
    </row>
    <row r="26" spans="1:5" ht="15.75" customHeight="1">
      <c r="A26" s="46" t="s">
        <v>123</v>
      </c>
      <c r="B26" s="48" t="s">
        <v>87</v>
      </c>
      <c r="C26" s="48">
        <v>95</v>
      </c>
      <c r="D26" s="48" t="s">
        <v>89</v>
      </c>
      <c r="E26" s="48">
        <v>475</v>
      </c>
    </row>
    <row r="27" spans="1:5" ht="15.75" customHeight="1">
      <c r="A27" s="46" t="s">
        <v>268</v>
      </c>
      <c r="B27" s="48" t="s">
        <v>87</v>
      </c>
      <c r="C27" s="48">
        <v>102</v>
      </c>
      <c r="D27" s="48" t="s">
        <v>89</v>
      </c>
      <c r="E27" s="48">
        <v>495</v>
      </c>
    </row>
    <row r="28" spans="1:5" ht="15.75" customHeight="1">
      <c r="A28" s="46" t="s">
        <v>125</v>
      </c>
      <c r="B28" s="48" t="s">
        <v>87</v>
      </c>
      <c r="C28" s="48">
        <v>114</v>
      </c>
      <c r="D28" s="48" t="s">
        <v>89</v>
      </c>
      <c r="E28" s="48">
        <v>444</v>
      </c>
    </row>
    <row r="29" spans="1:5" ht="15.75" customHeight="1">
      <c r="A29" s="46" t="s">
        <v>127</v>
      </c>
      <c r="B29" s="48" t="s">
        <v>87</v>
      </c>
      <c r="C29" s="48">
        <v>116</v>
      </c>
      <c r="D29" s="48" t="s">
        <v>89</v>
      </c>
      <c r="E29" s="48">
        <v>466</v>
      </c>
    </row>
    <row r="30" spans="1:5" ht="15.75" customHeight="1">
      <c r="A30" s="46" t="s">
        <v>272</v>
      </c>
      <c r="B30" s="48" t="s">
        <v>87</v>
      </c>
      <c r="C30" s="48">
        <v>135</v>
      </c>
      <c r="D30" s="48" t="s">
        <v>89</v>
      </c>
      <c r="E30" s="48">
        <v>496</v>
      </c>
    </row>
    <row r="31" spans="1:5" ht="15.75" customHeight="1">
      <c r="A31" s="46" t="s">
        <v>129</v>
      </c>
      <c r="B31" s="48" t="s">
        <v>87</v>
      </c>
      <c r="C31" s="48">
        <v>138</v>
      </c>
      <c r="D31" s="48" t="s">
        <v>89</v>
      </c>
      <c r="E31" s="48">
        <v>470</v>
      </c>
    </row>
    <row r="32" spans="1:5" ht="15.75" customHeight="1">
      <c r="A32" s="46" t="s">
        <v>131</v>
      </c>
      <c r="B32" s="48" t="s">
        <v>87</v>
      </c>
      <c r="C32" s="48">
        <v>139</v>
      </c>
      <c r="D32" s="48" t="s">
        <v>89</v>
      </c>
      <c r="E32" s="48">
        <v>445</v>
      </c>
    </row>
    <row r="33" spans="1:5" ht="15.75" customHeight="1">
      <c r="A33" s="46" t="s">
        <v>274</v>
      </c>
      <c r="B33" s="48" t="s">
        <v>87</v>
      </c>
      <c r="C33" s="48">
        <v>141</v>
      </c>
      <c r="D33" s="48" t="s">
        <v>89</v>
      </c>
      <c r="E33" s="48">
        <v>497</v>
      </c>
    </row>
    <row r="34" spans="1:5" ht="15.75" customHeight="1">
      <c r="A34" s="46" t="s">
        <v>133</v>
      </c>
      <c r="B34" s="48" t="s">
        <v>87</v>
      </c>
      <c r="C34" s="48">
        <v>144</v>
      </c>
      <c r="D34" s="48" t="s">
        <v>89</v>
      </c>
      <c r="E34" s="48">
        <v>471</v>
      </c>
    </row>
    <row r="35" spans="1:5" ht="15.75" customHeight="1">
      <c r="A35" s="5" t="s">
        <v>135</v>
      </c>
      <c r="B35" s="48" t="s">
        <v>87</v>
      </c>
      <c r="C35" s="48">
        <v>145</v>
      </c>
      <c r="D35" s="48" t="s">
        <v>89</v>
      </c>
      <c r="E35" s="48">
        <v>415</v>
      </c>
    </row>
    <row r="36" spans="1:5" ht="15.75" customHeight="1">
      <c r="A36" s="46" t="s">
        <v>276</v>
      </c>
      <c r="B36" s="48" t="s">
        <v>87</v>
      </c>
      <c r="C36" s="48">
        <v>146</v>
      </c>
      <c r="D36" s="48" t="s">
        <v>89</v>
      </c>
      <c r="E36" s="48">
        <v>498</v>
      </c>
    </row>
    <row r="37" spans="1:5" ht="15.75" customHeight="1">
      <c r="A37" s="46" t="s">
        <v>137</v>
      </c>
      <c r="B37" s="48" t="s">
        <v>87</v>
      </c>
      <c r="C37" s="48">
        <v>153</v>
      </c>
      <c r="D37" s="48" t="s">
        <v>89</v>
      </c>
      <c r="E37" s="48">
        <v>464</v>
      </c>
    </row>
    <row r="38" spans="1:5" ht="15.75" customHeight="1">
      <c r="A38" s="46" t="s">
        <v>139</v>
      </c>
      <c r="B38" s="48" t="s">
        <v>87</v>
      </c>
      <c r="C38" s="48">
        <v>158</v>
      </c>
      <c r="D38" s="48" t="s">
        <v>89</v>
      </c>
      <c r="E38" s="48">
        <v>462</v>
      </c>
    </row>
    <row r="39" spans="1:5" ht="15.75" customHeight="1">
      <c r="A39" s="46" t="s">
        <v>141</v>
      </c>
      <c r="B39" s="48" t="s">
        <v>87</v>
      </c>
      <c r="C39" s="48">
        <v>159</v>
      </c>
      <c r="D39" s="48" t="s">
        <v>89</v>
      </c>
      <c r="E39" s="48">
        <v>446</v>
      </c>
    </row>
    <row r="40" spans="1:5" ht="15.75" customHeight="1">
      <c r="A40" s="46" t="s">
        <v>143</v>
      </c>
      <c r="B40" s="48" t="s">
        <v>87</v>
      </c>
      <c r="C40" s="48">
        <v>160</v>
      </c>
      <c r="D40" s="48" t="s">
        <v>89</v>
      </c>
      <c r="E40" s="48">
        <v>421</v>
      </c>
    </row>
    <row r="41" spans="1:5" ht="15.75" customHeight="1">
      <c r="A41" s="46" t="s">
        <v>145</v>
      </c>
      <c r="B41" s="48" t="s">
        <v>87</v>
      </c>
      <c r="C41" s="48">
        <v>162</v>
      </c>
      <c r="D41" s="48" t="s">
        <v>89</v>
      </c>
      <c r="E41" s="48">
        <v>441</v>
      </c>
    </row>
    <row r="42" spans="1:5" ht="15.75" customHeight="1">
      <c r="A42" s="46" t="s">
        <v>147</v>
      </c>
      <c r="B42" s="48" t="s">
        <v>87</v>
      </c>
      <c r="C42" s="48">
        <v>164</v>
      </c>
      <c r="D42" s="48" t="s">
        <v>89</v>
      </c>
      <c r="E42" s="48">
        <v>447</v>
      </c>
    </row>
    <row r="43" spans="1:5" ht="15.75" customHeight="1">
      <c r="A43" s="46" t="s">
        <v>278</v>
      </c>
      <c r="B43" s="48" t="s">
        <v>87</v>
      </c>
      <c r="C43" s="48">
        <v>167</v>
      </c>
      <c r="D43" s="48" t="s">
        <v>89</v>
      </c>
      <c r="E43" s="48">
        <v>499</v>
      </c>
    </row>
    <row r="44" spans="1:5" ht="15.75" customHeight="1">
      <c r="A44" s="46" t="s">
        <v>149</v>
      </c>
      <c r="B44" s="48" t="s">
        <v>87</v>
      </c>
      <c r="C44" s="48">
        <v>186</v>
      </c>
      <c r="D44" s="48" t="s">
        <v>89</v>
      </c>
      <c r="E44" s="48">
        <v>456</v>
      </c>
    </row>
    <row r="45" spans="1:5" ht="15.75" customHeight="1">
      <c r="A45" s="46" t="s">
        <v>151</v>
      </c>
      <c r="B45" s="48" t="s">
        <v>87</v>
      </c>
      <c r="C45" s="48">
        <v>188</v>
      </c>
      <c r="D45" s="48" t="s">
        <v>89</v>
      </c>
      <c r="E45" s="48">
        <v>450</v>
      </c>
    </row>
    <row r="46" spans="1:5" ht="15.75" customHeight="1">
      <c r="A46" s="46" t="s">
        <v>282</v>
      </c>
      <c r="B46" s="48" t="s">
        <v>87</v>
      </c>
      <c r="C46" s="48">
        <v>191</v>
      </c>
      <c r="D46" s="48" t="s">
        <v>89</v>
      </c>
      <c r="E46" s="48">
        <v>500</v>
      </c>
    </row>
    <row r="47" spans="1:5" ht="15.75" customHeight="1">
      <c r="A47" s="46" t="s">
        <v>153</v>
      </c>
      <c r="B47" s="48" t="s">
        <v>87</v>
      </c>
      <c r="C47" s="48">
        <v>194</v>
      </c>
      <c r="D47" s="48" t="s">
        <v>89</v>
      </c>
      <c r="E47" s="48">
        <v>422</v>
      </c>
    </row>
    <row r="48" spans="1:5" ht="15.75" customHeight="1">
      <c r="A48" s="46" t="s">
        <v>155</v>
      </c>
      <c r="B48" s="48" t="s">
        <v>87</v>
      </c>
      <c r="C48" s="48">
        <v>204</v>
      </c>
      <c r="D48" s="48" t="s">
        <v>89</v>
      </c>
      <c r="E48" s="48">
        <v>448</v>
      </c>
    </row>
    <row r="49" spans="1:5" ht="15.75" customHeight="1">
      <c r="A49" s="46" t="s">
        <v>284</v>
      </c>
      <c r="B49" s="48" t="s">
        <v>87</v>
      </c>
      <c r="C49" s="48">
        <v>210</v>
      </c>
      <c r="D49" s="48" t="s">
        <v>89</v>
      </c>
      <c r="E49" s="48">
        <v>501</v>
      </c>
    </row>
    <row r="50" spans="1:5" ht="15.75" customHeight="1">
      <c r="A50" s="46" t="s">
        <v>157</v>
      </c>
      <c r="B50" s="48" t="s">
        <v>87</v>
      </c>
      <c r="C50" s="48">
        <v>214</v>
      </c>
      <c r="D50" s="48" t="s">
        <v>89</v>
      </c>
      <c r="E50" s="48">
        <v>469</v>
      </c>
    </row>
    <row r="51" spans="1:5" ht="15.75" customHeight="1">
      <c r="A51" s="46" t="s">
        <v>159</v>
      </c>
      <c r="B51" s="48" t="s">
        <v>87</v>
      </c>
      <c r="C51" s="48">
        <v>215</v>
      </c>
      <c r="D51" s="48" t="s">
        <v>89</v>
      </c>
      <c r="E51" s="48">
        <v>451</v>
      </c>
    </row>
    <row r="52" spans="1:5" ht="15.75" customHeight="1">
      <c r="A52" s="46" t="s">
        <v>161</v>
      </c>
      <c r="B52" s="48" t="s">
        <v>87</v>
      </c>
      <c r="C52" s="48">
        <v>220</v>
      </c>
      <c r="D52" s="48" t="s">
        <v>89</v>
      </c>
      <c r="E52" s="48">
        <v>460</v>
      </c>
    </row>
    <row r="53" spans="1:5" ht="15.75" customHeight="1">
      <c r="A53" s="46" t="s">
        <v>163</v>
      </c>
      <c r="B53" s="48" t="s">
        <v>87</v>
      </c>
      <c r="C53" s="48">
        <v>225</v>
      </c>
      <c r="D53" s="48" t="s">
        <v>89</v>
      </c>
      <c r="E53" s="48">
        <v>468</v>
      </c>
    </row>
    <row r="54" spans="1:5" ht="15.75" customHeight="1">
      <c r="A54" s="46" t="s">
        <v>165</v>
      </c>
      <c r="B54" s="48" t="s">
        <v>87</v>
      </c>
      <c r="C54" s="48">
        <v>233</v>
      </c>
      <c r="D54" s="48" t="s">
        <v>89</v>
      </c>
      <c r="E54" s="48">
        <v>439</v>
      </c>
    </row>
    <row r="55" spans="1:5" ht="15.75" customHeight="1">
      <c r="A55" s="46" t="s">
        <v>167</v>
      </c>
      <c r="B55" s="48" t="s">
        <v>87</v>
      </c>
      <c r="C55" s="48">
        <v>234</v>
      </c>
      <c r="D55" s="48" t="s">
        <v>89</v>
      </c>
      <c r="E55" s="48">
        <v>459</v>
      </c>
    </row>
    <row r="56" spans="1:5" ht="15.75" customHeight="1">
      <c r="A56" s="46" t="s">
        <v>169</v>
      </c>
      <c r="B56" s="48" t="s">
        <v>87</v>
      </c>
      <c r="C56" s="48">
        <v>238</v>
      </c>
      <c r="D56" s="48" t="s">
        <v>89</v>
      </c>
      <c r="E56" s="48">
        <v>465</v>
      </c>
    </row>
    <row r="57" spans="1:5" ht="15.75" customHeight="1">
      <c r="A57" s="46" t="s">
        <v>288</v>
      </c>
      <c r="B57" s="48" t="s">
        <v>87</v>
      </c>
      <c r="C57" s="48">
        <v>239</v>
      </c>
      <c r="D57" s="48" t="s">
        <v>89</v>
      </c>
      <c r="E57" s="48">
        <v>502</v>
      </c>
    </row>
    <row r="58" spans="1:5" ht="15.75" customHeight="1">
      <c r="A58" s="46" t="s">
        <v>171</v>
      </c>
      <c r="B58" s="48" t="s">
        <v>87</v>
      </c>
      <c r="C58" s="48">
        <v>240</v>
      </c>
      <c r="D58" s="48" t="s">
        <v>89</v>
      </c>
      <c r="E58" s="48">
        <v>416</v>
      </c>
    </row>
    <row r="59" spans="1:5" ht="15.75" customHeight="1">
      <c r="A59" s="46" t="s">
        <v>173</v>
      </c>
      <c r="B59" s="48" t="s">
        <v>87</v>
      </c>
      <c r="C59" s="48">
        <v>245</v>
      </c>
      <c r="D59" s="48" t="s">
        <v>89</v>
      </c>
      <c r="E59" s="48">
        <v>458</v>
      </c>
    </row>
    <row r="60" spans="1:5" ht="15.75" customHeight="1">
      <c r="A60" s="46" t="s">
        <v>410</v>
      </c>
      <c r="B60" s="48" t="s">
        <v>87</v>
      </c>
      <c r="C60" s="48">
        <v>246</v>
      </c>
      <c r="D60" s="48" t="s">
        <v>89</v>
      </c>
      <c r="E60" s="48">
        <v>536</v>
      </c>
    </row>
    <row r="61" spans="1:5" ht="15.75" customHeight="1">
      <c r="A61" s="5" t="s">
        <v>411</v>
      </c>
      <c r="B61" s="48" t="s">
        <v>87</v>
      </c>
      <c r="C61" s="48">
        <v>247</v>
      </c>
      <c r="D61" s="48" t="s">
        <v>89</v>
      </c>
      <c r="E61" s="48">
        <v>440</v>
      </c>
    </row>
    <row r="62" spans="1:5" ht="15.75" customHeight="1">
      <c r="A62" s="46" t="s">
        <v>290</v>
      </c>
      <c r="B62" s="48" t="s">
        <v>87</v>
      </c>
      <c r="C62" s="48">
        <v>248</v>
      </c>
      <c r="D62" s="48" t="s">
        <v>89</v>
      </c>
      <c r="E62" s="48">
        <v>503</v>
      </c>
    </row>
    <row r="63" spans="1:5" ht="15.75" customHeight="1">
      <c r="A63" s="46" t="s">
        <v>292</v>
      </c>
      <c r="B63" s="48" t="s">
        <v>87</v>
      </c>
      <c r="C63" s="48">
        <v>250</v>
      </c>
      <c r="D63" s="48" t="s">
        <v>89</v>
      </c>
      <c r="E63" s="48">
        <v>504</v>
      </c>
    </row>
    <row r="64" spans="1:5" ht="15.75" customHeight="1">
      <c r="A64" s="5" t="s">
        <v>412</v>
      </c>
      <c r="B64" s="48" t="s">
        <v>87</v>
      </c>
      <c r="C64" s="48">
        <v>251</v>
      </c>
      <c r="D64" s="48" t="s">
        <v>89</v>
      </c>
      <c r="E64" s="48">
        <v>534</v>
      </c>
    </row>
    <row r="65" spans="1:5" ht="15.75" customHeight="1">
      <c r="A65" s="46" t="s">
        <v>177</v>
      </c>
      <c r="B65" s="48" t="s">
        <v>87</v>
      </c>
      <c r="C65" s="48">
        <v>252</v>
      </c>
      <c r="D65" s="48" t="s">
        <v>89</v>
      </c>
      <c r="E65" s="48">
        <v>463</v>
      </c>
    </row>
    <row r="66" spans="1:5" ht="15.75" customHeight="1">
      <c r="A66" s="46" t="s">
        <v>179</v>
      </c>
      <c r="B66" s="48" t="s">
        <v>87</v>
      </c>
      <c r="C66" s="48">
        <v>254</v>
      </c>
      <c r="D66" s="48" t="s">
        <v>89</v>
      </c>
      <c r="E66" s="48">
        <v>452</v>
      </c>
    </row>
    <row r="67" spans="1:5" ht="15.75" customHeight="1">
      <c r="A67" s="46" t="s">
        <v>294</v>
      </c>
      <c r="B67" s="48" t="s">
        <v>87</v>
      </c>
      <c r="C67" s="48">
        <v>263</v>
      </c>
      <c r="D67" s="48" t="s">
        <v>89</v>
      </c>
      <c r="E67" s="48">
        <v>505</v>
      </c>
    </row>
    <row r="68" spans="1:5" ht="15.75" customHeight="1">
      <c r="A68" s="46" t="s">
        <v>181</v>
      </c>
      <c r="B68" s="48" t="s">
        <v>87</v>
      </c>
      <c r="C68" s="48">
        <v>264</v>
      </c>
      <c r="D68" s="48" t="s">
        <v>89</v>
      </c>
      <c r="E68" s="48">
        <v>425</v>
      </c>
    </row>
    <row r="69" spans="1:5" ht="15.75" customHeight="1">
      <c r="A69" s="46" t="s">
        <v>183</v>
      </c>
      <c r="B69" s="48" t="s">
        <v>87</v>
      </c>
      <c r="C69" s="48">
        <v>265</v>
      </c>
      <c r="D69" s="48" t="s">
        <v>89</v>
      </c>
      <c r="E69" s="48">
        <v>472</v>
      </c>
    </row>
    <row r="70" spans="1:5" ht="15.75" customHeight="1">
      <c r="A70" s="46" t="s">
        <v>185</v>
      </c>
      <c r="B70" s="48" t="s">
        <v>87</v>
      </c>
      <c r="C70" s="48">
        <v>276</v>
      </c>
      <c r="D70" s="48" t="s">
        <v>89</v>
      </c>
      <c r="E70" s="48">
        <v>461</v>
      </c>
    </row>
    <row r="71" spans="1:5" ht="15.75" customHeight="1">
      <c r="A71" s="46" t="s">
        <v>187</v>
      </c>
      <c r="B71" s="48" t="s">
        <v>87</v>
      </c>
      <c r="C71" s="48">
        <v>281</v>
      </c>
      <c r="D71" s="48" t="s">
        <v>89</v>
      </c>
      <c r="E71" s="48">
        <v>418</v>
      </c>
    </row>
    <row r="72" spans="1:5" ht="15.75" customHeight="1">
      <c r="A72" s="46" t="s">
        <v>189</v>
      </c>
      <c r="B72" s="48" t="s">
        <v>87</v>
      </c>
      <c r="C72" s="48">
        <v>291</v>
      </c>
      <c r="D72" s="48" t="s">
        <v>89</v>
      </c>
      <c r="E72" s="48">
        <v>476</v>
      </c>
    </row>
    <row r="73" spans="1:5" ht="15.75" customHeight="1">
      <c r="A73" s="46" t="s">
        <v>296</v>
      </c>
      <c r="B73" s="48" t="s">
        <v>87</v>
      </c>
      <c r="C73" s="48">
        <v>309</v>
      </c>
      <c r="D73" s="48" t="s">
        <v>89</v>
      </c>
      <c r="E73" s="48">
        <v>506</v>
      </c>
    </row>
    <row r="74" spans="1:5" ht="15.75" customHeight="1">
      <c r="A74" s="46" t="s">
        <v>191</v>
      </c>
      <c r="B74" s="48" t="s">
        <v>87</v>
      </c>
      <c r="C74" s="48">
        <v>314</v>
      </c>
      <c r="D74" s="48" t="s">
        <v>89</v>
      </c>
      <c r="E74" s="48">
        <v>453</v>
      </c>
    </row>
    <row r="75" spans="1:5" ht="15.75" customHeight="1">
      <c r="A75" s="46" t="s">
        <v>298</v>
      </c>
      <c r="B75" s="48" t="s">
        <v>87</v>
      </c>
      <c r="C75" s="48">
        <v>327</v>
      </c>
      <c r="D75" s="48" t="s">
        <v>89</v>
      </c>
      <c r="E75" s="48">
        <v>507</v>
      </c>
    </row>
    <row r="76" spans="1:5" ht="15.75" customHeight="1">
      <c r="A76" s="46" t="s">
        <v>196</v>
      </c>
      <c r="B76" s="48" t="s">
        <v>87</v>
      </c>
      <c r="C76" s="48" t="s">
        <v>198</v>
      </c>
      <c r="D76" s="48" t="s">
        <v>89</v>
      </c>
      <c r="E76" s="48">
        <v>426</v>
      </c>
    </row>
    <row r="77" spans="1:5" ht="15.75" customHeight="1">
      <c r="A77" s="5" t="s">
        <v>415</v>
      </c>
      <c r="B77" s="48" t="s">
        <v>87</v>
      </c>
      <c r="C77" s="48" t="s">
        <v>220</v>
      </c>
      <c r="D77" s="48" t="s">
        <v>218</v>
      </c>
      <c r="E77" s="48">
        <v>483</v>
      </c>
    </row>
    <row r="78" spans="1:5" ht="15.75" customHeight="1">
      <c r="A78" s="46" t="s">
        <v>84</v>
      </c>
      <c r="B78" s="48" t="s">
        <v>87</v>
      </c>
      <c r="C78" s="48">
        <v>6</v>
      </c>
      <c r="D78" s="48" t="s">
        <v>85</v>
      </c>
      <c r="E78" s="48">
        <v>428</v>
      </c>
    </row>
    <row r="79" spans="1:5" ht="15.75" customHeight="1">
      <c r="A79" s="5" t="s">
        <v>413</v>
      </c>
      <c r="B79" s="48" t="s">
        <v>87</v>
      </c>
      <c r="C79" s="48">
        <v>23</v>
      </c>
      <c r="D79" s="48" t="s">
        <v>85</v>
      </c>
      <c r="E79" s="48">
        <v>413</v>
      </c>
    </row>
    <row r="80" spans="1:5" ht="15.75" customHeight="1">
      <c r="A80" s="46" t="s">
        <v>193</v>
      </c>
      <c r="B80" s="48" t="s">
        <v>87</v>
      </c>
      <c r="C80" s="48" t="s">
        <v>195</v>
      </c>
      <c r="D80" s="48" t="s">
        <v>85</v>
      </c>
      <c r="E80" s="48">
        <v>429</v>
      </c>
    </row>
    <row r="81" spans="1:5" ht="15.75" customHeight="1">
      <c r="A81" s="46" t="s">
        <v>199</v>
      </c>
      <c r="B81" s="48" t="s">
        <v>87</v>
      </c>
      <c r="C81" s="48" t="s">
        <v>201</v>
      </c>
      <c r="D81" s="48" t="s">
        <v>85</v>
      </c>
      <c r="E81" s="48">
        <v>432</v>
      </c>
    </row>
    <row r="82" spans="1:5" ht="15.75" customHeight="1">
      <c r="A82" s="46" t="s">
        <v>202</v>
      </c>
      <c r="B82" s="48" t="s">
        <v>87</v>
      </c>
      <c r="C82" s="48" t="s">
        <v>204</v>
      </c>
      <c r="D82" s="48" t="s">
        <v>85</v>
      </c>
      <c r="E82" s="48">
        <v>435</v>
      </c>
    </row>
    <row r="83" spans="1:5" ht="15.75" customHeight="1">
      <c r="A83" s="46" t="s">
        <v>205</v>
      </c>
      <c r="B83" s="48" t="s">
        <v>87</v>
      </c>
      <c r="C83" s="48" t="s">
        <v>207</v>
      </c>
      <c r="D83" s="48" t="s">
        <v>85</v>
      </c>
      <c r="E83" s="48">
        <v>437</v>
      </c>
    </row>
    <row r="84" spans="1:5" ht="15.75" customHeight="1">
      <c r="A84" s="46" t="s">
        <v>208</v>
      </c>
      <c r="B84" s="48" t="s">
        <v>87</v>
      </c>
      <c r="C84" s="48" t="s">
        <v>210</v>
      </c>
      <c r="D84" s="48" t="s">
        <v>85</v>
      </c>
      <c r="E84" s="48">
        <v>419</v>
      </c>
    </row>
    <row r="85" spans="1:5" ht="15.75" customHeight="1">
      <c r="A85" s="46" t="s">
        <v>211</v>
      </c>
      <c r="B85" s="48" t="s">
        <v>87</v>
      </c>
      <c r="C85" s="48" t="s">
        <v>213</v>
      </c>
      <c r="D85" s="48" t="s">
        <v>85</v>
      </c>
      <c r="E85" s="48">
        <v>427</v>
      </c>
    </row>
    <row r="86" spans="1:5" ht="15.75" customHeight="1">
      <c r="A86" s="46" t="s">
        <v>214</v>
      </c>
      <c r="B86" s="48" t="s">
        <v>87</v>
      </c>
      <c r="C86" s="48" t="s">
        <v>216</v>
      </c>
      <c r="D86" s="48" t="s">
        <v>85</v>
      </c>
      <c r="E86" s="48">
        <v>434</v>
      </c>
    </row>
    <row r="87" spans="1:5" ht="15.75" customHeight="1">
      <c r="A87" s="46" t="s">
        <v>221</v>
      </c>
      <c r="B87" s="48" t="s">
        <v>87</v>
      </c>
      <c r="C87" s="48" t="s">
        <v>223</v>
      </c>
      <c r="D87" s="48" t="s">
        <v>85</v>
      </c>
      <c r="E87" s="48">
        <v>431</v>
      </c>
    </row>
    <row r="88" spans="1:5" ht="15.75" customHeight="1">
      <c r="A88" s="46" t="s">
        <v>224</v>
      </c>
      <c r="B88" s="48" t="s">
        <v>87</v>
      </c>
      <c r="C88" s="48" t="s">
        <v>226</v>
      </c>
      <c r="D88" s="48" t="s">
        <v>85</v>
      </c>
      <c r="E88" s="48">
        <v>430</v>
      </c>
    </row>
    <row r="89" spans="1:5" ht="15.75" customHeight="1">
      <c r="A89" s="46" t="s">
        <v>227</v>
      </c>
      <c r="B89" s="48" t="s">
        <v>87</v>
      </c>
      <c r="C89" s="48" t="s">
        <v>229</v>
      </c>
      <c r="D89" s="48" t="s">
        <v>85</v>
      </c>
      <c r="E89" s="48">
        <v>433</v>
      </c>
    </row>
    <row r="90" spans="1:5" ht="15.75" customHeight="1">
      <c r="A90" s="46" t="s">
        <v>230</v>
      </c>
      <c r="B90" s="48" t="s">
        <v>87</v>
      </c>
      <c r="C90" s="48" t="s">
        <v>232</v>
      </c>
      <c r="D90" s="48" t="s">
        <v>85</v>
      </c>
      <c r="E90" s="48">
        <v>436</v>
      </c>
    </row>
    <row r="91" spans="1:5" ht="15.75" customHeight="1">
      <c r="B91" s="48"/>
      <c r="C91" s="48"/>
      <c r="D91" s="48"/>
      <c r="E91" s="48"/>
    </row>
    <row r="92" spans="1:5" ht="15.75" customHeight="1">
      <c r="B92" s="48"/>
      <c r="C92" s="48"/>
      <c r="D92" s="48"/>
      <c r="E92" s="48"/>
    </row>
    <row r="93" spans="1:5" ht="15.75" customHeight="1">
      <c r="B93" s="48"/>
      <c r="C93" s="48"/>
      <c r="D93" s="48"/>
      <c r="E93" s="48"/>
    </row>
    <row r="94" spans="1:5" ht="15.75" customHeight="1">
      <c r="B94" s="48"/>
      <c r="C94" s="48"/>
      <c r="D94" s="48"/>
      <c r="E94" s="48"/>
    </row>
    <row r="95" spans="1:5" ht="15.75" customHeight="1">
      <c r="B95" s="48"/>
      <c r="C95" s="48"/>
      <c r="D95" s="48"/>
      <c r="E95" s="48"/>
    </row>
    <row r="96" spans="1:5" ht="15.75" customHeight="1">
      <c r="B96" s="48"/>
      <c r="C96" s="48"/>
      <c r="D96" s="48"/>
      <c r="E96" s="48"/>
    </row>
    <row r="97" spans="2:5" ht="15.75" customHeight="1">
      <c r="B97" s="48"/>
      <c r="C97" s="48"/>
      <c r="D97" s="48"/>
      <c r="E97" s="48"/>
    </row>
    <row r="98" spans="2:5" ht="15.75" customHeight="1">
      <c r="B98" s="48"/>
      <c r="C98" s="48"/>
      <c r="D98" s="48"/>
      <c r="E98" s="48"/>
    </row>
    <row r="99" spans="2:5" ht="15.75" customHeight="1">
      <c r="B99" s="48"/>
      <c r="C99" s="48"/>
      <c r="D99" s="48"/>
      <c r="E99" s="48"/>
    </row>
    <row r="100" spans="2:5" ht="15.75" customHeight="1">
      <c r="B100" s="48"/>
      <c r="C100" s="48"/>
      <c r="D100" s="48"/>
      <c r="E100" s="48"/>
    </row>
    <row r="101" spans="2:5" ht="15.75" customHeight="1">
      <c r="B101" s="48"/>
      <c r="C101" s="48"/>
      <c r="D101" s="48"/>
      <c r="E101" s="48"/>
    </row>
    <row r="102" spans="2:5" ht="15.75" customHeight="1">
      <c r="B102" s="48"/>
      <c r="C102" s="48"/>
      <c r="D102" s="48"/>
      <c r="E102" s="48"/>
    </row>
    <row r="103" spans="2:5" ht="15.75" customHeight="1">
      <c r="B103" s="48"/>
      <c r="C103" s="48"/>
      <c r="D103" s="48"/>
      <c r="E103" s="48"/>
    </row>
    <row r="104" spans="2:5" ht="15.75" customHeight="1">
      <c r="B104" s="48"/>
      <c r="C104" s="48"/>
      <c r="D104" s="48"/>
      <c r="E104" s="48"/>
    </row>
    <row r="105" spans="2:5" ht="15.75" customHeight="1">
      <c r="B105" s="48"/>
      <c r="C105" s="48"/>
      <c r="D105" s="48"/>
      <c r="E105" s="48"/>
    </row>
    <row r="106" spans="2:5" ht="15.75" customHeight="1">
      <c r="B106" s="48"/>
      <c r="C106" s="48"/>
      <c r="D106" s="48"/>
      <c r="E106" s="48"/>
    </row>
    <row r="107" spans="2:5" ht="15.75" customHeight="1">
      <c r="B107" s="48"/>
      <c r="C107" s="48"/>
      <c r="D107" s="48"/>
      <c r="E107" s="48"/>
    </row>
    <row r="108" spans="2:5" ht="15.75" customHeight="1">
      <c r="B108" s="48"/>
      <c r="C108" s="48"/>
      <c r="D108" s="48"/>
      <c r="E108" s="48"/>
    </row>
    <row r="109" spans="2:5" ht="15.75" customHeight="1">
      <c r="B109" s="48"/>
      <c r="C109" s="48"/>
      <c r="D109" s="48"/>
      <c r="E109" s="48"/>
    </row>
    <row r="110" spans="2:5" ht="15.75" customHeight="1">
      <c r="B110" s="48"/>
      <c r="C110" s="48"/>
      <c r="D110" s="48"/>
      <c r="E110" s="48"/>
    </row>
    <row r="111" spans="2:5" ht="15.75" customHeight="1">
      <c r="B111" s="48"/>
      <c r="C111" s="48"/>
      <c r="D111" s="48"/>
      <c r="E111" s="48"/>
    </row>
    <row r="112" spans="2:5" ht="15.75" customHeight="1">
      <c r="B112" s="48"/>
      <c r="C112" s="48"/>
      <c r="D112" s="48"/>
      <c r="E112" s="48"/>
    </row>
    <row r="113" spans="2:5" ht="15.75" customHeight="1">
      <c r="B113" s="48"/>
      <c r="C113" s="48"/>
      <c r="D113" s="48"/>
      <c r="E113" s="48"/>
    </row>
    <row r="114" spans="2:5" ht="15.75" customHeight="1">
      <c r="B114" s="48"/>
      <c r="C114" s="48"/>
      <c r="D114" s="48"/>
      <c r="E114" s="48"/>
    </row>
    <row r="115" spans="2:5" ht="15.75" customHeight="1">
      <c r="B115" s="48"/>
      <c r="C115" s="48"/>
      <c r="D115" s="48"/>
      <c r="E115" s="48"/>
    </row>
    <row r="116" spans="2:5" ht="15.75" customHeight="1">
      <c r="B116" s="48"/>
      <c r="C116" s="48"/>
      <c r="D116" s="48"/>
      <c r="E116" s="48"/>
    </row>
    <row r="117" spans="2:5" ht="15.75" customHeight="1">
      <c r="B117" s="48"/>
      <c r="C117" s="48"/>
      <c r="D117" s="48"/>
      <c r="E117" s="48"/>
    </row>
    <row r="118" spans="2:5" ht="15.75" customHeight="1">
      <c r="B118" s="48"/>
      <c r="C118" s="48"/>
      <c r="D118" s="48"/>
      <c r="E118" s="48"/>
    </row>
    <row r="119" spans="2:5" ht="15.75" customHeight="1">
      <c r="B119" s="48"/>
      <c r="C119" s="48"/>
      <c r="D119" s="48"/>
      <c r="E119" s="48"/>
    </row>
    <row r="120" spans="2:5" ht="15.75" customHeight="1">
      <c r="B120" s="48"/>
      <c r="C120" s="48"/>
      <c r="D120" s="48"/>
      <c r="E120" s="48"/>
    </row>
    <row r="121" spans="2:5" ht="15.75" customHeight="1">
      <c r="B121" s="48"/>
      <c r="C121" s="48"/>
      <c r="D121" s="48"/>
      <c r="E121" s="48"/>
    </row>
    <row r="122" spans="2:5" ht="15.75" customHeight="1">
      <c r="B122" s="48"/>
      <c r="C122" s="48"/>
      <c r="D122" s="48"/>
      <c r="E122" s="48"/>
    </row>
    <row r="123" spans="2:5" ht="15.75" customHeight="1">
      <c r="B123" s="48"/>
      <c r="C123" s="48"/>
      <c r="D123" s="48"/>
      <c r="E123" s="48"/>
    </row>
    <row r="124" spans="2:5" ht="15.75" customHeight="1">
      <c r="B124" s="48"/>
      <c r="C124" s="48"/>
      <c r="D124" s="48"/>
      <c r="E124" s="48"/>
    </row>
    <row r="125" spans="2:5" ht="15.75" customHeight="1">
      <c r="B125" s="48"/>
      <c r="C125" s="48"/>
      <c r="D125" s="48"/>
      <c r="E125" s="48"/>
    </row>
    <row r="126" spans="2:5" ht="15.75" customHeight="1">
      <c r="B126" s="48"/>
      <c r="C126" s="48"/>
      <c r="D126" s="48"/>
      <c r="E126" s="48"/>
    </row>
    <row r="127" spans="2:5" ht="15.75" customHeight="1">
      <c r="B127" s="48"/>
      <c r="C127" s="48"/>
      <c r="D127" s="48"/>
      <c r="E127" s="48"/>
    </row>
    <row r="128" spans="2:5" ht="15.75" customHeight="1">
      <c r="B128" s="48"/>
      <c r="C128" s="48"/>
      <c r="D128" s="48"/>
      <c r="E128" s="48"/>
    </row>
    <row r="129" spans="2:5" ht="15.75" customHeight="1">
      <c r="B129" s="48"/>
      <c r="C129" s="48"/>
      <c r="D129" s="48"/>
      <c r="E129" s="48"/>
    </row>
    <row r="130" spans="2:5" ht="15.75" customHeight="1">
      <c r="B130" s="48"/>
      <c r="C130" s="48"/>
      <c r="D130" s="48"/>
      <c r="E130" s="48"/>
    </row>
    <row r="131" spans="2:5" ht="15.75" customHeight="1">
      <c r="B131" s="48"/>
      <c r="C131" s="48"/>
      <c r="D131" s="48"/>
      <c r="E131" s="48"/>
    </row>
    <row r="132" spans="2:5" ht="15.75" customHeight="1">
      <c r="B132" s="48"/>
      <c r="C132" s="48"/>
      <c r="D132" s="48"/>
      <c r="E132" s="48"/>
    </row>
    <row r="133" spans="2:5" ht="15.75" customHeight="1">
      <c r="B133" s="48"/>
      <c r="C133" s="48"/>
      <c r="D133" s="48"/>
      <c r="E133" s="48"/>
    </row>
    <row r="134" spans="2:5" ht="15.75" customHeight="1">
      <c r="B134" s="48"/>
      <c r="C134" s="48"/>
      <c r="D134" s="48"/>
      <c r="E134" s="48"/>
    </row>
    <row r="135" spans="2:5" ht="15.75" customHeight="1">
      <c r="B135" s="48"/>
      <c r="C135" s="48"/>
      <c r="D135" s="48"/>
      <c r="E135" s="48"/>
    </row>
    <row r="136" spans="2:5" ht="15.75" customHeight="1">
      <c r="B136" s="48"/>
      <c r="C136" s="48"/>
      <c r="D136" s="48"/>
      <c r="E136" s="48"/>
    </row>
    <row r="137" spans="2:5" ht="15.75" customHeight="1">
      <c r="B137" s="48"/>
      <c r="C137" s="48"/>
      <c r="D137" s="48"/>
      <c r="E137" s="48"/>
    </row>
    <row r="138" spans="2:5" ht="15.75" customHeight="1">
      <c r="B138" s="48"/>
      <c r="C138" s="48"/>
      <c r="D138" s="48"/>
      <c r="E138" s="48"/>
    </row>
    <row r="139" spans="2:5" ht="15.75" customHeight="1">
      <c r="B139" s="48"/>
      <c r="C139" s="48"/>
      <c r="D139" s="48"/>
      <c r="E139" s="48"/>
    </row>
    <row r="140" spans="2:5" ht="15.75" customHeight="1">
      <c r="B140" s="48"/>
      <c r="C140" s="48"/>
      <c r="D140" s="48"/>
      <c r="E140" s="48"/>
    </row>
    <row r="141" spans="2:5" ht="15.75" customHeight="1">
      <c r="B141" s="48"/>
      <c r="C141" s="48"/>
      <c r="D141" s="48"/>
      <c r="E141" s="48"/>
    </row>
    <row r="142" spans="2:5" ht="15.75" customHeight="1">
      <c r="B142" s="48"/>
      <c r="C142" s="48"/>
      <c r="D142" s="48"/>
      <c r="E142" s="48"/>
    </row>
    <row r="143" spans="2:5" ht="15.75" customHeight="1">
      <c r="B143" s="48"/>
      <c r="C143" s="48"/>
      <c r="D143" s="48"/>
      <c r="E143" s="48"/>
    </row>
    <row r="144" spans="2:5" ht="15.75" customHeight="1">
      <c r="B144" s="48"/>
      <c r="C144" s="48"/>
      <c r="D144" s="48"/>
      <c r="E144" s="48"/>
    </row>
    <row r="145" spans="2:5" ht="15.75" customHeight="1">
      <c r="B145" s="48"/>
      <c r="C145" s="48"/>
      <c r="D145" s="48"/>
      <c r="E145" s="48"/>
    </row>
    <row r="146" spans="2:5" ht="15.75" customHeight="1">
      <c r="B146" s="48"/>
      <c r="C146" s="48"/>
      <c r="D146" s="48"/>
      <c r="E146" s="48"/>
    </row>
    <row r="147" spans="2:5" ht="15.75" customHeight="1">
      <c r="B147" s="48"/>
      <c r="C147" s="48"/>
      <c r="D147" s="48"/>
      <c r="E147" s="48"/>
    </row>
    <row r="148" spans="2:5" ht="15.75" customHeight="1">
      <c r="B148" s="48"/>
      <c r="C148" s="48"/>
      <c r="D148" s="48"/>
      <c r="E148" s="48"/>
    </row>
    <row r="149" spans="2:5" ht="15.75" customHeight="1">
      <c r="B149" s="48"/>
      <c r="C149" s="48"/>
      <c r="D149" s="48"/>
      <c r="E149" s="48"/>
    </row>
    <row r="150" spans="2:5" ht="15.75" customHeight="1">
      <c r="B150" s="48"/>
      <c r="C150" s="48"/>
      <c r="D150" s="48"/>
      <c r="E150" s="48"/>
    </row>
    <row r="151" spans="2:5" ht="15.75" customHeight="1">
      <c r="B151" s="48"/>
      <c r="C151" s="48"/>
      <c r="D151" s="48"/>
      <c r="E151" s="48"/>
    </row>
    <row r="152" spans="2:5" ht="15.75" customHeight="1">
      <c r="B152" s="48"/>
      <c r="C152" s="48"/>
      <c r="D152" s="48"/>
      <c r="E152" s="48"/>
    </row>
    <row r="153" spans="2:5" ht="15.75" customHeight="1">
      <c r="B153" s="48"/>
      <c r="C153" s="48"/>
      <c r="D153" s="48"/>
      <c r="E153" s="48"/>
    </row>
    <row r="154" spans="2:5" ht="15.75" customHeight="1">
      <c r="B154" s="48"/>
      <c r="C154" s="48"/>
      <c r="D154" s="48"/>
      <c r="E154" s="48"/>
    </row>
    <row r="155" spans="2:5" ht="15.75" customHeight="1">
      <c r="B155" s="48"/>
      <c r="C155" s="48"/>
      <c r="D155" s="48"/>
      <c r="E155" s="48"/>
    </row>
    <row r="156" spans="2:5" ht="15.75" customHeight="1">
      <c r="B156" s="48"/>
      <c r="C156" s="48"/>
      <c r="D156" s="48"/>
      <c r="E156" s="48"/>
    </row>
    <row r="157" spans="2:5" ht="15.75" customHeight="1">
      <c r="B157" s="48"/>
      <c r="C157" s="48"/>
      <c r="D157" s="48"/>
      <c r="E157" s="48"/>
    </row>
    <row r="158" spans="2:5" ht="15.75" customHeight="1">
      <c r="B158" s="48"/>
      <c r="C158" s="48"/>
      <c r="D158" s="48"/>
      <c r="E158" s="48"/>
    </row>
    <row r="159" spans="2:5" ht="15.75" customHeight="1">
      <c r="B159" s="48"/>
      <c r="C159" s="48"/>
      <c r="D159" s="48"/>
      <c r="E159" s="48"/>
    </row>
    <row r="160" spans="2:5" ht="15.75" customHeight="1">
      <c r="B160" s="48"/>
      <c r="C160" s="48"/>
      <c r="D160" s="48"/>
      <c r="E160" s="48"/>
    </row>
    <row r="161" spans="2:5" ht="15.75" customHeight="1">
      <c r="B161" s="48"/>
      <c r="C161" s="48"/>
      <c r="D161" s="48"/>
      <c r="E161" s="48"/>
    </row>
    <row r="162" spans="2:5" ht="15.75" customHeight="1">
      <c r="B162" s="48"/>
      <c r="C162" s="48"/>
      <c r="D162" s="48"/>
      <c r="E162" s="48"/>
    </row>
    <row r="163" spans="2:5" ht="15.75" customHeight="1">
      <c r="B163" s="48"/>
      <c r="C163" s="48"/>
      <c r="D163" s="48"/>
      <c r="E163" s="48"/>
    </row>
    <row r="164" spans="2:5" ht="15.75" customHeight="1">
      <c r="B164" s="48"/>
      <c r="C164" s="48"/>
      <c r="D164" s="48"/>
      <c r="E164" s="48"/>
    </row>
    <row r="165" spans="2:5" ht="15.75" customHeight="1">
      <c r="B165" s="48"/>
      <c r="C165" s="48"/>
      <c r="D165" s="48"/>
      <c r="E165" s="48"/>
    </row>
    <row r="166" spans="2:5" ht="15.75" customHeight="1">
      <c r="B166" s="48"/>
      <c r="C166" s="48"/>
      <c r="D166" s="48"/>
      <c r="E166" s="48"/>
    </row>
    <row r="167" spans="2:5" ht="15.75" customHeight="1">
      <c r="B167" s="48"/>
      <c r="C167" s="48"/>
      <c r="D167" s="48"/>
      <c r="E167" s="48"/>
    </row>
    <row r="168" spans="2:5" ht="15.75" customHeight="1">
      <c r="B168" s="48"/>
      <c r="C168" s="48"/>
      <c r="D168" s="48"/>
      <c r="E168" s="48"/>
    </row>
    <row r="169" spans="2:5" ht="15.75" customHeight="1">
      <c r="B169" s="48"/>
      <c r="C169" s="48"/>
      <c r="D169" s="48"/>
      <c r="E169" s="48"/>
    </row>
    <row r="170" spans="2:5" ht="15.75" customHeight="1">
      <c r="B170" s="48"/>
      <c r="C170" s="48"/>
      <c r="D170" s="48"/>
      <c r="E170" s="48"/>
    </row>
    <row r="171" spans="2:5" ht="15.75" customHeight="1">
      <c r="B171" s="48"/>
      <c r="C171" s="48"/>
      <c r="D171" s="48"/>
      <c r="E171" s="48"/>
    </row>
    <row r="172" spans="2:5" ht="15.75" customHeight="1">
      <c r="B172" s="48"/>
      <c r="C172" s="48"/>
      <c r="D172" s="48"/>
      <c r="E172" s="48"/>
    </row>
    <row r="173" spans="2:5" ht="15.75" customHeight="1">
      <c r="B173" s="48"/>
      <c r="C173" s="48"/>
      <c r="D173" s="48"/>
      <c r="E173" s="48"/>
    </row>
    <row r="174" spans="2:5" ht="15.75" customHeight="1">
      <c r="B174" s="48"/>
      <c r="C174" s="48"/>
      <c r="D174" s="48"/>
      <c r="E174" s="48"/>
    </row>
    <row r="175" spans="2:5" ht="15.75" customHeight="1">
      <c r="B175" s="48"/>
      <c r="C175" s="48"/>
      <c r="D175" s="48"/>
      <c r="E175" s="48"/>
    </row>
    <row r="176" spans="2:5" ht="15.75" customHeight="1">
      <c r="B176" s="48"/>
      <c r="C176" s="48"/>
      <c r="D176" s="48"/>
      <c r="E176" s="48"/>
    </row>
    <row r="177" spans="2:5" ht="15.75" customHeight="1">
      <c r="B177" s="48"/>
      <c r="C177" s="48"/>
      <c r="D177" s="48"/>
      <c r="E177" s="48"/>
    </row>
    <row r="178" spans="2:5" ht="15.75" customHeight="1">
      <c r="B178" s="48"/>
      <c r="C178" s="48"/>
      <c r="D178" s="48"/>
      <c r="E178" s="48"/>
    </row>
    <row r="179" spans="2:5" ht="15.75" customHeight="1">
      <c r="B179" s="48"/>
      <c r="C179" s="48"/>
      <c r="D179" s="48"/>
      <c r="E179" s="48"/>
    </row>
    <row r="180" spans="2:5" ht="15.75" customHeight="1">
      <c r="B180" s="48"/>
      <c r="C180" s="48"/>
      <c r="D180" s="48"/>
      <c r="E180" s="48"/>
    </row>
    <row r="181" spans="2:5" ht="15.75" customHeight="1">
      <c r="B181" s="48"/>
      <c r="C181" s="48"/>
      <c r="D181" s="48"/>
      <c r="E181" s="48"/>
    </row>
    <row r="182" spans="2:5" ht="15.75" customHeight="1">
      <c r="B182" s="48"/>
      <c r="C182" s="48"/>
      <c r="D182" s="48"/>
      <c r="E182" s="48"/>
    </row>
    <row r="183" spans="2:5" ht="15.75" customHeight="1">
      <c r="B183" s="48"/>
      <c r="C183" s="48"/>
      <c r="D183" s="48"/>
      <c r="E183" s="48"/>
    </row>
    <row r="184" spans="2:5" ht="15.75" customHeight="1">
      <c r="B184" s="48"/>
      <c r="C184" s="48"/>
      <c r="D184" s="48"/>
      <c r="E184" s="48"/>
    </row>
    <row r="185" spans="2:5" ht="15.75" customHeight="1">
      <c r="B185" s="48"/>
      <c r="C185" s="48"/>
      <c r="D185" s="48"/>
      <c r="E185" s="48"/>
    </row>
    <row r="186" spans="2:5" ht="15.75" customHeight="1">
      <c r="B186" s="48"/>
      <c r="C186" s="48"/>
      <c r="D186" s="48"/>
      <c r="E186" s="48"/>
    </row>
    <row r="187" spans="2:5" ht="15.75" customHeight="1">
      <c r="B187" s="48"/>
      <c r="C187" s="48"/>
      <c r="D187" s="48"/>
      <c r="E187" s="48"/>
    </row>
    <row r="188" spans="2:5" ht="15.75" customHeight="1">
      <c r="B188" s="48"/>
      <c r="C188" s="48"/>
      <c r="D188" s="48"/>
      <c r="E188" s="48"/>
    </row>
    <row r="189" spans="2:5" ht="15.75" customHeight="1">
      <c r="B189" s="48"/>
      <c r="C189" s="48"/>
      <c r="D189" s="48"/>
      <c r="E189" s="48"/>
    </row>
    <row r="190" spans="2:5" ht="15.75" customHeight="1">
      <c r="B190" s="48"/>
      <c r="C190" s="48"/>
      <c r="D190" s="48"/>
      <c r="E190" s="48"/>
    </row>
    <row r="191" spans="2:5" ht="15.75" customHeight="1">
      <c r="B191" s="48"/>
      <c r="C191" s="48"/>
      <c r="D191" s="48"/>
      <c r="E191" s="48"/>
    </row>
    <row r="192" spans="2:5" ht="15.75" customHeight="1">
      <c r="B192" s="48"/>
      <c r="C192" s="48"/>
      <c r="D192" s="48"/>
      <c r="E192" s="48"/>
    </row>
    <row r="193" spans="2:5" ht="15.75" customHeight="1">
      <c r="B193" s="48"/>
      <c r="C193" s="48"/>
      <c r="D193" s="48"/>
      <c r="E193" s="48"/>
    </row>
    <row r="194" spans="2:5" ht="15.75" customHeight="1">
      <c r="B194" s="48"/>
      <c r="C194" s="48"/>
      <c r="D194" s="48"/>
      <c r="E194" s="48"/>
    </row>
    <row r="195" spans="2:5" ht="15.75" customHeight="1">
      <c r="B195" s="48"/>
      <c r="C195" s="48"/>
      <c r="D195" s="48"/>
      <c r="E195" s="48"/>
    </row>
    <row r="196" spans="2:5" ht="15.75" customHeight="1">
      <c r="B196" s="48"/>
      <c r="C196" s="48"/>
      <c r="D196" s="48"/>
      <c r="E196" s="48"/>
    </row>
    <row r="197" spans="2:5" ht="15.75" customHeight="1">
      <c r="B197" s="48"/>
      <c r="C197" s="48"/>
      <c r="D197" s="48"/>
      <c r="E197" s="48"/>
    </row>
    <row r="198" spans="2:5" ht="15.75" customHeight="1">
      <c r="B198" s="48"/>
      <c r="C198" s="48"/>
      <c r="D198" s="48"/>
      <c r="E198" s="48"/>
    </row>
    <row r="199" spans="2:5" ht="15.75" customHeight="1">
      <c r="B199" s="48"/>
      <c r="C199" s="48"/>
      <c r="D199" s="48"/>
      <c r="E199" s="48"/>
    </row>
    <row r="200" spans="2:5" ht="15.75" customHeight="1">
      <c r="B200" s="48"/>
      <c r="C200" s="48"/>
      <c r="D200" s="48"/>
      <c r="E200" s="48"/>
    </row>
    <row r="201" spans="2:5" ht="15.75" customHeight="1">
      <c r="B201" s="48"/>
      <c r="C201" s="48"/>
      <c r="D201" s="48"/>
      <c r="E201" s="48"/>
    </row>
    <row r="202" spans="2:5" ht="15.75" customHeight="1">
      <c r="B202" s="48"/>
      <c r="C202" s="48"/>
      <c r="D202" s="48"/>
      <c r="E202" s="48"/>
    </row>
    <row r="203" spans="2:5" ht="15.75" customHeight="1">
      <c r="B203" s="48"/>
      <c r="C203" s="48"/>
      <c r="D203" s="48"/>
      <c r="E203" s="48"/>
    </row>
    <row r="204" spans="2:5" ht="15.75" customHeight="1">
      <c r="B204" s="48"/>
      <c r="C204" s="48"/>
      <c r="D204" s="48"/>
      <c r="E204" s="48"/>
    </row>
    <row r="205" spans="2:5" ht="15.75" customHeight="1">
      <c r="B205" s="48"/>
      <c r="C205" s="48"/>
      <c r="D205" s="48"/>
      <c r="E205" s="48"/>
    </row>
    <row r="206" spans="2:5" ht="15.75" customHeight="1">
      <c r="B206" s="48"/>
      <c r="C206" s="48"/>
      <c r="D206" s="48"/>
      <c r="E206" s="48"/>
    </row>
    <row r="207" spans="2:5" ht="15.75" customHeight="1">
      <c r="B207" s="48"/>
      <c r="C207" s="48"/>
      <c r="D207" s="48"/>
      <c r="E207" s="48"/>
    </row>
    <row r="208" spans="2:5" ht="15.75" customHeight="1">
      <c r="B208" s="48"/>
      <c r="C208" s="48"/>
      <c r="D208" s="48"/>
      <c r="E208" s="48"/>
    </row>
    <row r="209" spans="2:5" ht="15.75" customHeight="1">
      <c r="B209" s="48"/>
      <c r="C209" s="48"/>
      <c r="D209" s="48"/>
      <c r="E209" s="48"/>
    </row>
    <row r="210" spans="2:5" ht="15.75" customHeight="1">
      <c r="B210" s="48"/>
      <c r="C210" s="48"/>
      <c r="D210" s="48"/>
      <c r="E210" s="48"/>
    </row>
    <row r="211" spans="2:5" ht="15.75" customHeight="1">
      <c r="B211" s="48"/>
      <c r="C211" s="48"/>
      <c r="D211" s="48"/>
      <c r="E211" s="48"/>
    </row>
    <row r="212" spans="2:5" ht="15.75" customHeight="1">
      <c r="B212" s="48"/>
      <c r="C212" s="48"/>
      <c r="D212" s="48"/>
      <c r="E212" s="48"/>
    </row>
    <row r="213" spans="2:5" ht="15.75" customHeight="1">
      <c r="B213" s="48"/>
      <c r="C213" s="48"/>
      <c r="D213" s="48"/>
      <c r="E213" s="48"/>
    </row>
    <row r="214" spans="2:5" ht="15.75" customHeight="1">
      <c r="B214" s="48"/>
      <c r="C214" s="48"/>
      <c r="D214" s="48"/>
      <c r="E214" s="48"/>
    </row>
    <row r="215" spans="2:5" ht="15.75" customHeight="1">
      <c r="B215" s="48"/>
      <c r="C215" s="48"/>
      <c r="D215" s="48"/>
      <c r="E215" s="48"/>
    </row>
    <row r="216" spans="2:5" ht="15.75" customHeight="1">
      <c r="B216" s="48"/>
      <c r="C216" s="48"/>
      <c r="D216" s="48"/>
      <c r="E216" s="48"/>
    </row>
    <row r="217" spans="2:5" ht="15.75" customHeight="1">
      <c r="B217" s="48"/>
      <c r="C217" s="48"/>
      <c r="D217" s="48"/>
      <c r="E217" s="48"/>
    </row>
    <row r="218" spans="2:5" ht="15.75" customHeight="1">
      <c r="B218" s="48"/>
      <c r="C218" s="48"/>
      <c r="D218" s="48"/>
      <c r="E218" s="48"/>
    </row>
    <row r="219" spans="2:5" ht="15.75" customHeight="1">
      <c r="B219" s="48"/>
      <c r="C219" s="48"/>
      <c r="D219" s="48"/>
      <c r="E219" s="48"/>
    </row>
    <row r="220" spans="2:5" ht="15.75" customHeight="1">
      <c r="B220" s="48"/>
      <c r="C220" s="48"/>
      <c r="D220" s="48"/>
      <c r="E220" s="48"/>
    </row>
    <row r="221" spans="2:5" ht="15.75" customHeight="1">
      <c r="B221" s="48"/>
      <c r="C221" s="48"/>
      <c r="D221" s="48"/>
      <c r="E221" s="48"/>
    </row>
    <row r="222" spans="2:5" ht="15.75" customHeight="1">
      <c r="B222" s="48"/>
      <c r="C222" s="48"/>
      <c r="D222" s="48"/>
      <c r="E222" s="48"/>
    </row>
    <row r="223" spans="2:5" ht="15.75" customHeight="1">
      <c r="B223" s="48"/>
      <c r="C223" s="48"/>
      <c r="D223" s="48"/>
      <c r="E223" s="48"/>
    </row>
    <row r="224" spans="2:5" ht="15.75" customHeight="1">
      <c r="B224" s="48"/>
      <c r="C224" s="48"/>
      <c r="D224" s="48"/>
      <c r="E224" s="48"/>
    </row>
    <row r="225" spans="2:5" ht="15.75" customHeight="1">
      <c r="B225" s="48"/>
      <c r="C225" s="48"/>
      <c r="D225" s="48"/>
      <c r="E225" s="48"/>
    </row>
    <row r="226" spans="2:5" ht="15.75" customHeight="1">
      <c r="B226" s="48"/>
      <c r="C226" s="48"/>
      <c r="D226" s="48"/>
      <c r="E226" s="48"/>
    </row>
    <row r="227" spans="2:5" ht="15.75" customHeight="1">
      <c r="B227" s="48"/>
      <c r="C227" s="48"/>
      <c r="D227" s="48"/>
      <c r="E227" s="48"/>
    </row>
    <row r="228" spans="2:5" ht="15.75" customHeight="1">
      <c r="B228" s="48"/>
      <c r="C228" s="48"/>
      <c r="D228" s="48"/>
      <c r="E228" s="48"/>
    </row>
    <row r="229" spans="2:5" ht="15.75" customHeight="1">
      <c r="B229" s="48"/>
      <c r="C229" s="48"/>
      <c r="D229" s="48"/>
      <c r="E229" s="48"/>
    </row>
    <row r="230" spans="2:5" ht="15.75" customHeight="1">
      <c r="B230" s="48"/>
      <c r="C230" s="48"/>
      <c r="D230" s="48"/>
      <c r="E230" s="48"/>
    </row>
    <row r="231" spans="2:5" ht="15.75" customHeight="1">
      <c r="B231" s="48"/>
      <c r="C231" s="48"/>
      <c r="D231" s="48"/>
      <c r="E231" s="48"/>
    </row>
    <row r="232" spans="2:5" ht="15.75" customHeight="1">
      <c r="B232" s="48"/>
      <c r="C232" s="48"/>
      <c r="D232" s="48"/>
      <c r="E232" s="48"/>
    </row>
    <row r="233" spans="2:5" ht="15.75" customHeight="1">
      <c r="B233" s="48"/>
      <c r="C233" s="48"/>
      <c r="D233" s="48"/>
      <c r="E233" s="48"/>
    </row>
    <row r="234" spans="2:5" ht="15.75" customHeight="1">
      <c r="B234" s="48"/>
      <c r="C234" s="48"/>
      <c r="D234" s="48"/>
      <c r="E234" s="48"/>
    </row>
    <row r="235" spans="2:5" ht="15.75" customHeight="1">
      <c r="B235" s="48"/>
      <c r="C235" s="48"/>
      <c r="D235" s="48"/>
      <c r="E235" s="48"/>
    </row>
    <row r="236" spans="2:5" ht="15.75" customHeight="1">
      <c r="B236" s="48"/>
      <c r="C236" s="48"/>
      <c r="D236" s="48"/>
      <c r="E236" s="48"/>
    </row>
    <row r="237" spans="2:5" ht="15.75" customHeight="1">
      <c r="B237" s="48"/>
      <c r="C237" s="48"/>
      <c r="D237" s="48"/>
      <c r="E237" s="48"/>
    </row>
    <row r="238" spans="2:5" ht="15.75" customHeight="1">
      <c r="B238" s="48"/>
      <c r="C238" s="48"/>
      <c r="D238" s="48"/>
      <c r="E238" s="48"/>
    </row>
    <row r="239" spans="2:5" ht="15.75" customHeight="1">
      <c r="B239" s="48"/>
      <c r="C239" s="48"/>
      <c r="D239" s="48"/>
      <c r="E239" s="48"/>
    </row>
    <row r="240" spans="2:5" ht="15.75" customHeight="1">
      <c r="B240" s="48"/>
      <c r="C240" s="48"/>
      <c r="D240" s="48"/>
      <c r="E240" s="48"/>
    </row>
    <row r="241" spans="2:5" ht="15.75" customHeight="1">
      <c r="B241" s="48"/>
      <c r="C241" s="48"/>
      <c r="D241" s="48"/>
      <c r="E241" s="48"/>
    </row>
    <row r="242" spans="2:5" ht="15.75" customHeight="1">
      <c r="B242" s="48"/>
      <c r="C242" s="48"/>
      <c r="D242" s="48"/>
      <c r="E242" s="48"/>
    </row>
    <row r="243" spans="2:5" ht="15.75" customHeight="1">
      <c r="B243" s="48"/>
      <c r="C243" s="48"/>
      <c r="D243" s="48"/>
      <c r="E243" s="48"/>
    </row>
    <row r="244" spans="2:5" ht="15.75" customHeight="1">
      <c r="B244" s="48"/>
      <c r="C244" s="48"/>
      <c r="D244" s="48"/>
      <c r="E244" s="48"/>
    </row>
    <row r="245" spans="2:5" ht="15.75" customHeight="1">
      <c r="B245" s="48"/>
      <c r="C245" s="48"/>
      <c r="D245" s="48"/>
      <c r="E245" s="48"/>
    </row>
    <row r="246" spans="2:5" ht="15.75" customHeight="1">
      <c r="B246" s="48"/>
      <c r="C246" s="48"/>
      <c r="D246" s="48"/>
      <c r="E246" s="48"/>
    </row>
    <row r="247" spans="2:5" ht="15.75" customHeight="1">
      <c r="B247" s="48"/>
      <c r="C247" s="48"/>
      <c r="D247" s="48"/>
      <c r="E247" s="48"/>
    </row>
    <row r="248" spans="2:5" ht="15.75" customHeight="1">
      <c r="B248" s="48"/>
      <c r="C248" s="48"/>
      <c r="D248" s="48"/>
      <c r="E248" s="48"/>
    </row>
    <row r="249" spans="2:5" ht="15.75" customHeight="1">
      <c r="B249" s="48"/>
      <c r="C249" s="48"/>
      <c r="D249" s="48"/>
      <c r="E249" s="48"/>
    </row>
    <row r="250" spans="2:5" ht="15.75" customHeight="1">
      <c r="B250" s="48"/>
      <c r="C250" s="48"/>
      <c r="D250" s="48"/>
      <c r="E250" s="48"/>
    </row>
    <row r="251" spans="2:5" ht="15.75" customHeight="1">
      <c r="B251" s="48"/>
      <c r="C251" s="48"/>
      <c r="D251" s="48"/>
      <c r="E251" s="48"/>
    </row>
    <row r="252" spans="2:5" ht="15.75" customHeight="1">
      <c r="B252" s="48"/>
      <c r="C252" s="48"/>
      <c r="D252" s="48"/>
      <c r="E252" s="48"/>
    </row>
    <row r="253" spans="2:5" ht="15.75" customHeight="1">
      <c r="B253" s="48"/>
      <c r="C253" s="48"/>
      <c r="D253" s="48"/>
      <c r="E253" s="48"/>
    </row>
    <row r="254" spans="2:5" ht="15.75" customHeight="1">
      <c r="B254" s="48"/>
      <c r="C254" s="48"/>
      <c r="D254" s="48"/>
      <c r="E254" s="48"/>
    </row>
    <row r="255" spans="2:5" ht="15.75" customHeight="1">
      <c r="B255" s="48"/>
      <c r="C255" s="48"/>
      <c r="D255" s="48"/>
      <c r="E255" s="48"/>
    </row>
    <row r="256" spans="2:5" ht="15.75" customHeight="1">
      <c r="B256" s="48"/>
      <c r="C256" s="48"/>
      <c r="D256" s="48"/>
      <c r="E256" s="48"/>
    </row>
    <row r="257" spans="2:5" ht="15.75" customHeight="1">
      <c r="B257" s="48"/>
      <c r="C257" s="48"/>
      <c r="D257" s="48"/>
      <c r="E257" s="48"/>
    </row>
    <row r="258" spans="2:5" ht="15.75" customHeight="1">
      <c r="B258" s="48"/>
      <c r="C258" s="48"/>
      <c r="D258" s="48"/>
      <c r="E258" s="48"/>
    </row>
    <row r="259" spans="2:5" ht="15.75" customHeight="1">
      <c r="B259" s="48"/>
      <c r="C259" s="48"/>
      <c r="D259" s="48"/>
      <c r="E259" s="48"/>
    </row>
    <row r="260" spans="2:5" ht="15.75" customHeight="1">
      <c r="B260" s="48"/>
      <c r="C260" s="48"/>
      <c r="D260" s="48"/>
      <c r="E260" s="48"/>
    </row>
    <row r="261" spans="2:5" ht="15.75" customHeight="1">
      <c r="B261" s="48"/>
      <c r="C261" s="48"/>
      <c r="D261" s="48"/>
      <c r="E261" s="48"/>
    </row>
    <row r="262" spans="2:5" ht="15.75" customHeight="1">
      <c r="B262" s="48"/>
      <c r="C262" s="48"/>
      <c r="D262" s="48"/>
      <c r="E262" s="48"/>
    </row>
    <row r="263" spans="2:5" ht="15.75" customHeight="1">
      <c r="B263" s="48"/>
      <c r="C263" s="48"/>
      <c r="D263" s="48"/>
      <c r="E263" s="48"/>
    </row>
    <row r="264" spans="2:5" ht="15.75" customHeight="1">
      <c r="B264" s="48"/>
      <c r="C264" s="48"/>
      <c r="D264" s="48"/>
      <c r="E264" s="48"/>
    </row>
    <row r="265" spans="2:5" ht="15.75" customHeight="1">
      <c r="B265" s="48"/>
      <c r="C265" s="48"/>
      <c r="D265" s="48"/>
      <c r="E265" s="48"/>
    </row>
    <row r="266" spans="2:5" ht="15.75" customHeight="1">
      <c r="B266" s="48"/>
      <c r="C266" s="48"/>
      <c r="D266" s="48"/>
      <c r="E266" s="48"/>
    </row>
    <row r="267" spans="2:5" ht="15.75" customHeight="1">
      <c r="B267" s="48"/>
      <c r="C267" s="48"/>
      <c r="D267" s="48"/>
      <c r="E267" s="48"/>
    </row>
    <row r="268" spans="2:5" ht="15.75" customHeight="1">
      <c r="B268" s="48"/>
      <c r="C268" s="48"/>
      <c r="D268" s="48"/>
      <c r="E268" s="48"/>
    </row>
    <row r="269" spans="2:5" ht="15.75" customHeight="1">
      <c r="B269" s="48"/>
      <c r="C269" s="48"/>
      <c r="D269" s="48"/>
      <c r="E269" s="48"/>
    </row>
    <row r="270" spans="2:5" ht="15.75" customHeight="1">
      <c r="B270" s="48"/>
      <c r="C270" s="48"/>
      <c r="D270" s="48"/>
      <c r="E270" s="48"/>
    </row>
    <row r="271" spans="2:5" ht="15.75" customHeight="1">
      <c r="B271" s="48"/>
      <c r="C271" s="48"/>
      <c r="D271" s="48"/>
      <c r="E271" s="48"/>
    </row>
    <row r="272" spans="2:5" ht="15.75" customHeight="1">
      <c r="B272" s="48"/>
      <c r="C272" s="48"/>
      <c r="D272" s="48"/>
      <c r="E272" s="48"/>
    </row>
    <row r="273" spans="2:5" ht="15.75" customHeight="1">
      <c r="B273" s="48"/>
      <c r="C273" s="48"/>
      <c r="D273" s="48"/>
      <c r="E273" s="48"/>
    </row>
    <row r="274" spans="2:5" ht="15.75" customHeight="1">
      <c r="B274" s="48"/>
      <c r="C274" s="48"/>
      <c r="D274" s="48"/>
      <c r="E274" s="48"/>
    </row>
    <row r="275" spans="2:5" ht="15.75" customHeight="1">
      <c r="B275" s="48"/>
      <c r="C275" s="48"/>
      <c r="D275" s="48"/>
      <c r="E275" s="48"/>
    </row>
    <row r="276" spans="2:5" ht="15.75" customHeight="1">
      <c r="B276" s="48"/>
      <c r="C276" s="48"/>
      <c r="D276" s="48"/>
      <c r="E276" s="48"/>
    </row>
    <row r="277" spans="2:5" ht="15.75" customHeight="1">
      <c r="B277" s="48"/>
      <c r="C277" s="48"/>
      <c r="D277" s="48"/>
      <c r="E277" s="48"/>
    </row>
    <row r="278" spans="2:5" ht="15.75" customHeight="1">
      <c r="B278" s="48"/>
      <c r="C278" s="48"/>
      <c r="D278" s="48"/>
      <c r="E278" s="48"/>
    </row>
    <row r="279" spans="2:5" ht="15.75" customHeight="1">
      <c r="B279" s="48"/>
      <c r="C279" s="48"/>
      <c r="D279" s="48"/>
      <c r="E279" s="48"/>
    </row>
    <row r="280" spans="2:5" ht="15.75" customHeight="1">
      <c r="B280" s="48"/>
      <c r="C280" s="48"/>
      <c r="D280" s="48"/>
      <c r="E280" s="48"/>
    </row>
    <row r="281" spans="2:5" ht="15.75" customHeight="1">
      <c r="B281" s="48"/>
      <c r="C281" s="48"/>
      <c r="D281" s="48"/>
      <c r="E281" s="48"/>
    </row>
    <row r="282" spans="2:5" ht="15.75" customHeight="1">
      <c r="B282" s="48"/>
      <c r="C282" s="48"/>
      <c r="D282" s="48"/>
      <c r="E282" s="48"/>
    </row>
    <row r="283" spans="2:5" ht="15.75" customHeight="1">
      <c r="B283" s="48"/>
      <c r="C283" s="48"/>
      <c r="D283" s="48"/>
      <c r="E283" s="48"/>
    </row>
    <row r="284" spans="2:5" ht="15.75" customHeight="1">
      <c r="B284" s="48"/>
      <c r="C284" s="48"/>
      <c r="D284" s="48"/>
      <c r="E284" s="48"/>
    </row>
    <row r="285" spans="2:5" ht="15.75" customHeight="1">
      <c r="B285" s="48"/>
      <c r="C285" s="48"/>
      <c r="D285" s="48"/>
      <c r="E285" s="48"/>
    </row>
    <row r="286" spans="2:5" ht="15.75" customHeight="1">
      <c r="B286" s="48"/>
      <c r="C286" s="48"/>
      <c r="D286" s="48"/>
      <c r="E286" s="48"/>
    </row>
    <row r="287" spans="2:5" ht="15.75" customHeight="1">
      <c r="B287" s="48"/>
      <c r="C287" s="48"/>
      <c r="D287" s="48"/>
      <c r="E287" s="48"/>
    </row>
    <row r="288" spans="2:5" ht="15.75" customHeight="1">
      <c r="B288" s="48"/>
      <c r="C288" s="48"/>
      <c r="D288" s="48"/>
      <c r="E288" s="48"/>
    </row>
    <row r="289" spans="2:5" ht="15.75" customHeight="1">
      <c r="B289" s="48"/>
      <c r="C289" s="48"/>
      <c r="D289" s="48"/>
      <c r="E289" s="48"/>
    </row>
    <row r="290" spans="2:5" ht="15.75" customHeight="1">
      <c r="B290" s="48"/>
      <c r="C290" s="48"/>
      <c r="D290" s="48"/>
      <c r="E290" s="48"/>
    </row>
    <row r="291" spans="2:5" ht="15.75" customHeight="1"/>
    <row r="292" spans="2:5" ht="15.75" customHeight="1"/>
    <row r="293" spans="2:5" ht="15.75" customHeight="1"/>
    <row r="294" spans="2:5" ht="15.75" customHeight="1"/>
    <row r="295" spans="2:5" ht="15.75" customHeight="1"/>
    <row r="296" spans="2:5" ht="15.75" customHeight="1"/>
    <row r="297" spans="2:5" ht="15.75" customHeight="1"/>
    <row r="298" spans="2:5" ht="15.75" customHeight="1"/>
    <row r="299" spans="2:5" ht="15.75" customHeight="1"/>
    <row r="300" spans="2:5" ht="15.75" customHeight="1"/>
    <row r="301" spans="2:5" ht="15.75" customHeight="1"/>
    <row r="302" spans="2:5" ht="15.75" customHeight="1"/>
    <row r="303" spans="2:5" ht="15.75" customHeight="1"/>
    <row r="304" spans="2:5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90" xr:uid="{00000000-0009-0000-0000-00000D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F1000"/>
  <sheetViews>
    <sheetView workbookViewId="0"/>
  </sheetViews>
  <sheetFormatPr baseColWidth="10" defaultColWidth="14.5" defaultRowHeight="15" customHeight="1"/>
  <cols>
    <col min="1" max="1" width="43.83203125" customWidth="1"/>
    <col min="2" max="6" width="14.5" customWidth="1"/>
  </cols>
  <sheetData>
    <row r="1" spans="1:6" ht="15.75" customHeight="1">
      <c r="A1" s="67" t="s">
        <v>420</v>
      </c>
      <c r="B1" s="48" t="s">
        <v>421</v>
      </c>
    </row>
    <row r="2" spans="1:6" ht="15.75" customHeight="1">
      <c r="A2" s="36" t="s">
        <v>250</v>
      </c>
      <c r="B2" s="48">
        <v>1</v>
      </c>
      <c r="E2" s="68" t="s">
        <v>588</v>
      </c>
      <c r="F2" s="69">
        <v>263</v>
      </c>
    </row>
    <row r="3" spans="1:6" ht="15.75" customHeight="1">
      <c r="A3" s="36" t="s">
        <v>84</v>
      </c>
      <c r="B3" s="48">
        <v>1</v>
      </c>
      <c r="E3" s="68" t="s">
        <v>588</v>
      </c>
      <c r="F3" s="69">
        <v>251</v>
      </c>
    </row>
    <row r="4" spans="1:6" ht="15.75" customHeight="1">
      <c r="A4" s="36" t="s">
        <v>254</v>
      </c>
      <c r="B4" s="48">
        <v>1</v>
      </c>
      <c r="E4" s="68" t="s">
        <v>588</v>
      </c>
      <c r="F4" s="69">
        <v>135</v>
      </c>
    </row>
    <row r="5" spans="1:6" ht="15.75" customHeight="1">
      <c r="A5" s="36" t="s">
        <v>88</v>
      </c>
      <c r="B5" s="48">
        <v>1</v>
      </c>
      <c r="E5" s="68" t="s">
        <v>588</v>
      </c>
      <c r="F5" s="69">
        <v>10</v>
      </c>
    </row>
    <row r="6" spans="1:6" ht="15.75" customHeight="1">
      <c r="A6" s="36" t="s">
        <v>91</v>
      </c>
      <c r="B6" s="48">
        <v>1</v>
      </c>
      <c r="E6" s="68" t="s">
        <v>588</v>
      </c>
      <c r="F6" s="69" t="s">
        <v>589</v>
      </c>
    </row>
    <row r="7" spans="1:6" ht="15.75" customHeight="1">
      <c r="A7" s="36" t="s">
        <v>93</v>
      </c>
      <c r="B7" s="48">
        <v>1</v>
      </c>
      <c r="E7" s="68" t="s">
        <v>588</v>
      </c>
      <c r="F7" s="69">
        <v>23</v>
      </c>
    </row>
    <row r="8" spans="1:6" ht="15.75" customHeight="1">
      <c r="A8" s="36" t="s">
        <v>256</v>
      </c>
      <c r="B8" s="48">
        <v>1</v>
      </c>
      <c r="E8" s="68" t="s">
        <v>588</v>
      </c>
      <c r="F8" s="69">
        <v>42</v>
      </c>
    </row>
    <row r="9" spans="1:6" ht="15.75" customHeight="1">
      <c r="A9" s="39" t="s">
        <v>95</v>
      </c>
      <c r="B9" s="48">
        <v>1</v>
      </c>
      <c r="E9" s="68" t="s">
        <v>588</v>
      </c>
      <c r="F9" s="69" t="s">
        <v>590</v>
      </c>
    </row>
    <row r="10" spans="1:6" ht="15.75" customHeight="1">
      <c r="A10" s="36" t="s">
        <v>97</v>
      </c>
      <c r="B10" s="48">
        <v>1</v>
      </c>
      <c r="C10" s="5">
        <v>1</v>
      </c>
      <c r="E10" s="68" t="s">
        <v>591</v>
      </c>
      <c r="F10" s="69" t="s">
        <v>592</v>
      </c>
    </row>
    <row r="11" spans="1:6" ht="15.75" customHeight="1">
      <c r="A11" s="36" t="s">
        <v>99</v>
      </c>
      <c r="B11" s="48">
        <v>1</v>
      </c>
      <c r="E11" s="68" t="s">
        <v>593</v>
      </c>
      <c r="F11" s="69" t="s">
        <v>594</v>
      </c>
    </row>
    <row r="12" spans="1:6" ht="15.75" customHeight="1">
      <c r="A12" s="36" t="s">
        <v>413</v>
      </c>
      <c r="B12" s="48">
        <v>1</v>
      </c>
      <c r="E12" s="68" t="s">
        <v>595</v>
      </c>
      <c r="F12" s="69" t="s">
        <v>596</v>
      </c>
    </row>
    <row r="13" spans="1:6" ht="15.75" customHeight="1">
      <c r="A13" s="36" t="s">
        <v>103</v>
      </c>
      <c r="B13" s="48">
        <v>1</v>
      </c>
      <c r="E13" s="68" t="s">
        <v>597</v>
      </c>
      <c r="F13" s="69">
        <v>32</v>
      </c>
    </row>
    <row r="14" spans="1:6" ht="15.75" customHeight="1">
      <c r="A14" s="36" t="s">
        <v>105</v>
      </c>
      <c r="B14" s="48">
        <v>1</v>
      </c>
      <c r="C14" s="5">
        <v>1</v>
      </c>
      <c r="E14" s="68" t="s">
        <v>595</v>
      </c>
      <c r="F14" s="69">
        <v>146</v>
      </c>
    </row>
    <row r="15" spans="1:6" ht="15.75" customHeight="1">
      <c r="A15" s="36" t="s">
        <v>107</v>
      </c>
      <c r="B15" s="48">
        <v>1</v>
      </c>
      <c r="C15" s="5">
        <v>1</v>
      </c>
      <c r="E15" s="68" t="s">
        <v>598</v>
      </c>
      <c r="F15" s="69" t="s">
        <v>599</v>
      </c>
    </row>
    <row r="16" spans="1:6" ht="15.75" customHeight="1">
      <c r="A16" s="36" t="s">
        <v>109</v>
      </c>
      <c r="B16" s="48">
        <v>1</v>
      </c>
      <c r="E16" s="68" t="s">
        <v>595</v>
      </c>
      <c r="F16" s="69">
        <v>252</v>
      </c>
    </row>
    <row r="17" spans="1:6" ht="15.75" customHeight="1">
      <c r="A17" s="36" t="s">
        <v>258</v>
      </c>
      <c r="B17" s="48">
        <v>1</v>
      </c>
      <c r="E17" s="68" t="s">
        <v>600</v>
      </c>
      <c r="F17" s="69">
        <v>16</v>
      </c>
    </row>
    <row r="18" spans="1:6" ht="15.75" customHeight="1">
      <c r="A18" s="36" t="s">
        <v>111</v>
      </c>
      <c r="B18" s="48">
        <v>1</v>
      </c>
      <c r="E18" s="68" t="s">
        <v>601</v>
      </c>
      <c r="F18" s="69" t="s">
        <v>602</v>
      </c>
    </row>
    <row r="19" spans="1:6" ht="15.75" customHeight="1">
      <c r="A19" s="36" t="s">
        <v>113</v>
      </c>
      <c r="B19" s="48">
        <v>1</v>
      </c>
      <c r="E19" s="68" t="s">
        <v>595</v>
      </c>
      <c r="F19" s="69">
        <v>62</v>
      </c>
    </row>
    <row r="20" spans="1:6" ht="15.75" customHeight="1">
      <c r="A20" s="36" t="s">
        <v>260</v>
      </c>
      <c r="B20" s="48">
        <v>1</v>
      </c>
      <c r="E20" s="68" t="s">
        <v>591</v>
      </c>
      <c r="F20" s="69" t="s">
        <v>603</v>
      </c>
    </row>
    <row r="21" spans="1:6" ht="15.75" customHeight="1">
      <c r="A21" s="36" t="s">
        <v>115</v>
      </c>
      <c r="B21" s="48">
        <v>1</v>
      </c>
      <c r="E21" s="68" t="s">
        <v>588</v>
      </c>
      <c r="F21" s="69">
        <v>215</v>
      </c>
    </row>
    <row r="22" spans="1:6" ht="15.75" customHeight="1">
      <c r="A22" s="36" t="s">
        <v>262</v>
      </c>
      <c r="B22" s="48">
        <v>1</v>
      </c>
      <c r="E22" s="68" t="s">
        <v>597</v>
      </c>
      <c r="F22" s="69">
        <v>2</v>
      </c>
    </row>
    <row r="23" spans="1:6" ht="15.75" customHeight="1">
      <c r="A23" s="36" t="s">
        <v>117</v>
      </c>
      <c r="B23" s="48">
        <v>1</v>
      </c>
      <c r="E23" s="68" t="s">
        <v>588</v>
      </c>
      <c r="F23" s="69" t="s">
        <v>604</v>
      </c>
    </row>
    <row r="24" spans="1:6" ht="15.75" customHeight="1">
      <c r="A24" s="36" t="s">
        <v>119</v>
      </c>
      <c r="B24" s="48">
        <v>1</v>
      </c>
      <c r="E24" s="68" t="s">
        <v>588</v>
      </c>
      <c r="F24" s="69">
        <v>20</v>
      </c>
    </row>
    <row r="25" spans="1:6" ht="15.75" customHeight="1">
      <c r="A25" s="36" t="s">
        <v>264</v>
      </c>
      <c r="B25" s="48">
        <v>1</v>
      </c>
      <c r="E25" s="68" t="s">
        <v>588</v>
      </c>
      <c r="F25" s="69" t="s">
        <v>260</v>
      </c>
    </row>
    <row r="26" spans="1:6" ht="15.75" customHeight="1">
      <c r="A26" s="36" t="s">
        <v>266</v>
      </c>
      <c r="B26" s="48">
        <v>1</v>
      </c>
      <c r="E26" s="68" t="s">
        <v>588</v>
      </c>
      <c r="F26" s="69" t="s">
        <v>216</v>
      </c>
    </row>
    <row r="27" spans="1:6" ht="15.75" customHeight="1">
      <c r="A27" s="36" t="s">
        <v>121</v>
      </c>
      <c r="B27" s="48">
        <v>1</v>
      </c>
      <c r="E27" s="68" t="s">
        <v>588</v>
      </c>
      <c r="F27" s="69" t="s">
        <v>99</v>
      </c>
    </row>
    <row r="28" spans="1:6" ht="15.75" customHeight="1">
      <c r="A28" s="36" t="s">
        <v>123</v>
      </c>
      <c r="B28" s="48">
        <v>1</v>
      </c>
      <c r="E28" s="68" t="s">
        <v>595</v>
      </c>
      <c r="F28" s="69">
        <v>214</v>
      </c>
    </row>
    <row r="29" spans="1:6" ht="15.75" customHeight="1">
      <c r="A29" s="36" t="s">
        <v>268</v>
      </c>
      <c r="B29" s="48">
        <v>1</v>
      </c>
      <c r="E29" s="68" t="s">
        <v>588</v>
      </c>
      <c r="F29" s="69">
        <v>102</v>
      </c>
    </row>
    <row r="30" spans="1:6" ht="15.75" customHeight="1">
      <c r="A30" s="36" t="s">
        <v>125</v>
      </c>
      <c r="B30" s="48">
        <v>1</v>
      </c>
      <c r="E30" s="68" t="s">
        <v>595</v>
      </c>
      <c r="F30" s="69" t="s">
        <v>605</v>
      </c>
    </row>
    <row r="31" spans="1:6" ht="15.75" customHeight="1">
      <c r="A31" s="36" t="s">
        <v>127</v>
      </c>
      <c r="B31" s="48">
        <v>1</v>
      </c>
      <c r="E31" s="68" t="s">
        <v>595</v>
      </c>
      <c r="F31" s="69">
        <v>246</v>
      </c>
    </row>
    <row r="32" spans="1:6" ht="15.75" customHeight="1">
      <c r="A32" s="36" t="s">
        <v>272</v>
      </c>
      <c r="B32" s="48">
        <v>1</v>
      </c>
      <c r="E32" s="68" t="s">
        <v>595</v>
      </c>
      <c r="F32" s="69" t="s">
        <v>606</v>
      </c>
    </row>
    <row r="33" spans="1:6" ht="15.75" customHeight="1">
      <c r="A33" s="36" t="s">
        <v>129</v>
      </c>
      <c r="B33" s="48">
        <v>1</v>
      </c>
      <c r="E33" s="68" t="s">
        <v>595</v>
      </c>
      <c r="F33" s="69" t="s">
        <v>607</v>
      </c>
    </row>
    <row r="34" spans="1:6" ht="15.75" customHeight="1">
      <c r="A34" s="36" t="s">
        <v>131</v>
      </c>
      <c r="B34" s="48">
        <v>1</v>
      </c>
      <c r="E34" s="68" t="s">
        <v>595</v>
      </c>
      <c r="F34" s="69" t="s">
        <v>608</v>
      </c>
    </row>
    <row r="35" spans="1:6" ht="15.75" customHeight="1">
      <c r="A35" s="70" t="s">
        <v>274</v>
      </c>
      <c r="B35" s="71" t="s">
        <v>421</v>
      </c>
      <c r="E35" s="68" t="s">
        <v>595</v>
      </c>
      <c r="F35" s="69">
        <v>114</v>
      </c>
    </row>
    <row r="36" spans="1:6" ht="15.75" customHeight="1">
      <c r="A36" s="36" t="s">
        <v>133</v>
      </c>
      <c r="B36" s="48">
        <v>1</v>
      </c>
      <c r="E36" s="68" t="s">
        <v>595</v>
      </c>
      <c r="F36" s="69">
        <v>254</v>
      </c>
    </row>
    <row r="37" spans="1:6" ht="15.75" customHeight="1">
      <c r="A37" s="36" t="s">
        <v>135</v>
      </c>
      <c r="B37" s="48">
        <v>1</v>
      </c>
      <c r="E37" s="68" t="s">
        <v>595</v>
      </c>
      <c r="F37" s="69" t="s">
        <v>609</v>
      </c>
    </row>
    <row r="38" spans="1:6" ht="15.75" customHeight="1">
      <c r="A38" s="36" t="s">
        <v>276</v>
      </c>
      <c r="B38" s="48">
        <v>1</v>
      </c>
      <c r="C38" s="5">
        <v>1</v>
      </c>
      <c r="E38" s="68" t="s">
        <v>598</v>
      </c>
      <c r="F38" s="69">
        <v>19</v>
      </c>
    </row>
    <row r="39" spans="1:6" ht="15.75" customHeight="1">
      <c r="A39" s="36" t="s">
        <v>137</v>
      </c>
      <c r="B39" s="48">
        <v>1</v>
      </c>
      <c r="C39" s="5">
        <v>1</v>
      </c>
      <c r="E39" s="68" t="s">
        <v>597</v>
      </c>
      <c r="F39" s="69">
        <v>1</v>
      </c>
    </row>
    <row r="40" spans="1:6" ht="15.75" customHeight="1">
      <c r="A40" s="36" t="s">
        <v>139</v>
      </c>
      <c r="B40" s="48">
        <v>1</v>
      </c>
      <c r="E40" s="68" t="s">
        <v>601</v>
      </c>
      <c r="F40" s="69">
        <v>7</v>
      </c>
    </row>
    <row r="41" spans="1:6" ht="15.75" customHeight="1">
      <c r="A41" s="36" t="s">
        <v>141</v>
      </c>
      <c r="B41" s="48">
        <v>1</v>
      </c>
      <c r="E41" s="68" t="s">
        <v>598</v>
      </c>
      <c r="F41" s="69">
        <v>11</v>
      </c>
    </row>
    <row r="42" spans="1:6" ht="15.75" customHeight="1">
      <c r="A42" s="36" t="s">
        <v>143</v>
      </c>
      <c r="B42" s="48">
        <v>1</v>
      </c>
      <c r="E42" s="68" t="s">
        <v>597</v>
      </c>
      <c r="F42" s="69">
        <v>39</v>
      </c>
    </row>
    <row r="43" spans="1:6" ht="15.75" customHeight="1">
      <c r="A43" s="36" t="s">
        <v>145</v>
      </c>
      <c r="B43" s="48">
        <v>1</v>
      </c>
      <c r="C43" s="5">
        <v>1</v>
      </c>
      <c r="E43" s="68" t="s">
        <v>595</v>
      </c>
      <c r="F43" s="69">
        <v>24</v>
      </c>
    </row>
    <row r="44" spans="1:6" ht="15.75" customHeight="1">
      <c r="A44" s="36" t="s">
        <v>147</v>
      </c>
      <c r="B44" s="48">
        <v>1</v>
      </c>
      <c r="E44" s="68" t="s">
        <v>595</v>
      </c>
      <c r="F44" s="69">
        <v>186</v>
      </c>
    </row>
    <row r="45" spans="1:6" ht="15.75" customHeight="1">
      <c r="A45" s="36" t="s">
        <v>278</v>
      </c>
      <c r="B45" s="48">
        <v>1</v>
      </c>
      <c r="E45" s="72" t="s">
        <v>235</v>
      </c>
      <c r="F45" s="73" t="s">
        <v>610</v>
      </c>
    </row>
    <row r="46" spans="1:6" ht="15.75" customHeight="1">
      <c r="A46" s="36" t="s">
        <v>149</v>
      </c>
      <c r="B46" s="48">
        <v>1</v>
      </c>
      <c r="E46" s="72" t="s">
        <v>595</v>
      </c>
      <c r="F46" s="74">
        <v>188</v>
      </c>
    </row>
    <row r="47" spans="1:6" ht="15.75" customHeight="1">
      <c r="A47" s="36" t="s">
        <v>151</v>
      </c>
      <c r="B47" s="48">
        <v>1</v>
      </c>
      <c r="E47" s="72" t="s">
        <v>611</v>
      </c>
      <c r="F47" s="74">
        <v>80</v>
      </c>
    </row>
    <row r="48" spans="1:6" ht="15.75" customHeight="1">
      <c r="A48" s="36" t="s">
        <v>282</v>
      </c>
      <c r="B48" s="48">
        <v>1</v>
      </c>
      <c r="E48" s="72" t="s">
        <v>595</v>
      </c>
      <c r="F48" s="74">
        <v>10</v>
      </c>
    </row>
    <row r="49" spans="1:6" ht="15.75" customHeight="1">
      <c r="A49" s="36" t="s">
        <v>153</v>
      </c>
      <c r="B49" s="48">
        <v>1</v>
      </c>
      <c r="E49" s="72" t="s">
        <v>595</v>
      </c>
      <c r="F49" s="74">
        <v>327</v>
      </c>
    </row>
    <row r="50" spans="1:6" ht="15.75" customHeight="1">
      <c r="A50" s="36" t="s">
        <v>155</v>
      </c>
      <c r="B50" s="48">
        <v>1</v>
      </c>
      <c r="E50" s="72" t="s">
        <v>595</v>
      </c>
      <c r="F50" s="74">
        <v>234</v>
      </c>
    </row>
    <row r="51" spans="1:6" ht="15.75" customHeight="1">
      <c r="A51" s="36" t="s">
        <v>284</v>
      </c>
      <c r="B51" s="48">
        <v>1</v>
      </c>
      <c r="E51" s="72" t="s">
        <v>595</v>
      </c>
      <c r="F51" s="74">
        <v>14</v>
      </c>
    </row>
    <row r="52" spans="1:6" ht="15.75" customHeight="1">
      <c r="A52" s="36" t="s">
        <v>157</v>
      </c>
      <c r="B52" s="48">
        <v>1</v>
      </c>
      <c r="E52" s="72" t="s">
        <v>595</v>
      </c>
      <c r="F52" s="74">
        <v>220</v>
      </c>
    </row>
    <row r="53" spans="1:6" ht="15.75" customHeight="1">
      <c r="A53" s="36" t="s">
        <v>159</v>
      </c>
      <c r="B53" s="48">
        <v>1</v>
      </c>
      <c r="E53" s="72" t="s">
        <v>611</v>
      </c>
      <c r="F53" s="74">
        <v>240</v>
      </c>
    </row>
    <row r="54" spans="1:6" ht="15.75" customHeight="1">
      <c r="A54" s="36" t="s">
        <v>161</v>
      </c>
      <c r="B54" s="48">
        <v>1</v>
      </c>
      <c r="E54" s="72" t="s">
        <v>595</v>
      </c>
      <c r="F54" s="74">
        <v>93</v>
      </c>
    </row>
    <row r="55" spans="1:6" ht="15.75" customHeight="1">
      <c r="A55" s="36" t="s">
        <v>163</v>
      </c>
      <c r="B55" s="48">
        <v>1</v>
      </c>
      <c r="E55" s="72" t="s">
        <v>595</v>
      </c>
      <c r="F55" s="74">
        <v>245</v>
      </c>
    </row>
    <row r="56" spans="1:6" ht="15.75" customHeight="1">
      <c r="A56" s="36" t="s">
        <v>165</v>
      </c>
      <c r="B56" s="48">
        <v>1</v>
      </c>
      <c r="E56" s="72" t="s">
        <v>595</v>
      </c>
      <c r="F56" s="74">
        <v>281</v>
      </c>
    </row>
    <row r="57" spans="1:6" ht="15.75" customHeight="1">
      <c r="A57" s="36" t="s">
        <v>167</v>
      </c>
      <c r="B57" s="48">
        <v>1</v>
      </c>
      <c r="E57" s="72" t="s">
        <v>595</v>
      </c>
      <c r="F57" s="74">
        <v>58</v>
      </c>
    </row>
    <row r="58" spans="1:6" ht="15.75" customHeight="1">
      <c r="A58" s="36" t="s">
        <v>169</v>
      </c>
      <c r="B58" s="48">
        <v>1</v>
      </c>
      <c r="E58" s="72" t="s">
        <v>595</v>
      </c>
      <c r="F58" s="69">
        <v>247</v>
      </c>
    </row>
    <row r="59" spans="1:6" ht="15.75" customHeight="1">
      <c r="A59" s="36" t="s">
        <v>288</v>
      </c>
      <c r="B59" s="48">
        <v>1</v>
      </c>
      <c r="E59" s="72" t="s">
        <v>595</v>
      </c>
      <c r="F59" s="74">
        <v>17</v>
      </c>
    </row>
    <row r="60" spans="1:6" ht="15.75" customHeight="1">
      <c r="A60" s="36" t="s">
        <v>171</v>
      </c>
      <c r="B60" s="48">
        <v>1</v>
      </c>
      <c r="C60" s="5">
        <v>1</v>
      </c>
      <c r="E60" s="72" t="s">
        <v>597</v>
      </c>
      <c r="F60" s="74">
        <v>4</v>
      </c>
    </row>
    <row r="61" spans="1:6" ht="15.75" customHeight="1">
      <c r="A61" s="36" t="s">
        <v>173</v>
      </c>
      <c r="B61" s="48">
        <v>1</v>
      </c>
      <c r="E61" s="72" t="s">
        <v>595</v>
      </c>
      <c r="F61" s="75" t="s">
        <v>612</v>
      </c>
    </row>
    <row r="62" spans="1:6" ht="15.75" customHeight="1">
      <c r="A62" s="36" t="s">
        <v>410</v>
      </c>
      <c r="B62" s="48">
        <v>1</v>
      </c>
      <c r="E62" s="72" t="s">
        <v>601</v>
      </c>
      <c r="F62" s="72" t="s">
        <v>613</v>
      </c>
    </row>
    <row r="63" spans="1:6" ht="15.75" customHeight="1">
      <c r="A63" s="36" t="s">
        <v>411</v>
      </c>
      <c r="B63" s="48">
        <v>1</v>
      </c>
      <c r="E63" s="72" t="s">
        <v>595</v>
      </c>
      <c r="F63" s="72" t="s">
        <v>614</v>
      </c>
    </row>
    <row r="64" spans="1:6" ht="15.75" customHeight="1">
      <c r="A64" s="36" t="s">
        <v>290</v>
      </c>
      <c r="B64" s="48">
        <v>1</v>
      </c>
      <c r="E64" s="72" t="s">
        <v>87</v>
      </c>
      <c r="F64" s="74">
        <v>158</v>
      </c>
    </row>
    <row r="65" spans="1:6" ht="15.75" customHeight="1">
      <c r="A65" s="36" t="s">
        <v>292</v>
      </c>
      <c r="B65" s="48">
        <v>1</v>
      </c>
      <c r="E65" s="72" t="s">
        <v>595</v>
      </c>
      <c r="F65" s="75" t="s">
        <v>615</v>
      </c>
    </row>
    <row r="66" spans="1:6" ht="15.75" customHeight="1">
      <c r="A66" s="36" t="s">
        <v>412</v>
      </c>
      <c r="B66" s="48">
        <v>1</v>
      </c>
      <c r="E66" s="72" t="s">
        <v>595</v>
      </c>
      <c r="F66" s="74">
        <v>32</v>
      </c>
    </row>
    <row r="67" spans="1:6" ht="15.75" customHeight="1">
      <c r="A67" s="36" t="s">
        <v>177</v>
      </c>
      <c r="B67" s="48">
        <v>1</v>
      </c>
      <c r="E67" s="72" t="s">
        <v>595</v>
      </c>
      <c r="F67" s="75" t="s">
        <v>616</v>
      </c>
    </row>
    <row r="68" spans="1:6" ht="15.75" customHeight="1">
      <c r="A68" s="36" t="s">
        <v>179</v>
      </c>
      <c r="B68" s="48">
        <v>1</v>
      </c>
      <c r="E68" s="72" t="s">
        <v>595</v>
      </c>
      <c r="F68" s="75" t="s">
        <v>617</v>
      </c>
    </row>
    <row r="69" spans="1:6" ht="15.75" customHeight="1">
      <c r="A69" s="42" t="s">
        <v>294</v>
      </c>
      <c r="B69" s="48">
        <v>1</v>
      </c>
      <c r="E69" s="72" t="s">
        <v>595</v>
      </c>
      <c r="F69" s="75" t="s">
        <v>618</v>
      </c>
    </row>
    <row r="70" spans="1:6" ht="15.75" customHeight="1">
      <c r="A70" s="36" t="s">
        <v>181</v>
      </c>
      <c r="B70" s="48">
        <v>1</v>
      </c>
      <c r="E70" s="72" t="s">
        <v>595</v>
      </c>
      <c r="F70" s="72" t="s">
        <v>619</v>
      </c>
    </row>
    <row r="71" spans="1:6" ht="15.75" customHeight="1">
      <c r="A71" s="36" t="s">
        <v>183</v>
      </c>
      <c r="B71" s="48">
        <v>1</v>
      </c>
      <c r="E71" s="72" t="s">
        <v>595</v>
      </c>
      <c r="F71" s="72" t="s">
        <v>620</v>
      </c>
    </row>
    <row r="72" spans="1:6" ht="15.75" customHeight="1">
      <c r="A72" s="36" t="s">
        <v>185</v>
      </c>
      <c r="B72" s="48">
        <v>1</v>
      </c>
      <c r="E72" s="72" t="s">
        <v>595</v>
      </c>
      <c r="F72" s="75" t="s">
        <v>621</v>
      </c>
    </row>
    <row r="73" spans="1:6" ht="15.75" customHeight="1">
      <c r="A73" s="36" t="s">
        <v>187</v>
      </c>
      <c r="B73" s="48">
        <v>1</v>
      </c>
      <c r="E73" s="72" t="s">
        <v>595</v>
      </c>
      <c r="F73" s="72" t="s">
        <v>622</v>
      </c>
    </row>
    <row r="74" spans="1:6" ht="15.75" customHeight="1">
      <c r="A74" s="36" t="s">
        <v>189</v>
      </c>
      <c r="B74" s="48">
        <v>1</v>
      </c>
      <c r="E74" s="72" t="s">
        <v>601</v>
      </c>
      <c r="F74" s="74">
        <v>1</v>
      </c>
    </row>
    <row r="75" spans="1:6" ht="15.75" customHeight="1">
      <c r="A75" s="36" t="s">
        <v>296</v>
      </c>
      <c r="B75" s="48">
        <v>1</v>
      </c>
      <c r="E75" s="72" t="s">
        <v>601</v>
      </c>
      <c r="F75" s="75" t="s">
        <v>623</v>
      </c>
    </row>
    <row r="76" spans="1:6" ht="15.75" customHeight="1">
      <c r="A76" s="36" t="s">
        <v>191</v>
      </c>
      <c r="B76" s="48">
        <v>1</v>
      </c>
      <c r="E76" s="72" t="s">
        <v>588</v>
      </c>
      <c r="F76" s="74">
        <v>27</v>
      </c>
    </row>
    <row r="77" spans="1:6" ht="15.75" customHeight="1">
      <c r="A77" s="36" t="s">
        <v>298</v>
      </c>
      <c r="B77" s="48">
        <v>1</v>
      </c>
      <c r="E77" s="72" t="s">
        <v>588</v>
      </c>
      <c r="F77" s="74">
        <v>246</v>
      </c>
    </row>
    <row r="78" spans="1:6" ht="15.75" customHeight="1">
      <c r="A78" s="36" t="s">
        <v>193</v>
      </c>
      <c r="B78" s="48">
        <v>1</v>
      </c>
      <c r="E78" s="72" t="s">
        <v>588</v>
      </c>
      <c r="F78" s="74">
        <v>153</v>
      </c>
    </row>
    <row r="79" spans="1:6" ht="15.75" customHeight="1">
      <c r="A79" s="36" t="s">
        <v>196</v>
      </c>
      <c r="B79" s="48">
        <v>1</v>
      </c>
      <c r="E79" s="72" t="s">
        <v>595</v>
      </c>
      <c r="F79" s="74">
        <v>162</v>
      </c>
    </row>
    <row r="80" spans="1:6" ht="15.75" customHeight="1">
      <c r="A80" s="36" t="s">
        <v>199</v>
      </c>
      <c r="B80" s="48">
        <v>1</v>
      </c>
      <c r="E80" s="72" t="s">
        <v>595</v>
      </c>
      <c r="F80" s="74">
        <v>95</v>
      </c>
    </row>
    <row r="81" spans="1:6" ht="15.75" customHeight="1">
      <c r="A81" s="36" t="s">
        <v>202</v>
      </c>
      <c r="B81" s="48">
        <v>1</v>
      </c>
      <c r="E81" s="72" t="s">
        <v>595</v>
      </c>
      <c r="F81" s="74">
        <v>138</v>
      </c>
    </row>
    <row r="82" spans="1:6" ht="15.75" customHeight="1">
      <c r="A82" s="36" t="s">
        <v>205</v>
      </c>
      <c r="B82" s="48">
        <v>1</v>
      </c>
      <c r="E82" s="72" t="s">
        <v>595</v>
      </c>
      <c r="F82" s="74">
        <v>146</v>
      </c>
    </row>
    <row r="83" spans="1:6" ht="15.75" customHeight="1">
      <c r="A83" s="36" t="s">
        <v>208</v>
      </c>
      <c r="B83" s="48">
        <v>1</v>
      </c>
      <c r="E83" s="76"/>
      <c r="F83" s="76"/>
    </row>
    <row r="84" spans="1:6" ht="15.75" customHeight="1">
      <c r="A84" s="36" t="s">
        <v>211</v>
      </c>
      <c r="B84" s="48">
        <v>1</v>
      </c>
      <c r="E84" s="76"/>
      <c r="F84" s="76"/>
    </row>
    <row r="85" spans="1:6" ht="15.75" customHeight="1">
      <c r="A85" s="36" t="s">
        <v>214</v>
      </c>
      <c r="B85" s="48">
        <v>1</v>
      </c>
      <c r="E85" s="76"/>
      <c r="F85" s="76"/>
    </row>
    <row r="86" spans="1:6" ht="15.75" customHeight="1">
      <c r="A86" s="36" t="s">
        <v>415</v>
      </c>
      <c r="B86" s="48">
        <v>1</v>
      </c>
      <c r="E86" s="76"/>
      <c r="F86" s="76"/>
    </row>
    <row r="87" spans="1:6" ht="15.75" customHeight="1">
      <c r="A87" s="36" t="s">
        <v>221</v>
      </c>
      <c r="B87" s="48">
        <v>1</v>
      </c>
      <c r="E87" s="76"/>
      <c r="F87" s="76"/>
    </row>
    <row r="88" spans="1:6" ht="15.75" customHeight="1">
      <c r="A88" s="36" t="s">
        <v>224</v>
      </c>
      <c r="B88" s="48">
        <v>1</v>
      </c>
      <c r="E88" s="76"/>
      <c r="F88" s="76"/>
    </row>
    <row r="89" spans="1:6" ht="15.75" customHeight="1">
      <c r="A89" s="36" t="s">
        <v>227</v>
      </c>
      <c r="B89" s="48">
        <v>1</v>
      </c>
      <c r="E89" s="76"/>
      <c r="F89" s="76"/>
    </row>
    <row r="90" spans="1:6" ht="15.75" customHeight="1">
      <c r="A90" s="36" t="s">
        <v>230</v>
      </c>
      <c r="B90" s="48">
        <v>1</v>
      </c>
      <c r="E90" s="76"/>
      <c r="F90" s="76"/>
    </row>
    <row r="91" spans="1:6" ht="15.75" customHeight="1">
      <c r="A91" s="36" t="s">
        <v>233</v>
      </c>
      <c r="B91" s="48">
        <v>1</v>
      </c>
      <c r="E91" s="76"/>
      <c r="F91" s="76"/>
    </row>
    <row r="92" spans="1:6" ht="15.75" customHeight="1">
      <c r="A92" s="36" t="s">
        <v>300</v>
      </c>
      <c r="B92" s="48">
        <v>1</v>
      </c>
      <c r="E92" s="76"/>
      <c r="F92" s="76"/>
    </row>
    <row r="93" spans="1:6" ht="15.75" customHeight="1">
      <c r="A93" s="39" t="s">
        <v>414</v>
      </c>
      <c r="B93" s="48">
        <v>1</v>
      </c>
      <c r="E93" s="76"/>
      <c r="F93" s="76"/>
    </row>
    <row r="94" spans="1:6" ht="15.75" customHeight="1">
      <c r="A94" s="36" t="s">
        <v>240</v>
      </c>
      <c r="B94" s="48">
        <v>1</v>
      </c>
      <c r="E94" s="76"/>
      <c r="F94" s="76"/>
    </row>
    <row r="95" spans="1:6" ht="15.75" customHeight="1">
      <c r="A95" s="36" t="s">
        <v>302</v>
      </c>
      <c r="B95" s="48">
        <v>1</v>
      </c>
      <c r="E95" s="76"/>
      <c r="F95" s="76"/>
    </row>
    <row r="96" spans="1:6" ht="15.75" customHeight="1">
      <c r="A96" s="36" t="s">
        <v>242</v>
      </c>
      <c r="B96" s="48">
        <v>1</v>
      </c>
      <c r="E96" s="76"/>
      <c r="F96" s="76"/>
    </row>
    <row r="97" spans="1:6" ht="15.75" customHeight="1">
      <c r="A97" s="36" t="s">
        <v>244</v>
      </c>
      <c r="B97" s="48">
        <v>1</v>
      </c>
      <c r="E97" s="76"/>
      <c r="F97" s="76"/>
    </row>
    <row r="98" spans="1:6" ht="15.75" customHeight="1">
      <c r="A98" s="36" t="s">
        <v>304</v>
      </c>
      <c r="B98" s="48">
        <v>1</v>
      </c>
      <c r="E98" s="76"/>
      <c r="F98" s="76"/>
    </row>
    <row r="99" spans="1:6" ht="15.75" customHeight="1">
      <c r="A99" s="36" t="s">
        <v>246</v>
      </c>
      <c r="B99" s="48">
        <v>1</v>
      </c>
      <c r="E99" s="76"/>
      <c r="F99" s="76"/>
    </row>
    <row r="100" spans="1:6" ht="15.75" customHeight="1">
      <c r="A100" s="36" t="s">
        <v>306</v>
      </c>
      <c r="B100" s="48">
        <v>1</v>
      </c>
      <c r="E100" s="76"/>
      <c r="F100" s="76"/>
    </row>
    <row r="101" spans="1:6" ht="15.75" customHeight="1">
      <c r="A101" s="36" t="s">
        <v>248</v>
      </c>
      <c r="B101" s="48">
        <v>1</v>
      </c>
      <c r="E101" s="76"/>
      <c r="F101" s="76"/>
    </row>
    <row r="102" spans="1:6" ht="15.75" customHeight="1">
      <c r="A102" s="36" t="s">
        <v>308</v>
      </c>
      <c r="B102" s="48">
        <v>1</v>
      </c>
      <c r="E102" s="76"/>
      <c r="F102" s="76"/>
    </row>
    <row r="103" spans="1:6" ht="15.75" customHeight="1">
      <c r="A103" s="36" t="s">
        <v>417</v>
      </c>
      <c r="B103" s="48">
        <v>1</v>
      </c>
      <c r="E103" s="76"/>
      <c r="F103" s="76"/>
    </row>
    <row r="104" spans="1:6" ht="15.75" customHeight="1">
      <c r="A104" s="36" t="s">
        <v>314</v>
      </c>
      <c r="B104" s="48">
        <v>1</v>
      </c>
      <c r="E104" s="76"/>
      <c r="F104" s="76"/>
    </row>
    <row r="105" spans="1:6" ht="15.75" customHeight="1">
      <c r="A105" s="36" t="s">
        <v>316</v>
      </c>
      <c r="B105" s="48">
        <v>1</v>
      </c>
      <c r="C105" s="5">
        <v>1</v>
      </c>
      <c r="E105" s="76"/>
      <c r="F105" s="76"/>
    </row>
    <row r="106" spans="1:6" ht="15.75" customHeight="1">
      <c r="A106" s="55" t="s">
        <v>416</v>
      </c>
      <c r="B106" s="48">
        <v>1</v>
      </c>
      <c r="E106" s="76"/>
      <c r="F106" s="76"/>
    </row>
    <row r="107" spans="1:6" ht="15.75" customHeight="1">
      <c r="A107" s="36" t="s">
        <v>318</v>
      </c>
      <c r="B107" s="48">
        <v>1</v>
      </c>
      <c r="E107" s="76"/>
      <c r="F107" s="76"/>
    </row>
    <row r="108" spans="1:6" ht="15.75" customHeight="1">
      <c r="A108" s="36" t="s">
        <v>320</v>
      </c>
      <c r="B108" s="48">
        <v>1</v>
      </c>
      <c r="E108" s="76"/>
      <c r="F108" s="76"/>
    </row>
    <row r="109" spans="1:6" ht="15.75" customHeight="1">
      <c r="A109" s="36" t="s">
        <v>418</v>
      </c>
      <c r="B109" s="48">
        <v>1</v>
      </c>
      <c r="E109" s="76"/>
      <c r="F109" s="76"/>
    </row>
    <row r="110" spans="1:6" ht="15.75" customHeight="1">
      <c r="A110" s="36" t="s">
        <v>322</v>
      </c>
      <c r="B110" s="48">
        <v>1</v>
      </c>
      <c r="E110" s="76"/>
      <c r="F110" s="76"/>
    </row>
    <row r="111" spans="1:6" ht="15.75" customHeight="1">
      <c r="A111" s="36" t="s">
        <v>326</v>
      </c>
      <c r="B111" s="48">
        <v>1</v>
      </c>
      <c r="E111" s="76"/>
      <c r="F111" s="76"/>
    </row>
    <row r="112" spans="1:6" ht="15.75" customHeight="1">
      <c r="A112" s="36" t="s">
        <v>328</v>
      </c>
      <c r="B112" s="48">
        <v>1</v>
      </c>
      <c r="E112" s="76"/>
      <c r="F112" s="76"/>
    </row>
    <row r="113" spans="1:6" ht="15.75" customHeight="1">
      <c r="A113" s="36" t="s">
        <v>330</v>
      </c>
      <c r="B113" s="48">
        <v>1</v>
      </c>
      <c r="E113" s="76"/>
      <c r="F113" s="76"/>
    </row>
    <row r="114" spans="1:6" ht="15.75" customHeight="1">
      <c r="A114" s="36" t="s">
        <v>332</v>
      </c>
      <c r="B114" s="48">
        <v>1</v>
      </c>
      <c r="E114" s="76"/>
      <c r="F114" s="76"/>
    </row>
    <row r="115" spans="1:6" ht="15.75" customHeight="1">
      <c r="A115" s="36" t="s">
        <v>334</v>
      </c>
      <c r="B115" s="48">
        <v>1</v>
      </c>
      <c r="E115" s="76"/>
      <c r="F115" s="76"/>
    </row>
    <row r="116" spans="1:6" ht="15.75" customHeight="1">
      <c r="A116" s="36" t="s">
        <v>336</v>
      </c>
      <c r="B116" s="48">
        <v>1</v>
      </c>
      <c r="E116" s="76"/>
      <c r="F116" s="76"/>
    </row>
    <row r="117" spans="1:6" ht="15.75" customHeight="1">
      <c r="A117" s="36" t="s">
        <v>338</v>
      </c>
      <c r="B117" s="48">
        <v>1</v>
      </c>
      <c r="E117" s="76"/>
      <c r="F117" s="76"/>
    </row>
    <row r="118" spans="1:6" ht="15.75" customHeight="1">
      <c r="A118" s="36" t="s">
        <v>340</v>
      </c>
      <c r="B118" s="48">
        <v>1</v>
      </c>
      <c r="E118" s="76"/>
      <c r="F118" s="76"/>
    </row>
    <row r="119" spans="1:6" ht="15.75" customHeight="1">
      <c r="A119" s="36" t="s">
        <v>342</v>
      </c>
      <c r="B119" s="48">
        <v>1</v>
      </c>
      <c r="E119" s="76"/>
      <c r="F119" s="76"/>
    </row>
    <row r="120" spans="1:6" ht="15.75" customHeight="1">
      <c r="A120" s="43" t="s">
        <v>419</v>
      </c>
      <c r="B120" s="48">
        <v>1</v>
      </c>
      <c r="E120" s="76"/>
      <c r="F120" s="76"/>
    </row>
    <row r="121" spans="1:6" ht="15.75" customHeight="1">
      <c r="A121" s="43" t="s">
        <v>348</v>
      </c>
      <c r="B121" s="48">
        <v>1</v>
      </c>
      <c r="E121" s="76"/>
      <c r="F121" s="76"/>
    </row>
    <row r="122" spans="1:6" ht="15.75" customHeight="1">
      <c r="A122" s="43" t="s">
        <v>350</v>
      </c>
      <c r="B122" s="48">
        <v>1</v>
      </c>
      <c r="E122" s="76"/>
      <c r="F122" s="76"/>
    </row>
    <row r="123" spans="1:6" ht="15.75" customHeight="1">
      <c r="A123" s="44" t="s">
        <v>352</v>
      </c>
      <c r="B123" s="48">
        <v>1</v>
      </c>
      <c r="E123" s="76"/>
      <c r="F123" s="76"/>
    </row>
    <row r="124" spans="1:6" ht="15.75" customHeight="1">
      <c r="A124" s="45" t="s">
        <v>354</v>
      </c>
      <c r="B124" s="48">
        <v>1</v>
      </c>
      <c r="E124" s="76"/>
      <c r="F124" s="76"/>
    </row>
    <row r="125" spans="1:6" ht="15.75" customHeight="1">
      <c r="B125" s="48"/>
      <c r="E125" s="76"/>
      <c r="F125" s="76"/>
    </row>
    <row r="126" spans="1:6" ht="15.75" customHeight="1">
      <c r="B126" s="48"/>
      <c r="E126" s="76"/>
      <c r="F126" s="76"/>
    </row>
    <row r="127" spans="1:6" ht="15.75" customHeight="1">
      <c r="B127" s="48"/>
      <c r="E127" s="76"/>
      <c r="F127" s="76"/>
    </row>
    <row r="128" spans="1:6" ht="15.75" customHeight="1">
      <c r="B128" s="48"/>
      <c r="E128" s="76"/>
      <c r="F128" s="76"/>
    </row>
    <row r="129" spans="2:6" ht="15.75" customHeight="1">
      <c r="B129" s="48"/>
      <c r="E129" s="76"/>
      <c r="F129" s="76"/>
    </row>
    <row r="130" spans="2:6" ht="15.75" customHeight="1">
      <c r="B130" s="48"/>
      <c r="E130" s="76"/>
      <c r="F130" s="76"/>
    </row>
    <row r="131" spans="2:6" ht="15.75" customHeight="1">
      <c r="B131" s="48"/>
      <c r="E131" s="76"/>
      <c r="F131" s="76"/>
    </row>
    <row r="132" spans="2:6" ht="15.75" customHeight="1">
      <c r="B132" s="48"/>
      <c r="E132" s="76"/>
      <c r="F132" s="76"/>
    </row>
    <row r="133" spans="2:6" ht="15.75" customHeight="1">
      <c r="B133" s="48"/>
      <c r="E133" s="76"/>
      <c r="F133" s="76"/>
    </row>
    <row r="134" spans="2:6" ht="15.75" customHeight="1">
      <c r="B134" s="48"/>
      <c r="E134" s="76"/>
      <c r="F134" s="76"/>
    </row>
    <row r="135" spans="2:6" ht="15.75" customHeight="1">
      <c r="B135" s="48"/>
      <c r="E135" s="76"/>
      <c r="F135" s="76"/>
    </row>
    <row r="136" spans="2:6" ht="15.75" customHeight="1">
      <c r="B136" s="48"/>
      <c r="E136" s="76"/>
      <c r="F136" s="76"/>
    </row>
    <row r="137" spans="2:6" ht="15.75" customHeight="1">
      <c r="B137" s="48"/>
      <c r="E137" s="76"/>
      <c r="F137" s="76"/>
    </row>
    <row r="138" spans="2:6" ht="15.75" customHeight="1">
      <c r="B138" s="48"/>
      <c r="E138" s="76"/>
      <c r="F138" s="76"/>
    </row>
    <row r="139" spans="2:6" ht="15.75" customHeight="1">
      <c r="B139" s="48"/>
      <c r="E139" s="76"/>
      <c r="F139" s="76"/>
    </row>
    <row r="140" spans="2:6" ht="15.75" customHeight="1">
      <c r="B140" s="48"/>
      <c r="E140" s="76"/>
      <c r="F140" s="76"/>
    </row>
    <row r="141" spans="2:6" ht="15.75" customHeight="1">
      <c r="B141" s="48"/>
      <c r="E141" s="76"/>
      <c r="F141" s="76"/>
    </row>
    <row r="142" spans="2:6" ht="15.75" customHeight="1">
      <c r="B142" s="48"/>
      <c r="E142" s="76"/>
      <c r="F142" s="76"/>
    </row>
    <row r="143" spans="2:6" ht="15.75" customHeight="1">
      <c r="B143" s="48"/>
      <c r="E143" s="76"/>
      <c r="F143" s="76"/>
    </row>
    <row r="144" spans="2:6" ht="15.75" customHeight="1">
      <c r="B144" s="48"/>
      <c r="E144" s="76"/>
      <c r="F144" s="76"/>
    </row>
    <row r="145" spans="2:6" ht="15.75" customHeight="1">
      <c r="B145" s="48"/>
      <c r="E145" s="76"/>
      <c r="F145" s="76"/>
    </row>
    <row r="146" spans="2:6" ht="15.75" customHeight="1">
      <c r="B146" s="48"/>
      <c r="E146" s="76"/>
      <c r="F146" s="76"/>
    </row>
    <row r="147" spans="2:6" ht="15.75" customHeight="1">
      <c r="B147" s="48"/>
      <c r="E147" s="76"/>
      <c r="F147" s="76"/>
    </row>
    <row r="148" spans="2:6" ht="15.75" customHeight="1">
      <c r="B148" s="48"/>
      <c r="E148" s="76"/>
      <c r="F148" s="76"/>
    </row>
    <row r="149" spans="2:6" ht="15.75" customHeight="1">
      <c r="B149" s="48"/>
      <c r="E149" s="76"/>
      <c r="F149" s="76"/>
    </row>
    <row r="150" spans="2:6" ht="15.75" customHeight="1">
      <c r="B150" s="48"/>
      <c r="E150" s="76"/>
      <c r="F150" s="76"/>
    </row>
    <row r="151" spans="2:6" ht="15.75" customHeight="1">
      <c r="B151" s="48"/>
      <c r="E151" s="76"/>
      <c r="F151" s="76"/>
    </row>
    <row r="152" spans="2:6" ht="15.75" customHeight="1">
      <c r="B152" s="48"/>
      <c r="E152" s="76"/>
      <c r="F152" s="76"/>
    </row>
    <row r="153" spans="2:6" ht="15.75" customHeight="1">
      <c r="B153" s="48"/>
      <c r="E153" s="76"/>
      <c r="F153" s="76"/>
    </row>
    <row r="154" spans="2:6" ht="15.75" customHeight="1">
      <c r="B154" s="48"/>
      <c r="E154" s="76"/>
      <c r="F154" s="76"/>
    </row>
    <row r="155" spans="2:6" ht="15.75" customHeight="1">
      <c r="B155" s="48"/>
      <c r="E155" s="76"/>
      <c r="F155" s="76"/>
    </row>
    <row r="156" spans="2:6" ht="15.75" customHeight="1">
      <c r="B156" s="48"/>
      <c r="E156" s="76"/>
      <c r="F156" s="76"/>
    </row>
    <row r="157" spans="2:6" ht="15.75" customHeight="1">
      <c r="B157" s="48"/>
      <c r="E157" s="76"/>
      <c r="F157" s="76"/>
    </row>
    <row r="158" spans="2:6" ht="15.75" customHeight="1">
      <c r="B158" s="48"/>
      <c r="E158" s="76"/>
      <c r="F158" s="76"/>
    </row>
    <row r="159" spans="2:6" ht="15.75" customHeight="1">
      <c r="B159" s="48"/>
      <c r="E159" s="76"/>
      <c r="F159" s="76"/>
    </row>
    <row r="160" spans="2:6" ht="15.75" customHeight="1">
      <c r="B160" s="48"/>
      <c r="E160" s="76"/>
      <c r="F160" s="76"/>
    </row>
    <row r="161" spans="2:6" ht="15.75" customHeight="1">
      <c r="B161" s="48"/>
      <c r="E161" s="76"/>
      <c r="F161" s="76"/>
    </row>
    <row r="162" spans="2:6" ht="15.75" customHeight="1">
      <c r="B162" s="48"/>
      <c r="E162" s="76"/>
      <c r="F162" s="76"/>
    </row>
    <row r="163" spans="2:6" ht="15.75" customHeight="1">
      <c r="B163" s="48"/>
      <c r="E163" s="76"/>
      <c r="F163" s="76"/>
    </row>
    <row r="164" spans="2:6" ht="15.75" customHeight="1">
      <c r="B164" s="48"/>
      <c r="E164" s="76"/>
      <c r="F164" s="76"/>
    </row>
    <row r="165" spans="2:6" ht="15.75" customHeight="1">
      <c r="B165" s="48"/>
      <c r="E165" s="76"/>
      <c r="F165" s="76"/>
    </row>
    <row r="166" spans="2:6" ht="15.75" customHeight="1">
      <c r="B166" s="48"/>
      <c r="E166" s="76"/>
      <c r="F166" s="76"/>
    </row>
    <row r="167" spans="2:6" ht="15.75" customHeight="1">
      <c r="B167" s="48"/>
      <c r="E167" s="76"/>
      <c r="F167" s="76"/>
    </row>
    <row r="168" spans="2:6" ht="15.75" customHeight="1">
      <c r="B168" s="48"/>
      <c r="E168" s="76"/>
      <c r="F168" s="76"/>
    </row>
    <row r="169" spans="2:6" ht="15.75" customHeight="1">
      <c r="B169" s="48"/>
      <c r="E169" s="76"/>
      <c r="F169" s="76"/>
    </row>
    <row r="170" spans="2:6" ht="15.75" customHeight="1">
      <c r="B170" s="48"/>
      <c r="E170" s="76"/>
      <c r="F170" s="76"/>
    </row>
    <row r="171" spans="2:6" ht="15.75" customHeight="1">
      <c r="B171" s="48"/>
      <c r="E171" s="76"/>
      <c r="F171" s="76"/>
    </row>
    <row r="172" spans="2:6" ht="15.75" customHeight="1">
      <c r="B172" s="48"/>
      <c r="E172" s="76"/>
      <c r="F172" s="76"/>
    </row>
    <row r="173" spans="2:6" ht="15.75" customHeight="1">
      <c r="B173" s="48"/>
      <c r="E173" s="76"/>
      <c r="F173" s="76"/>
    </row>
    <row r="174" spans="2:6" ht="15.75" customHeight="1">
      <c r="B174" s="48"/>
      <c r="E174" s="76"/>
      <c r="F174" s="76"/>
    </row>
    <row r="175" spans="2:6" ht="15.75" customHeight="1">
      <c r="B175" s="48"/>
      <c r="E175" s="76"/>
      <c r="F175" s="76"/>
    </row>
    <row r="176" spans="2:6" ht="15.75" customHeight="1">
      <c r="B176" s="48"/>
      <c r="E176" s="76"/>
      <c r="F176" s="76"/>
    </row>
    <row r="177" spans="2:6" ht="15.75" customHeight="1">
      <c r="B177" s="48"/>
      <c r="E177" s="76"/>
      <c r="F177" s="76"/>
    </row>
    <row r="178" spans="2:6" ht="15.75" customHeight="1">
      <c r="B178" s="48"/>
      <c r="E178" s="76"/>
      <c r="F178" s="76"/>
    </row>
    <row r="179" spans="2:6" ht="15.75" customHeight="1">
      <c r="B179" s="48"/>
      <c r="E179" s="76"/>
      <c r="F179" s="76"/>
    </row>
    <row r="180" spans="2:6" ht="15.75" customHeight="1">
      <c r="B180" s="48"/>
      <c r="E180" s="76"/>
      <c r="F180" s="76"/>
    </row>
    <row r="181" spans="2:6" ht="15.75" customHeight="1">
      <c r="B181" s="48"/>
      <c r="E181" s="76"/>
      <c r="F181" s="76"/>
    </row>
    <row r="182" spans="2:6" ht="15.75" customHeight="1">
      <c r="B182" s="48"/>
      <c r="E182" s="76"/>
      <c r="F182" s="76"/>
    </row>
    <row r="183" spans="2:6" ht="15.75" customHeight="1">
      <c r="B183" s="48"/>
      <c r="E183" s="76"/>
      <c r="F183" s="76"/>
    </row>
    <row r="184" spans="2:6" ht="15.75" customHeight="1">
      <c r="B184" s="48"/>
      <c r="E184" s="76"/>
      <c r="F184" s="76"/>
    </row>
    <row r="185" spans="2:6" ht="15.75" customHeight="1">
      <c r="B185" s="48"/>
      <c r="E185" s="76"/>
      <c r="F185" s="76"/>
    </row>
    <row r="186" spans="2:6" ht="15.75" customHeight="1">
      <c r="B186" s="48"/>
      <c r="E186" s="76"/>
      <c r="F186" s="76"/>
    </row>
    <row r="187" spans="2:6" ht="15.75" customHeight="1">
      <c r="B187" s="48"/>
      <c r="E187" s="76"/>
      <c r="F187" s="76"/>
    </row>
    <row r="188" spans="2:6" ht="15.75" customHeight="1">
      <c r="B188" s="48"/>
      <c r="E188" s="76"/>
      <c r="F188" s="76"/>
    </row>
    <row r="189" spans="2:6" ht="15.75" customHeight="1">
      <c r="B189" s="48"/>
      <c r="E189" s="76"/>
      <c r="F189" s="76"/>
    </row>
    <row r="190" spans="2:6" ht="15.75" customHeight="1">
      <c r="B190" s="48"/>
      <c r="E190" s="76"/>
      <c r="F190" s="76"/>
    </row>
    <row r="191" spans="2:6" ht="15.75" customHeight="1">
      <c r="B191" s="48"/>
      <c r="E191" s="76"/>
      <c r="F191" s="76"/>
    </row>
    <row r="192" spans="2:6" ht="15.75" customHeight="1">
      <c r="B192" s="48"/>
      <c r="E192" s="76"/>
      <c r="F192" s="76"/>
    </row>
    <row r="193" spans="2:6" ht="15.75" customHeight="1">
      <c r="B193" s="48"/>
      <c r="E193" s="76"/>
      <c r="F193" s="76"/>
    </row>
    <row r="194" spans="2:6" ht="15.75" customHeight="1">
      <c r="B194" s="48"/>
      <c r="E194" s="76"/>
      <c r="F194" s="76"/>
    </row>
    <row r="195" spans="2:6" ht="15.75" customHeight="1">
      <c r="B195" s="48"/>
      <c r="E195" s="76"/>
      <c r="F195" s="76"/>
    </row>
    <row r="196" spans="2:6" ht="15.75" customHeight="1">
      <c r="B196" s="48"/>
      <c r="E196" s="76"/>
      <c r="F196" s="76"/>
    </row>
    <row r="197" spans="2:6" ht="15.75" customHeight="1">
      <c r="B197" s="48"/>
      <c r="E197" s="76"/>
      <c r="F197" s="76"/>
    </row>
    <row r="198" spans="2:6" ht="15.75" customHeight="1">
      <c r="B198" s="48"/>
      <c r="E198" s="76"/>
      <c r="F198" s="76"/>
    </row>
    <row r="199" spans="2:6" ht="15.75" customHeight="1">
      <c r="B199" s="48"/>
      <c r="E199" s="76"/>
      <c r="F199" s="76"/>
    </row>
    <row r="200" spans="2:6" ht="15.75" customHeight="1">
      <c r="B200" s="48"/>
      <c r="E200" s="76"/>
      <c r="F200" s="76"/>
    </row>
    <row r="201" spans="2:6" ht="15.75" customHeight="1">
      <c r="B201" s="48"/>
      <c r="E201" s="76"/>
      <c r="F201" s="76"/>
    </row>
    <row r="202" spans="2:6" ht="15.75" customHeight="1">
      <c r="B202" s="48"/>
      <c r="E202" s="76"/>
      <c r="F202" s="76"/>
    </row>
    <row r="203" spans="2:6" ht="15.75" customHeight="1">
      <c r="B203" s="48"/>
      <c r="E203" s="76"/>
      <c r="F203" s="76"/>
    </row>
    <row r="204" spans="2:6" ht="15.75" customHeight="1">
      <c r="B204" s="48"/>
      <c r="E204" s="76"/>
      <c r="F204" s="76"/>
    </row>
    <row r="205" spans="2:6" ht="15.75" customHeight="1">
      <c r="B205" s="48"/>
      <c r="E205" s="76"/>
      <c r="F205" s="76"/>
    </row>
    <row r="206" spans="2:6" ht="15.75" customHeight="1">
      <c r="B206" s="48"/>
      <c r="E206" s="76"/>
      <c r="F206" s="76"/>
    </row>
    <row r="207" spans="2:6" ht="15.75" customHeight="1">
      <c r="B207" s="48"/>
      <c r="E207" s="76"/>
      <c r="F207" s="76"/>
    </row>
    <row r="208" spans="2:6" ht="15.75" customHeight="1">
      <c r="B208" s="48"/>
      <c r="E208" s="76"/>
      <c r="F208" s="76"/>
    </row>
    <row r="209" spans="2:6" ht="15.75" customHeight="1">
      <c r="B209" s="48"/>
      <c r="E209" s="76"/>
      <c r="F209" s="76"/>
    </row>
    <row r="210" spans="2:6" ht="15.75" customHeight="1">
      <c r="B210" s="48"/>
      <c r="E210" s="76"/>
      <c r="F210" s="76"/>
    </row>
    <row r="211" spans="2:6" ht="15.75" customHeight="1">
      <c r="B211" s="48"/>
      <c r="E211" s="76"/>
      <c r="F211" s="76"/>
    </row>
    <row r="212" spans="2:6" ht="15.75" customHeight="1">
      <c r="B212" s="48"/>
      <c r="E212" s="76"/>
      <c r="F212" s="76"/>
    </row>
    <row r="213" spans="2:6" ht="15.75" customHeight="1">
      <c r="B213" s="48"/>
      <c r="E213" s="76"/>
      <c r="F213" s="76"/>
    </row>
    <row r="214" spans="2:6" ht="15.75" customHeight="1">
      <c r="B214" s="48"/>
      <c r="E214" s="76"/>
      <c r="F214" s="76"/>
    </row>
    <row r="215" spans="2:6" ht="15.75" customHeight="1">
      <c r="B215" s="48"/>
      <c r="E215" s="76"/>
      <c r="F215" s="76"/>
    </row>
    <row r="216" spans="2:6" ht="15.75" customHeight="1">
      <c r="B216" s="48"/>
      <c r="E216" s="76"/>
      <c r="F216" s="76"/>
    </row>
    <row r="217" spans="2:6" ht="15.75" customHeight="1">
      <c r="B217" s="48"/>
      <c r="E217" s="76"/>
      <c r="F217" s="76"/>
    </row>
    <row r="218" spans="2:6" ht="15.75" customHeight="1">
      <c r="B218" s="48"/>
      <c r="E218" s="76"/>
      <c r="F218" s="76"/>
    </row>
    <row r="219" spans="2:6" ht="15.75" customHeight="1">
      <c r="B219" s="48"/>
      <c r="E219" s="76"/>
      <c r="F219" s="76"/>
    </row>
    <row r="220" spans="2:6" ht="15.75" customHeight="1">
      <c r="B220" s="48"/>
      <c r="E220" s="76"/>
      <c r="F220" s="76"/>
    </row>
    <row r="221" spans="2:6" ht="15.75" customHeight="1">
      <c r="B221" s="48"/>
      <c r="E221" s="76"/>
      <c r="F221" s="76"/>
    </row>
    <row r="222" spans="2:6" ht="15.75" customHeight="1">
      <c r="B222" s="48"/>
      <c r="E222" s="76"/>
      <c r="F222" s="76"/>
    </row>
    <row r="223" spans="2:6" ht="15.75" customHeight="1">
      <c r="B223" s="48"/>
      <c r="E223" s="76"/>
      <c r="F223" s="76"/>
    </row>
    <row r="224" spans="2:6" ht="15.75" customHeight="1">
      <c r="B224" s="48"/>
      <c r="E224" s="76"/>
      <c r="F224" s="76"/>
    </row>
    <row r="225" spans="2:6" ht="15.75" customHeight="1">
      <c r="B225" s="48"/>
      <c r="E225" s="76"/>
      <c r="F225" s="76"/>
    </row>
    <row r="226" spans="2:6" ht="15.75" customHeight="1">
      <c r="B226" s="48"/>
      <c r="E226" s="76"/>
      <c r="F226" s="76"/>
    </row>
    <row r="227" spans="2:6" ht="15.75" customHeight="1">
      <c r="B227" s="48"/>
      <c r="E227" s="76"/>
      <c r="F227" s="76"/>
    </row>
    <row r="228" spans="2:6" ht="15.75" customHeight="1">
      <c r="B228" s="48"/>
      <c r="E228" s="76"/>
      <c r="F228" s="76"/>
    </row>
    <row r="229" spans="2:6" ht="15.75" customHeight="1">
      <c r="B229" s="48"/>
      <c r="E229" s="76"/>
      <c r="F229" s="76"/>
    </row>
    <row r="230" spans="2:6" ht="15.75" customHeight="1">
      <c r="B230" s="48"/>
      <c r="E230" s="76"/>
      <c r="F230" s="76"/>
    </row>
    <row r="231" spans="2:6" ht="15.75" customHeight="1">
      <c r="B231" s="48"/>
      <c r="E231" s="76"/>
      <c r="F231" s="76"/>
    </row>
    <row r="232" spans="2:6" ht="15.75" customHeight="1">
      <c r="B232" s="48"/>
      <c r="E232" s="76"/>
      <c r="F232" s="76"/>
    </row>
    <row r="233" spans="2:6" ht="15.75" customHeight="1">
      <c r="B233" s="48"/>
      <c r="E233" s="76"/>
      <c r="F233" s="76"/>
    </row>
    <row r="234" spans="2:6" ht="15.75" customHeight="1">
      <c r="B234" s="48"/>
      <c r="E234" s="76"/>
      <c r="F234" s="76"/>
    </row>
    <row r="235" spans="2:6" ht="15.75" customHeight="1">
      <c r="B235" s="48"/>
      <c r="E235" s="76"/>
      <c r="F235" s="76"/>
    </row>
    <row r="236" spans="2:6" ht="15.75" customHeight="1">
      <c r="B236" s="48"/>
      <c r="E236" s="76"/>
      <c r="F236" s="76"/>
    </row>
    <row r="237" spans="2:6" ht="15.75" customHeight="1">
      <c r="B237" s="48"/>
      <c r="E237" s="76"/>
      <c r="F237" s="76"/>
    </row>
    <row r="238" spans="2:6" ht="15.75" customHeight="1">
      <c r="B238" s="48"/>
      <c r="E238" s="76"/>
      <c r="F238" s="76"/>
    </row>
    <row r="239" spans="2:6" ht="15.75" customHeight="1">
      <c r="B239" s="48"/>
      <c r="E239" s="76"/>
      <c r="F239" s="76"/>
    </row>
    <row r="240" spans="2:6" ht="15.75" customHeight="1">
      <c r="B240" s="48"/>
      <c r="E240" s="76"/>
      <c r="F240" s="76"/>
    </row>
    <row r="241" spans="2:6" ht="15.75" customHeight="1">
      <c r="B241" s="48"/>
      <c r="E241" s="76"/>
      <c r="F241" s="76"/>
    </row>
    <row r="242" spans="2:6" ht="15.75" customHeight="1">
      <c r="B242" s="48"/>
      <c r="E242" s="76"/>
      <c r="F242" s="76"/>
    </row>
    <row r="243" spans="2:6" ht="15.75" customHeight="1">
      <c r="B243" s="48"/>
      <c r="E243" s="76"/>
      <c r="F243" s="76"/>
    </row>
    <row r="244" spans="2:6" ht="15.75" customHeight="1">
      <c r="B244" s="48"/>
      <c r="E244" s="76"/>
      <c r="F244" s="76"/>
    </row>
    <row r="245" spans="2:6" ht="15.75" customHeight="1">
      <c r="B245" s="48"/>
      <c r="E245" s="76"/>
      <c r="F245" s="76"/>
    </row>
    <row r="246" spans="2:6" ht="15.75" customHeight="1">
      <c r="B246" s="48"/>
      <c r="E246" s="76"/>
      <c r="F246" s="76"/>
    </row>
    <row r="247" spans="2:6" ht="15.75" customHeight="1">
      <c r="B247" s="48"/>
      <c r="E247" s="76"/>
      <c r="F247" s="76"/>
    </row>
    <row r="248" spans="2:6" ht="15.75" customHeight="1">
      <c r="B248" s="48"/>
      <c r="E248" s="76"/>
      <c r="F248" s="76"/>
    </row>
    <row r="249" spans="2:6" ht="15.75" customHeight="1">
      <c r="B249" s="48"/>
      <c r="E249" s="76"/>
      <c r="F249" s="76"/>
    </row>
    <row r="250" spans="2:6" ht="15.75" customHeight="1">
      <c r="B250" s="48"/>
      <c r="E250" s="76"/>
      <c r="F250" s="76"/>
    </row>
    <row r="251" spans="2:6" ht="15.75" customHeight="1">
      <c r="B251" s="48"/>
      <c r="E251" s="76"/>
      <c r="F251" s="76"/>
    </row>
    <row r="252" spans="2:6" ht="15.75" customHeight="1">
      <c r="B252" s="48"/>
      <c r="E252" s="76"/>
      <c r="F252" s="76"/>
    </row>
    <row r="253" spans="2:6" ht="15.75" customHeight="1">
      <c r="B253" s="48"/>
      <c r="E253" s="76"/>
      <c r="F253" s="76"/>
    </row>
    <row r="254" spans="2:6" ht="15.75" customHeight="1">
      <c r="B254" s="48"/>
      <c r="E254" s="76"/>
      <c r="F254" s="76"/>
    </row>
    <row r="255" spans="2:6" ht="15.75" customHeight="1">
      <c r="B255" s="48"/>
      <c r="E255" s="76"/>
      <c r="F255" s="76"/>
    </row>
    <row r="256" spans="2:6" ht="15.75" customHeight="1">
      <c r="B256" s="48"/>
      <c r="E256" s="76"/>
      <c r="F256" s="76"/>
    </row>
    <row r="257" spans="2:6" ht="15.75" customHeight="1">
      <c r="B257" s="48"/>
      <c r="E257" s="76"/>
      <c r="F257" s="76"/>
    </row>
    <row r="258" spans="2:6" ht="15.75" customHeight="1">
      <c r="B258" s="48"/>
      <c r="E258" s="76"/>
      <c r="F258" s="76"/>
    </row>
    <row r="259" spans="2:6" ht="15.75" customHeight="1">
      <c r="B259" s="48"/>
      <c r="E259" s="76"/>
      <c r="F259" s="76"/>
    </row>
    <row r="260" spans="2:6" ht="15.75" customHeight="1">
      <c r="B260" s="48"/>
      <c r="E260" s="76"/>
      <c r="F260" s="76"/>
    </row>
    <row r="261" spans="2:6" ht="15.75" customHeight="1">
      <c r="B261" s="48"/>
      <c r="E261" s="76"/>
      <c r="F261" s="76"/>
    </row>
    <row r="262" spans="2:6" ht="15.75" customHeight="1">
      <c r="B262" s="48"/>
      <c r="E262" s="76"/>
      <c r="F262" s="76"/>
    </row>
    <row r="263" spans="2:6" ht="15.75" customHeight="1">
      <c r="B263" s="48"/>
      <c r="E263" s="76"/>
      <c r="F263" s="76"/>
    </row>
    <row r="264" spans="2:6" ht="15.75" customHeight="1">
      <c r="B264" s="48"/>
      <c r="E264" s="76"/>
      <c r="F264" s="76"/>
    </row>
    <row r="265" spans="2:6" ht="15.75" customHeight="1">
      <c r="B265" s="48"/>
      <c r="E265" s="76"/>
      <c r="F265" s="76"/>
    </row>
    <row r="266" spans="2:6" ht="15.75" customHeight="1">
      <c r="B266" s="48"/>
      <c r="E266" s="76"/>
      <c r="F266" s="76"/>
    </row>
    <row r="267" spans="2:6" ht="15.75" customHeight="1">
      <c r="B267" s="48"/>
      <c r="E267" s="76"/>
      <c r="F267" s="76"/>
    </row>
    <row r="268" spans="2:6" ht="15.75" customHeight="1">
      <c r="B268" s="48"/>
      <c r="E268" s="76"/>
      <c r="F268" s="76"/>
    </row>
    <row r="269" spans="2:6" ht="15.75" customHeight="1">
      <c r="B269" s="48"/>
      <c r="E269" s="76"/>
      <c r="F269" s="76"/>
    </row>
    <row r="270" spans="2:6" ht="15.75" customHeight="1">
      <c r="B270" s="48"/>
      <c r="E270" s="76"/>
      <c r="F270" s="76"/>
    </row>
    <row r="271" spans="2:6" ht="15.75" customHeight="1">
      <c r="B271" s="48"/>
      <c r="E271" s="76"/>
      <c r="F271" s="76"/>
    </row>
    <row r="272" spans="2:6" ht="15.75" customHeight="1">
      <c r="B272" s="48"/>
      <c r="E272" s="76"/>
      <c r="F272" s="76"/>
    </row>
    <row r="273" spans="2:6" ht="15.75" customHeight="1">
      <c r="B273" s="48"/>
      <c r="E273" s="76"/>
      <c r="F273" s="76"/>
    </row>
    <row r="274" spans="2:6" ht="15.75" customHeight="1">
      <c r="B274" s="48"/>
      <c r="E274" s="76"/>
      <c r="F274" s="76"/>
    </row>
    <row r="275" spans="2:6" ht="15.75" customHeight="1">
      <c r="B275" s="48"/>
      <c r="E275" s="76"/>
      <c r="F275" s="76"/>
    </row>
    <row r="276" spans="2:6" ht="15.75" customHeight="1">
      <c r="B276" s="48"/>
      <c r="E276" s="76"/>
      <c r="F276" s="76"/>
    </row>
    <row r="277" spans="2:6" ht="15.75" customHeight="1">
      <c r="B277" s="48"/>
      <c r="E277" s="76"/>
      <c r="F277" s="76"/>
    </row>
    <row r="278" spans="2:6" ht="15.75" customHeight="1">
      <c r="B278" s="48"/>
      <c r="E278" s="76"/>
      <c r="F278" s="76"/>
    </row>
    <row r="279" spans="2:6" ht="15.75" customHeight="1">
      <c r="B279" s="48"/>
      <c r="E279" s="76"/>
      <c r="F279" s="76"/>
    </row>
    <row r="280" spans="2:6" ht="15.75" customHeight="1">
      <c r="B280" s="48"/>
      <c r="E280" s="76"/>
      <c r="F280" s="76"/>
    </row>
    <row r="281" spans="2:6" ht="15.75" customHeight="1">
      <c r="B281" s="48"/>
      <c r="E281" s="76"/>
      <c r="F281" s="76"/>
    </row>
    <row r="282" spans="2:6" ht="15.75" customHeight="1">
      <c r="B282" s="48"/>
      <c r="E282" s="76"/>
      <c r="F282" s="76"/>
    </row>
    <row r="283" spans="2:6" ht="15.75" customHeight="1">
      <c r="B283" s="48"/>
      <c r="E283" s="76"/>
      <c r="F283" s="76"/>
    </row>
    <row r="284" spans="2:6" ht="15.75" customHeight="1">
      <c r="B284" s="48"/>
      <c r="E284" s="76"/>
      <c r="F284" s="76"/>
    </row>
    <row r="285" spans="2:6" ht="15.75" customHeight="1">
      <c r="B285" s="48"/>
      <c r="E285" s="76"/>
      <c r="F285" s="76"/>
    </row>
    <row r="286" spans="2:6" ht="15.75" customHeight="1">
      <c r="B286" s="48"/>
      <c r="E286" s="76"/>
      <c r="F286" s="76"/>
    </row>
    <row r="287" spans="2:6" ht="15.75" customHeight="1">
      <c r="B287" s="48"/>
      <c r="E287" s="76"/>
      <c r="F287" s="76"/>
    </row>
    <row r="288" spans="2:6" ht="15.75" customHeight="1">
      <c r="B288" s="48"/>
      <c r="E288" s="76"/>
      <c r="F288" s="76"/>
    </row>
    <row r="289" spans="2:6" ht="15.75" customHeight="1">
      <c r="B289" s="48"/>
      <c r="E289" s="76"/>
      <c r="F289" s="76"/>
    </row>
    <row r="290" spans="2:6" ht="15.75" customHeight="1">
      <c r="B290" s="48"/>
      <c r="E290" s="76"/>
      <c r="F290" s="76"/>
    </row>
    <row r="291" spans="2:6" ht="15.75" customHeight="1">
      <c r="B291" s="48"/>
      <c r="E291" s="76"/>
      <c r="F291" s="76"/>
    </row>
    <row r="292" spans="2:6" ht="15.75" customHeight="1">
      <c r="B292" s="48"/>
      <c r="E292" s="76"/>
      <c r="F292" s="76"/>
    </row>
    <row r="293" spans="2:6" ht="15.75" customHeight="1">
      <c r="B293" s="48"/>
      <c r="E293" s="76"/>
      <c r="F293" s="76"/>
    </row>
    <row r="294" spans="2:6" ht="15.75" customHeight="1">
      <c r="B294" s="48"/>
      <c r="E294" s="76"/>
      <c r="F294" s="76"/>
    </row>
    <row r="295" spans="2:6" ht="15.75" customHeight="1">
      <c r="B295" s="48"/>
      <c r="E295" s="76"/>
      <c r="F295" s="76"/>
    </row>
    <row r="296" spans="2:6" ht="15.75" customHeight="1">
      <c r="B296" s="48"/>
      <c r="E296" s="76"/>
      <c r="F296" s="76"/>
    </row>
    <row r="297" spans="2:6" ht="15.75" customHeight="1">
      <c r="B297" s="48"/>
      <c r="E297" s="76"/>
      <c r="F297" s="76"/>
    </row>
    <row r="298" spans="2:6" ht="15.75" customHeight="1">
      <c r="B298" s="48"/>
      <c r="E298" s="76"/>
      <c r="F298" s="76"/>
    </row>
    <row r="299" spans="2:6" ht="15.75" customHeight="1">
      <c r="B299" s="48"/>
      <c r="E299" s="76"/>
      <c r="F299" s="76"/>
    </row>
    <row r="300" spans="2:6" ht="15.75" customHeight="1">
      <c r="B300" s="48"/>
      <c r="E300" s="76"/>
      <c r="F300" s="76"/>
    </row>
    <row r="301" spans="2:6" ht="15.75" customHeight="1">
      <c r="B301" s="48"/>
      <c r="E301" s="76"/>
      <c r="F301" s="76"/>
    </row>
    <row r="302" spans="2:6" ht="15.75" customHeight="1">
      <c r="B302" s="48"/>
      <c r="E302" s="76"/>
      <c r="F302" s="76"/>
    </row>
    <row r="303" spans="2:6" ht="15.75" customHeight="1">
      <c r="B303" s="48"/>
      <c r="E303" s="76"/>
      <c r="F303" s="76"/>
    </row>
    <row r="304" spans="2:6" ht="15.75" customHeight="1">
      <c r="B304" s="48"/>
      <c r="E304" s="76"/>
      <c r="F304" s="76"/>
    </row>
    <row r="305" spans="2:6" ht="15.75" customHeight="1">
      <c r="B305" s="48"/>
      <c r="E305" s="76"/>
      <c r="F305" s="76"/>
    </row>
    <row r="306" spans="2:6" ht="15.75" customHeight="1">
      <c r="B306" s="48"/>
      <c r="E306" s="76"/>
      <c r="F306" s="76"/>
    </row>
    <row r="307" spans="2:6" ht="15.75" customHeight="1">
      <c r="B307" s="48"/>
      <c r="E307" s="76"/>
      <c r="F307" s="76"/>
    </row>
    <row r="308" spans="2:6" ht="15.75" customHeight="1">
      <c r="B308" s="48"/>
      <c r="E308" s="76"/>
      <c r="F308" s="76"/>
    </row>
    <row r="309" spans="2:6" ht="15.75" customHeight="1">
      <c r="B309" s="48"/>
      <c r="E309" s="76"/>
      <c r="F309" s="76"/>
    </row>
    <row r="310" spans="2:6" ht="15.75" customHeight="1">
      <c r="B310" s="48"/>
      <c r="E310" s="76"/>
      <c r="F310" s="76"/>
    </row>
    <row r="311" spans="2:6" ht="15.75" customHeight="1">
      <c r="B311" s="48"/>
      <c r="E311" s="76"/>
      <c r="F311" s="76"/>
    </row>
    <row r="312" spans="2:6" ht="15.75" customHeight="1">
      <c r="B312" s="48"/>
      <c r="E312" s="76"/>
      <c r="F312" s="76"/>
    </row>
    <row r="313" spans="2:6" ht="15.75" customHeight="1">
      <c r="B313" s="48"/>
      <c r="E313" s="76"/>
      <c r="F313" s="76"/>
    </row>
    <row r="314" spans="2:6" ht="15.75" customHeight="1">
      <c r="B314" s="48"/>
      <c r="E314" s="76"/>
      <c r="F314" s="76"/>
    </row>
    <row r="315" spans="2:6" ht="15.75" customHeight="1">
      <c r="B315" s="48"/>
      <c r="E315" s="76"/>
      <c r="F315" s="76"/>
    </row>
    <row r="316" spans="2:6" ht="15.75" customHeight="1">
      <c r="B316" s="48"/>
      <c r="E316" s="76"/>
      <c r="F316" s="76"/>
    </row>
    <row r="317" spans="2:6" ht="15.75" customHeight="1">
      <c r="B317" s="48"/>
      <c r="E317" s="76"/>
      <c r="F317" s="76"/>
    </row>
    <row r="318" spans="2:6" ht="15.75" customHeight="1">
      <c r="B318" s="48"/>
      <c r="E318" s="76"/>
      <c r="F318" s="76"/>
    </row>
    <row r="319" spans="2:6" ht="15.75" customHeight="1">
      <c r="B319" s="48"/>
      <c r="E319" s="76"/>
      <c r="F319" s="76"/>
    </row>
    <row r="320" spans="2:6" ht="15.75" customHeight="1">
      <c r="B320" s="48"/>
      <c r="E320" s="76"/>
      <c r="F320" s="76"/>
    </row>
    <row r="321" spans="2:6" ht="15.75" customHeight="1">
      <c r="B321" s="48"/>
      <c r="E321" s="76"/>
      <c r="F321" s="76"/>
    </row>
    <row r="322" spans="2:6" ht="15.75" customHeight="1">
      <c r="B322" s="48"/>
      <c r="E322" s="76"/>
      <c r="F322" s="76"/>
    </row>
    <row r="323" spans="2:6" ht="15.75" customHeight="1">
      <c r="B323" s="48"/>
      <c r="E323" s="76"/>
      <c r="F323" s="76"/>
    </row>
    <row r="324" spans="2:6" ht="15.75" customHeight="1">
      <c r="B324" s="48"/>
      <c r="E324" s="76"/>
      <c r="F324" s="76"/>
    </row>
    <row r="325" spans="2:6" ht="15.75" customHeight="1"/>
    <row r="326" spans="2:6" ht="15.75" customHeight="1"/>
    <row r="327" spans="2:6" ht="15.75" customHeight="1"/>
    <row r="328" spans="2:6" ht="15.75" customHeight="1"/>
    <row r="329" spans="2:6" ht="15.75" customHeight="1"/>
    <row r="330" spans="2:6" ht="15.75" customHeight="1"/>
    <row r="331" spans="2:6" ht="15.75" customHeight="1"/>
    <row r="332" spans="2:6" ht="15.75" customHeight="1"/>
    <row r="333" spans="2:6" ht="15.75" customHeight="1"/>
    <row r="334" spans="2:6" ht="15.75" customHeight="1"/>
    <row r="335" spans="2:6" ht="15.75" customHeight="1"/>
    <row r="336" spans="2: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324" xr:uid="{00000000-0009-0000-0000-00000E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filterMode="1">
    <outlinePr summaryBelow="0" summaryRight="0"/>
  </sheetPr>
  <dimension ref="A1:W1000"/>
  <sheetViews>
    <sheetView workbookViewId="0"/>
  </sheetViews>
  <sheetFormatPr baseColWidth="10" defaultColWidth="14.5" defaultRowHeight="15" customHeight="1"/>
  <cols>
    <col min="1" max="1" width="53.1640625" customWidth="1"/>
    <col min="2" max="2" width="18.33203125" customWidth="1"/>
    <col min="3" max="6" width="14.5" customWidth="1"/>
  </cols>
  <sheetData>
    <row r="1" spans="1:22" ht="15.75" customHeight="1">
      <c r="A1" s="77" t="s">
        <v>420</v>
      </c>
      <c r="B1" s="78" t="s">
        <v>624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</row>
    <row r="2" spans="1:22" ht="15.75" hidden="1" customHeight="1">
      <c r="A2" s="80" t="s">
        <v>250</v>
      </c>
      <c r="B2" s="81" t="s">
        <v>625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</row>
    <row r="3" spans="1:22" ht="15.75" hidden="1" customHeight="1">
      <c r="A3" s="80" t="s">
        <v>84</v>
      </c>
      <c r="B3" s="81">
        <v>1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</row>
    <row r="4" spans="1:22" ht="15.75" hidden="1" customHeight="1">
      <c r="A4" s="80" t="s">
        <v>254</v>
      </c>
      <c r="B4" s="81">
        <v>1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</row>
    <row r="5" spans="1:22" ht="15.75" hidden="1" customHeight="1">
      <c r="A5" s="80" t="s">
        <v>88</v>
      </c>
      <c r="B5" s="81" t="s">
        <v>625</v>
      </c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</row>
    <row r="6" spans="1:22" ht="15.75" hidden="1" customHeight="1">
      <c r="A6" s="80" t="s">
        <v>91</v>
      </c>
      <c r="B6" s="81" t="s">
        <v>625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</row>
    <row r="7" spans="1:22" ht="15.75" hidden="1" customHeight="1">
      <c r="A7" s="80" t="s">
        <v>93</v>
      </c>
      <c r="B7" s="81">
        <v>1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</row>
    <row r="8" spans="1:22" ht="15.75" hidden="1" customHeight="1">
      <c r="A8" s="80" t="s">
        <v>256</v>
      </c>
      <c r="B8" s="81">
        <v>1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</row>
    <row r="9" spans="1:22" ht="15.75" hidden="1" customHeight="1">
      <c r="A9" s="82" t="s">
        <v>95</v>
      </c>
      <c r="B9" s="81">
        <v>1</v>
      </c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</row>
    <row r="10" spans="1:22" ht="15.75" hidden="1" customHeight="1">
      <c r="A10" s="80" t="s">
        <v>97</v>
      </c>
      <c r="B10" s="81" t="s">
        <v>626</v>
      </c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</row>
    <row r="11" spans="1:22" ht="15.75" hidden="1" customHeight="1">
      <c r="A11" s="80" t="s">
        <v>99</v>
      </c>
      <c r="B11" s="81">
        <v>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</row>
    <row r="12" spans="1:22" ht="15.75" hidden="1" customHeight="1">
      <c r="A12" s="80" t="s">
        <v>413</v>
      </c>
      <c r="B12" s="81">
        <v>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</row>
    <row r="13" spans="1:22" ht="15.75" hidden="1" customHeight="1">
      <c r="A13" s="80" t="s">
        <v>103</v>
      </c>
      <c r="B13" s="81">
        <v>1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</row>
    <row r="14" spans="1:22" ht="15.75" hidden="1" customHeight="1">
      <c r="A14" s="80" t="s">
        <v>105</v>
      </c>
      <c r="B14" s="81">
        <v>1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</row>
    <row r="15" spans="1:22" ht="15.75" hidden="1" customHeight="1">
      <c r="A15" s="80" t="s">
        <v>107</v>
      </c>
      <c r="B15" s="81">
        <v>1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</row>
    <row r="16" spans="1:22" ht="15.75" hidden="1" customHeight="1">
      <c r="A16" s="80" t="s">
        <v>109</v>
      </c>
      <c r="B16" s="81">
        <v>1</v>
      </c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22" ht="15.75" hidden="1" customHeight="1">
      <c r="A17" s="80" t="s">
        <v>258</v>
      </c>
      <c r="B17" s="81">
        <v>2</v>
      </c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</row>
    <row r="18" spans="1:22" ht="15.75" hidden="1" customHeight="1">
      <c r="A18" s="80" t="s">
        <v>111</v>
      </c>
      <c r="B18" s="81">
        <v>1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</row>
    <row r="19" spans="1:22" ht="15.75" hidden="1" customHeight="1">
      <c r="A19" s="80" t="s">
        <v>113</v>
      </c>
      <c r="B19" s="81">
        <v>1</v>
      </c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</row>
    <row r="20" spans="1:22" ht="15.75" hidden="1" customHeight="1">
      <c r="A20" s="80" t="s">
        <v>260</v>
      </c>
      <c r="B20" s="81">
        <v>1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</row>
    <row r="21" spans="1:22" ht="15.75" hidden="1" customHeight="1">
      <c r="A21" s="80" t="s">
        <v>115</v>
      </c>
      <c r="B21" s="81">
        <v>1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</row>
    <row r="22" spans="1:22" ht="15.75" hidden="1" customHeight="1">
      <c r="A22" s="80" t="s">
        <v>262</v>
      </c>
      <c r="B22" s="81">
        <v>1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</row>
    <row r="23" spans="1:22" ht="15.75" hidden="1" customHeight="1">
      <c r="A23" s="80" t="s">
        <v>117</v>
      </c>
      <c r="B23" s="81">
        <v>2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</row>
    <row r="24" spans="1:22" ht="15.75" hidden="1" customHeight="1">
      <c r="A24" s="80" t="s">
        <v>119</v>
      </c>
      <c r="B24" s="81" t="s">
        <v>626</v>
      </c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</row>
    <row r="25" spans="1:22" ht="15.75" hidden="1" customHeight="1">
      <c r="A25" s="80" t="s">
        <v>264</v>
      </c>
      <c r="B25" s="81">
        <v>1</v>
      </c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</row>
    <row r="26" spans="1:22" ht="15.75" customHeight="1">
      <c r="A26" s="80" t="s">
        <v>266</v>
      </c>
      <c r="B26" s="78" t="s">
        <v>627</v>
      </c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</row>
    <row r="27" spans="1:22" ht="15.75" hidden="1" customHeight="1">
      <c r="A27" s="80" t="s">
        <v>121</v>
      </c>
      <c r="B27" s="78" t="s">
        <v>625</v>
      </c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</row>
    <row r="28" spans="1:22" ht="15.75" hidden="1" customHeight="1">
      <c r="A28" s="80" t="s">
        <v>123</v>
      </c>
      <c r="B28" s="81">
        <v>1</v>
      </c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</row>
    <row r="29" spans="1:22" ht="15.75" hidden="1" customHeight="1">
      <c r="A29" s="80" t="s">
        <v>268</v>
      </c>
      <c r="B29" s="81">
        <v>2</v>
      </c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</row>
    <row r="30" spans="1:22" ht="15.75" hidden="1" customHeight="1">
      <c r="A30" s="80" t="s">
        <v>125</v>
      </c>
      <c r="B30" s="81" t="s">
        <v>626</v>
      </c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</row>
    <row r="31" spans="1:22" ht="15.75" hidden="1" customHeight="1">
      <c r="A31" s="80" t="s">
        <v>127</v>
      </c>
      <c r="B31" s="81">
        <v>1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</row>
    <row r="32" spans="1:22" ht="15.75" hidden="1" customHeight="1">
      <c r="A32" s="80" t="s">
        <v>272</v>
      </c>
      <c r="B32" s="81">
        <v>1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</row>
    <row r="33" spans="1:22" ht="15.75" hidden="1" customHeight="1">
      <c r="A33" s="80" t="s">
        <v>129</v>
      </c>
      <c r="B33" s="81">
        <v>1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</row>
    <row r="34" spans="1:22" ht="15.75" hidden="1" customHeight="1">
      <c r="A34" s="80" t="s">
        <v>131</v>
      </c>
      <c r="B34" s="81">
        <v>1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1:22" ht="15.75" hidden="1" customHeight="1">
      <c r="A35" s="83" t="s">
        <v>274</v>
      </c>
      <c r="B35" s="81">
        <v>1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1:22" ht="15.75" hidden="1" customHeight="1">
      <c r="A36" s="80" t="s">
        <v>133</v>
      </c>
      <c r="B36" s="81">
        <v>1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  <row r="37" spans="1:22" ht="15.75" hidden="1" customHeight="1">
      <c r="A37" s="80" t="s">
        <v>135</v>
      </c>
      <c r="B37" s="81">
        <v>1</v>
      </c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</row>
    <row r="38" spans="1:22" ht="15.75" hidden="1" customHeight="1">
      <c r="A38" s="80" t="s">
        <v>276</v>
      </c>
      <c r="B38" s="81">
        <v>2</v>
      </c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</row>
    <row r="39" spans="1:22" ht="15.75" hidden="1" customHeight="1">
      <c r="A39" s="80" t="s">
        <v>137</v>
      </c>
      <c r="B39" s="81">
        <v>1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</row>
    <row r="40" spans="1:22" ht="15.75" hidden="1" customHeight="1">
      <c r="A40" s="80" t="s">
        <v>139</v>
      </c>
      <c r="B40" s="81">
        <v>1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</row>
    <row r="41" spans="1:22" ht="15.75" customHeight="1">
      <c r="A41" s="80" t="s">
        <v>141</v>
      </c>
      <c r="B41" s="78" t="s">
        <v>628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</row>
    <row r="42" spans="1:22" ht="15.75" hidden="1" customHeight="1">
      <c r="A42" s="80" t="s">
        <v>143</v>
      </c>
      <c r="B42" s="81">
        <v>1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</row>
    <row r="43" spans="1:22" ht="15.75" hidden="1" customHeight="1">
      <c r="A43" s="80" t="s">
        <v>145</v>
      </c>
      <c r="B43" s="81">
        <v>1</v>
      </c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</row>
    <row r="44" spans="1:22" ht="15.75" hidden="1" customHeight="1">
      <c r="A44" s="80" t="s">
        <v>147</v>
      </c>
      <c r="B44" s="81">
        <v>1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</row>
    <row r="45" spans="1:22" ht="15.75" hidden="1" customHeight="1">
      <c r="A45" s="80" t="s">
        <v>278</v>
      </c>
      <c r="B45" s="81">
        <v>2</v>
      </c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</row>
    <row r="46" spans="1:22" ht="15.75" hidden="1" customHeight="1">
      <c r="A46" s="80" t="s">
        <v>149</v>
      </c>
      <c r="B46" s="81">
        <v>1</v>
      </c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</row>
    <row r="47" spans="1:22" ht="15.75" hidden="1" customHeight="1">
      <c r="A47" s="80" t="s">
        <v>151</v>
      </c>
      <c r="B47" s="81">
        <v>1</v>
      </c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</row>
    <row r="48" spans="1:22" ht="15.75" hidden="1" customHeight="1">
      <c r="A48" s="80" t="s">
        <v>282</v>
      </c>
      <c r="B48" s="81">
        <v>1</v>
      </c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</row>
    <row r="49" spans="1:22" ht="15.75" hidden="1" customHeight="1">
      <c r="A49" s="80" t="s">
        <v>153</v>
      </c>
      <c r="B49" s="78" t="s">
        <v>625</v>
      </c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</row>
    <row r="50" spans="1:22" ht="15.75" hidden="1" customHeight="1">
      <c r="A50" s="80" t="s">
        <v>155</v>
      </c>
      <c r="B50" s="81">
        <v>1</v>
      </c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</row>
    <row r="51" spans="1:22" ht="15.75" hidden="1" customHeight="1">
      <c r="A51" s="80" t="s">
        <v>284</v>
      </c>
      <c r="B51" s="81">
        <v>1</v>
      </c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</row>
    <row r="52" spans="1:22" ht="15.75" hidden="1" customHeight="1">
      <c r="A52" s="80" t="s">
        <v>157</v>
      </c>
      <c r="B52" s="81">
        <v>1</v>
      </c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</row>
    <row r="53" spans="1:22" ht="15.75" hidden="1" customHeight="1">
      <c r="A53" s="80" t="s">
        <v>159</v>
      </c>
      <c r="B53" s="81">
        <v>1</v>
      </c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</row>
    <row r="54" spans="1:22" ht="15.75" hidden="1" customHeight="1">
      <c r="A54" s="80" t="s">
        <v>161</v>
      </c>
      <c r="B54" s="81">
        <v>1</v>
      </c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</row>
    <row r="55" spans="1:22" ht="15.75" hidden="1" customHeight="1">
      <c r="A55" s="80" t="s">
        <v>163</v>
      </c>
      <c r="B55" s="81">
        <v>1</v>
      </c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</row>
    <row r="56" spans="1:22" ht="15.75" hidden="1" customHeight="1">
      <c r="A56" s="80" t="s">
        <v>165</v>
      </c>
      <c r="B56" s="81">
        <v>1</v>
      </c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</row>
    <row r="57" spans="1:22" ht="15.75" customHeight="1">
      <c r="A57" s="80" t="s">
        <v>167</v>
      </c>
      <c r="B57" s="78" t="s">
        <v>628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</row>
    <row r="58" spans="1:22" ht="15.75" hidden="1" customHeight="1">
      <c r="A58" s="80" t="s">
        <v>169</v>
      </c>
      <c r="B58" s="81">
        <v>1</v>
      </c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</row>
    <row r="59" spans="1:22" ht="15.75" hidden="1" customHeight="1">
      <c r="A59" s="80" t="s">
        <v>288</v>
      </c>
      <c r="B59" s="81">
        <v>1</v>
      </c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</row>
    <row r="60" spans="1:22" ht="15.75" hidden="1" customHeight="1">
      <c r="A60" s="80" t="s">
        <v>171</v>
      </c>
      <c r="B60" s="81">
        <v>1</v>
      </c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</row>
    <row r="61" spans="1:22" ht="15.75" hidden="1" customHeight="1">
      <c r="A61" s="80" t="s">
        <v>173</v>
      </c>
      <c r="B61" s="81">
        <v>1</v>
      </c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</row>
    <row r="62" spans="1:22" ht="15.75" hidden="1" customHeight="1">
      <c r="A62" s="80" t="s">
        <v>410</v>
      </c>
      <c r="B62" s="81">
        <v>1</v>
      </c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</row>
    <row r="63" spans="1:22" ht="15.75" hidden="1" customHeight="1">
      <c r="A63" s="80" t="s">
        <v>411</v>
      </c>
      <c r="B63" s="81">
        <v>1</v>
      </c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</row>
    <row r="64" spans="1:22" ht="15.75" hidden="1" customHeight="1">
      <c r="A64" s="80" t="s">
        <v>290</v>
      </c>
      <c r="B64" s="81">
        <v>1</v>
      </c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</row>
    <row r="65" spans="1:23" ht="15.75" hidden="1" customHeight="1">
      <c r="A65" s="80" t="s">
        <v>292</v>
      </c>
      <c r="B65" s="81">
        <v>1</v>
      </c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</row>
    <row r="66" spans="1:23" ht="15.75" hidden="1" customHeight="1">
      <c r="A66" s="80" t="s">
        <v>412</v>
      </c>
      <c r="B66" s="81">
        <v>1</v>
      </c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</row>
    <row r="67" spans="1:23" ht="15.75" hidden="1" customHeight="1">
      <c r="A67" s="80" t="s">
        <v>177</v>
      </c>
      <c r="B67" s="81">
        <v>2</v>
      </c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</row>
    <row r="68" spans="1:23" ht="15.75" hidden="1" customHeight="1">
      <c r="A68" s="80" t="s">
        <v>179</v>
      </c>
      <c r="B68" s="81">
        <v>1</v>
      </c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</row>
    <row r="69" spans="1:23" ht="15.75" hidden="1" customHeight="1">
      <c r="A69" s="84" t="s">
        <v>294</v>
      </c>
      <c r="B69" s="81" t="s">
        <v>625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</row>
    <row r="70" spans="1:23" ht="15.75" hidden="1" customHeight="1">
      <c r="A70" s="80" t="s">
        <v>181</v>
      </c>
      <c r="B70" s="81">
        <v>1</v>
      </c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</row>
    <row r="71" spans="1:23" ht="15.75" hidden="1" customHeight="1">
      <c r="A71" s="80" t="s">
        <v>183</v>
      </c>
      <c r="B71" s="81">
        <v>1</v>
      </c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</row>
    <row r="72" spans="1:23" ht="15.75" hidden="1" customHeight="1">
      <c r="A72" s="80" t="s">
        <v>185</v>
      </c>
      <c r="B72" s="81">
        <v>1</v>
      </c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</row>
    <row r="73" spans="1:23" ht="15.75" hidden="1" customHeight="1">
      <c r="A73" s="80" t="s">
        <v>187</v>
      </c>
      <c r="B73" s="81">
        <v>2</v>
      </c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</row>
    <row r="74" spans="1:23" ht="15.75" hidden="1" customHeight="1">
      <c r="A74" s="80" t="s">
        <v>189</v>
      </c>
      <c r="B74" s="81">
        <v>1</v>
      </c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</row>
    <row r="75" spans="1:23" ht="15.75" hidden="1" customHeight="1">
      <c r="A75" s="80" t="s">
        <v>296</v>
      </c>
      <c r="B75" s="81">
        <v>1</v>
      </c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</row>
    <row r="76" spans="1:23" ht="15.75" hidden="1" customHeight="1">
      <c r="A76" s="80" t="s">
        <v>191</v>
      </c>
      <c r="B76" s="81">
        <v>1</v>
      </c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</row>
    <row r="77" spans="1:23" ht="15.75" customHeight="1">
      <c r="A77" s="80" t="s">
        <v>298</v>
      </c>
      <c r="B77" s="78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</row>
    <row r="78" spans="1:23" ht="15.75" hidden="1" customHeight="1">
      <c r="A78" s="80" t="s">
        <v>193</v>
      </c>
      <c r="B78" s="81" t="s">
        <v>626</v>
      </c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</row>
    <row r="79" spans="1:23" ht="15.75" hidden="1" customHeight="1">
      <c r="A79" s="80" t="s">
        <v>196</v>
      </c>
      <c r="B79" s="81">
        <v>1</v>
      </c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</row>
    <row r="80" spans="1:23" ht="15.75" hidden="1" customHeight="1">
      <c r="A80" s="80" t="s">
        <v>199</v>
      </c>
      <c r="B80" s="81">
        <v>2</v>
      </c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</row>
    <row r="81" spans="1:23" ht="15.75" hidden="1" customHeight="1">
      <c r="A81" s="80" t="s">
        <v>202</v>
      </c>
      <c r="B81" s="81">
        <v>1</v>
      </c>
      <c r="C81" s="79" t="s">
        <v>629</v>
      </c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</row>
    <row r="82" spans="1:23" ht="15.75" hidden="1" customHeight="1">
      <c r="A82" s="80" t="s">
        <v>205</v>
      </c>
      <c r="B82" s="81">
        <v>1</v>
      </c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</row>
    <row r="83" spans="1:23" ht="15.75" hidden="1" customHeight="1">
      <c r="A83" s="80" t="s">
        <v>208</v>
      </c>
      <c r="B83" s="81">
        <v>1</v>
      </c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</row>
    <row r="84" spans="1:23" ht="15.75" hidden="1" customHeight="1">
      <c r="A84" s="80" t="s">
        <v>211</v>
      </c>
      <c r="B84" s="81" t="s">
        <v>625</v>
      </c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</row>
    <row r="85" spans="1:23" ht="15.75" hidden="1" customHeight="1">
      <c r="A85" s="80" t="s">
        <v>214</v>
      </c>
      <c r="B85" s="81" t="s">
        <v>625</v>
      </c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</row>
    <row r="86" spans="1:23" ht="15.75" hidden="1" customHeight="1">
      <c r="A86" s="80" t="s">
        <v>415</v>
      </c>
      <c r="B86" s="81">
        <v>1</v>
      </c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</row>
    <row r="87" spans="1:23" ht="15.75" hidden="1" customHeight="1">
      <c r="A87" s="80" t="s">
        <v>221</v>
      </c>
      <c r="B87" s="81">
        <v>1</v>
      </c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</row>
    <row r="88" spans="1:23" ht="15.75" hidden="1" customHeight="1">
      <c r="A88" s="80" t="s">
        <v>224</v>
      </c>
      <c r="B88" s="81">
        <v>1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</row>
    <row r="89" spans="1:23" ht="15.75" hidden="1" customHeight="1">
      <c r="A89" s="80" t="s">
        <v>227</v>
      </c>
      <c r="B89" s="81">
        <v>1</v>
      </c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</row>
    <row r="90" spans="1:23" ht="15.75" hidden="1" customHeight="1">
      <c r="A90" s="80" t="s">
        <v>230</v>
      </c>
      <c r="B90" s="81">
        <v>1</v>
      </c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</row>
    <row r="91" spans="1:23" ht="15.75" hidden="1" customHeight="1">
      <c r="A91" s="80" t="s">
        <v>233</v>
      </c>
      <c r="B91" s="81">
        <v>1</v>
      </c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</row>
    <row r="92" spans="1:23" ht="15.75" hidden="1" customHeight="1">
      <c r="A92" s="80" t="s">
        <v>300</v>
      </c>
      <c r="B92" s="78" t="s">
        <v>625</v>
      </c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</row>
    <row r="93" spans="1:23" ht="15.75" hidden="1" customHeight="1">
      <c r="A93" s="82" t="s">
        <v>414</v>
      </c>
      <c r="B93" s="78" t="s">
        <v>625</v>
      </c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</row>
    <row r="94" spans="1:23" ht="15.75" hidden="1" customHeight="1">
      <c r="A94" s="80" t="s">
        <v>240</v>
      </c>
      <c r="B94" s="81">
        <v>1</v>
      </c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</row>
    <row r="95" spans="1:23" ht="15.75" hidden="1" customHeight="1">
      <c r="A95" s="80" t="s">
        <v>302</v>
      </c>
      <c r="B95" s="81">
        <v>1</v>
      </c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</row>
    <row r="96" spans="1:23" ht="15.75" hidden="1" customHeight="1">
      <c r="A96" s="80" t="s">
        <v>242</v>
      </c>
      <c r="B96" s="81">
        <v>2</v>
      </c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</row>
    <row r="97" spans="1:23" ht="15.75" hidden="1" customHeight="1">
      <c r="A97" s="80" t="s">
        <v>244</v>
      </c>
      <c r="B97" s="81">
        <v>2</v>
      </c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</row>
    <row r="98" spans="1:23" ht="15.75" hidden="1" customHeight="1">
      <c r="A98" s="80" t="s">
        <v>304</v>
      </c>
      <c r="B98" s="81">
        <v>2</v>
      </c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</row>
    <row r="99" spans="1:23" ht="15.75" hidden="1" customHeight="1">
      <c r="A99" s="80" t="s">
        <v>246</v>
      </c>
      <c r="B99" s="81">
        <v>1</v>
      </c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</row>
    <row r="100" spans="1:23" ht="15.75" hidden="1" customHeight="1">
      <c r="A100" s="80" t="s">
        <v>306</v>
      </c>
      <c r="B100" s="81">
        <v>1</v>
      </c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</row>
    <row r="101" spans="1:23" ht="15.75" hidden="1" customHeight="1">
      <c r="A101" s="80" t="s">
        <v>248</v>
      </c>
      <c r="B101" s="81">
        <v>2</v>
      </c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</row>
    <row r="102" spans="1:23" ht="15.75" hidden="1" customHeight="1">
      <c r="A102" s="80" t="s">
        <v>308</v>
      </c>
      <c r="B102" s="81">
        <v>2</v>
      </c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</row>
    <row r="103" spans="1:23" ht="15.75" hidden="1" customHeight="1">
      <c r="A103" s="80" t="s">
        <v>417</v>
      </c>
      <c r="B103" s="81">
        <v>1</v>
      </c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</row>
    <row r="104" spans="1:23" ht="15.75" hidden="1" customHeight="1">
      <c r="A104" s="80" t="s">
        <v>314</v>
      </c>
      <c r="B104" s="81">
        <v>1</v>
      </c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</row>
    <row r="105" spans="1:23" ht="15.75" hidden="1" customHeight="1">
      <c r="A105" s="80" t="s">
        <v>316</v>
      </c>
      <c r="B105" s="81">
        <v>1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</row>
    <row r="106" spans="1:23" ht="15.75" hidden="1" customHeight="1">
      <c r="A106" s="85" t="s">
        <v>416</v>
      </c>
      <c r="B106" s="81" t="s">
        <v>625</v>
      </c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</row>
    <row r="107" spans="1:23" ht="15.75" hidden="1" customHeight="1">
      <c r="A107" s="80" t="s">
        <v>318</v>
      </c>
      <c r="B107" s="81">
        <v>1</v>
      </c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</row>
    <row r="108" spans="1:23" ht="15.75" hidden="1" customHeight="1">
      <c r="A108" s="80" t="s">
        <v>320</v>
      </c>
      <c r="B108" s="81">
        <v>1</v>
      </c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</row>
    <row r="109" spans="1:23" ht="15.75" hidden="1" customHeight="1">
      <c r="A109" s="80" t="s">
        <v>418</v>
      </c>
      <c r="B109" s="81">
        <v>2</v>
      </c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</row>
    <row r="110" spans="1:23" ht="15.75" hidden="1" customHeight="1">
      <c r="A110" s="80" t="s">
        <v>322</v>
      </c>
      <c r="B110" s="81">
        <v>1</v>
      </c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</row>
    <row r="111" spans="1:23" ht="15.75" hidden="1" customHeight="1">
      <c r="A111" s="80" t="s">
        <v>326</v>
      </c>
      <c r="B111" s="81">
        <v>1</v>
      </c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</row>
    <row r="112" spans="1:23" ht="15.75" hidden="1" customHeight="1">
      <c r="A112" s="80" t="s">
        <v>328</v>
      </c>
      <c r="B112" s="81">
        <v>2</v>
      </c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</row>
    <row r="113" spans="1:23" ht="15.75" hidden="1" customHeight="1">
      <c r="A113" s="80" t="s">
        <v>330</v>
      </c>
      <c r="B113" s="81">
        <v>1</v>
      </c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</row>
    <row r="114" spans="1:23" ht="15.75" hidden="1" customHeight="1">
      <c r="A114" s="80" t="s">
        <v>332</v>
      </c>
      <c r="B114" s="81" t="s">
        <v>625</v>
      </c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</row>
    <row r="115" spans="1:23" ht="15.75" hidden="1" customHeight="1">
      <c r="A115" s="80" t="s">
        <v>334</v>
      </c>
      <c r="B115" s="81">
        <v>1</v>
      </c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</row>
    <row r="116" spans="1:23" ht="15.75" hidden="1" customHeight="1">
      <c r="A116" s="80" t="s">
        <v>336</v>
      </c>
      <c r="B116" s="81">
        <v>1</v>
      </c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</row>
    <row r="117" spans="1:23" ht="15.75" hidden="1" customHeight="1">
      <c r="A117" s="80" t="s">
        <v>338</v>
      </c>
      <c r="B117" s="78" t="s">
        <v>630</v>
      </c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</row>
    <row r="118" spans="1:23" ht="15.75" hidden="1" customHeight="1">
      <c r="A118" s="80" t="s">
        <v>340</v>
      </c>
      <c r="B118" s="81">
        <v>1</v>
      </c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</row>
    <row r="119" spans="1:23" ht="15.75" hidden="1" customHeight="1">
      <c r="A119" s="80" t="s">
        <v>342</v>
      </c>
      <c r="B119" s="81">
        <v>2</v>
      </c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</row>
    <row r="120" spans="1:23" ht="15.75" hidden="1" customHeight="1">
      <c r="A120" s="80" t="s">
        <v>419</v>
      </c>
      <c r="B120" s="81">
        <v>1</v>
      </c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</row>
    <row r="121" spans="1:23" ht="15.75" hidden="1" customHeight="1">
      <c r="A121" s="80" t="s">
        <v>348</v>
      </c>
      <c r="B121" s="81">
        <v>1</v>
      </c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</row>
    <row r="122" spans="1:23" ht="15.75" hidden="1" customHeight="1">
      <c r="A122" s="80" t="s">
        <v>350</v>
      </c>
      <c r="B122" s="78" t="s">
        <v>625</v>
      </c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</row>
    <row r="123" spans="1:23" ht="15.75" hidden="1" customHeight="1">
      <c r="A123" s="84" t="s">
        <v>352</v>
      </c>
      <c r="B123" s="81">
        <v>1</v>
      </c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</row>
    <row r="124" spans="1:23" ht="15.75" hidden="1" customHeight="1">
      <c r="A124" s="80" t="s">
        <v>354</v>
      </c>
      <c r="B124" s="81">
        <v>1</v>
      </c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</row>
    <row r="125" spans="1:23" ht="15.75" customHeight="1">
      <c r="A125" s="79"/>
      <c r="B125" s="78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</row>
    <row r="126" spans="1:23" ht="15.75" customHeight="1">
      <c r="A126" s="79"/>
      <c r="B126" s="78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</row>
    <row r="127" spans="1:23" ht="15.75" customHeight="1">
      <c r="A127" s="79"/>
      <c r="B127" s="78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</row>
    <row r="128" spans="1:23" ht="15.75" customHeight="1">
      <c r="A128" s="79"/>
      <c r="B128" s="78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</row>
    <row r="129" spans="1:23" ht="15.75" customHeight="1">
      <c r="A129" s="79"/>
      <c r="B129" s="78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</row>
    <row r="130" spans="1:23" ht="15.75" customHeight="1">
      <c r="A130" s="79"/>
      <c r="B130" s="78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</row>
    <row r="131" spans="1:23" ht="15.75" customHeight="1">
      <c r="A131" s="79"/>
      <c r="B131" s="78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</row>
    <row r="132" spans="1:23" ht="15.75" customHeight="1">
      <c r="A132" s="79"/>
      <c r="B132" s="78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</row>
    <row r="133" spans="1:23" ht="15.75" customHeight="1">
      <c r="A133" s="79"/>
      <c r="B133" s="78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</row>
    <row r="134" spans="1:23" ht="15.75" customHeight="1">
      <c r="A134" s="79"/>
      <c r="B134" s="78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</row>
    <row r="135" spans="1:23" ht="15.75" customHeight="1">
      <c r="A135" s="79"/>
      <c r="B135" s="78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</row>
    <row r="136" spans="1:23" ht="15.75" customHeight="1">
      <c r="A136" s="79"/>
      <c r="B136" s="78"/>
      <c r="C136" s="79"/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</row>
    <row r="137" spans="1:23" ht="15.75" customHeight="1">
      <c r="A137" s="79"/>
      <c r="B137" s="78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</row>
    <row r="138" spans="1:23" ht="15.75" customHeight="1">
      <c r="A138" s="79"/>
      <c r="B138" s="78"/>
      <c r="C138" s="79"/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</row>
    <row r="139" spans="1:23" ht="15.75" customHeight="1">
      <c r="A139" s="79"/>
      <c r="B139" s="78"/>
      <c r="C139" s="79"/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</row>
    <row r="140" spans="1:23" ht="15.75" customHeight="1">
      <c r="A140" s="79"/>
      <c r="B140" s="78"/>
      <c r="C140" s="79"/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</row>
    <row r="141" spans="1:23" ht="15.75" customHeight="1">
      <c r="A141" s="79"/>
      <c r="B141" s="7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</row>
    <row r="142" spans="1:23" ht="15.75" customHeight="1">
      <c r="A142" s="79"/>
      <c r="B142" s="78"/>
      <c r="C142" s="79"/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</row>
    <row r="143" spans="1:23" ht="15.75" customHeight="1">
      <c r="A143" s="79"/>
      <c r="B143" s="78"/>
      <c r="C143" s="79"/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</row>
    <row r="144" spans="1:23" ht="15.75" customHeight="1">
      <c r="A144" s="79"/>
      <c r="B144" s="78"/>
      <c r="C144" s="79"/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</row>
    <row r="145" spans="1:23" ht="15.75" customHeight="1">
      <c r="A145" s="79"/>
      <c r="B145" s="78"/>
      <c r="C145" s="79"/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</row>
    <row r="146" spans="1:23" ht="15.75" customHeight="1">
      <c r="A146" s="79"/>
      <c r="B146" s="78"/>
      <c r="C146" s="79"/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</row>
    <row r="147" spans="1:23" ht="15.75" customHeight="1">
      <c r="A147" s="79"/>
      <c r="B147" s="78"/>
      <c r="C147" s="79"/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</row>
    <row r="148" spans="1:23" ht="15.75" customHeight="1">
      <c r="A148" s="79"/>
      <c r="B148" s="78"/>
      <c r="C148" s="7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</row>
    <row r="149" spans="1:23" ht="15.75" customHeight="1">
      <c r="A149" s="79"/>
      <c r="B149" s="78"/>
      <c r="C149" s="79"/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</row>
    <row r="150" spans="1:23" ht="15.75" customHeight="1">
      <c r="A150" s="79"/>
      <c r="B150" s="78"/>
      <c r="C150" s="79"/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</row>
    <row r="151" spans="1:23" ht="15.75" customHeight="1">
      <c r="A151" s="79"/>
      <c r="B151" s="78"/>
      <c r="C151" s="79"/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</row>
    <row r="152" spans="1:23" ht="15.75" customHeight="1">
      <c r="A152" s="79"/>
      <c r="B152" s="78"/>
      <c r="C152" s="79"/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</row>
    <row r="153" spans="1:23" ht="15.75" customHeight="1">
      <c r="A153" s="79"/>
      <c r="B153" s="78"/>
      <c r="C153" s="79"/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</row>
    <row r="154" spans="1:23" ht="15.75" customHeight="1">
      <c r="A154" s="79"/>
      <c r="B154" s="78"/>
      <c r="C154" s="79"/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</row>
    <row r="155" spans="1:23" ht="15.75" customHeight="1">
      <c r="A155" s="79"/>
      <c r="B155" s="78"/>
      <c r="C155" s="79"/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</row>
    <row r="156" spans="1:23" ht="15.75" customHeight="1">
      <c r="A156" s="79"/>
      <c r="B156" s="78"/>
      <c r="C156" s="79"/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</row>
    <row r="157" spans="1:23" ht="15.75" customHeight="1">
      <c r="A157" s="79"/>
      <c r="B157" s="78"/>
      <c r="C157" s="79"/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</row>
    <row r="158" spans="1:23" ht="15.75" customHeight="1">
      <c r="A158" s="79"/>
      <c r="B158" s="78"/>
      <c r="C158" s="79"/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</row>
    <row r="159" spans="1:23" ht="15.75" customHeight="1">
      <c r="A159" s="79"/>
      <c r="B159" s="78"/>
      <c r="C159" s="79"/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</row>
    <row r="160" spans="1:23" ht="15.75" customHeight="1">
      <c r="A160" s="79"/>
      <c r="B160" s="78"/>
      <c r="C160" s="79"/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</row>
    <row r="161" spans="1:23" ht="15.75" customHeight="1">
      <c r="A161" s="79"/>
      <c r="B161" s="78"/>
      <c r="C161" s="79"/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</row>
    <row r="162" spans="1:23" ht="15.75" customHeight="1">
      <c r="A162" s="79"/>
      <c r="B162" s="78"/>
      <c r="C162" s="79"/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</row>
    <row r="163" spans="1:23" ht="15.75" customHeight="1">
      <c r="A163" s="79"/>
      <c r="B163" s="78"/>
      <c r="C163" s="79"/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</row>
    <row r="164" spans="1:23" ht="15.75" customHeight="1">
      <c r="A164" s="79"/>
      <c r="B164" s="78"/>
      <c r="C164" s="79"/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</row>
    <row r="165" spans="1:23" ht="15.75" customHeight="1">
      <c r="A165" s="79"/>
      <c r="B165" s="78"/>
      <c r="C165" s="79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</row>
    <row r="166" spans="1:23" ht="15.75" customHeight="1">
      <c r="A166" s="79"/>
      <c r="B166" s="78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</row>
    <row r="167" spans="1:23" ht="15.75" customHeight="1">
      <c r="A167" s="79"/>
      <c r="B167" s="78"/>
      <c r="C167" s="79"/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</row>
    <row r="168" spans="1:23" ht="15.75" customHeight="1">
      <c r="A168" s="79"/>
      <c r="B168" s="78"/>
      <c r="C168" s="79"/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</row>
    <row r="169" spans="1:23" ht="15.75" customHeight="1">
      <c r="A169" s="79"/>
      <c r="B169" s="78"/>
      <c r="C169" s="79"/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</row>
    <row r="170" spans="1:23" ht="15.75" customHeight="1">
      <c r="A170" s="79"/>
      <c r="B170" s="78"/>
      <c r="C170" s="79"/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</row>
    <row r="171" spans="1:23" ht="15.75" customHeight="1">
      <c r="A171" s="79"/>
      <c r="B171" s="78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</row>
    <row r="172" spans="1:23" ht="15.75" customHeight="1">
      <c r="A172" s="79"/>
      <c r="B172" s="78"/>
      <c r="C172" s="79"/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</row>
    <row r="173" spans="1:23" ht="15.75" customHeight="1">
      <c r="A173" s="79"/>
      <c r="B173" s="78"/>
      <c r="C173" s="79"/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</row>
    <row r="174" spans="1:23" ht="15.75" customHeight="1">
      <c r="A174" s="79"/>
      <c r="B174" s="78"/>
      <c r="C174" s="79"/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</row>
    <row r="175" spans="1:23" ht="15.75" customHeight="1">
      <c r="A175" s="79"/>
      <c r="B175" s="78"/>
      <c r="C175" s="79"/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</row>
    <row r="176" spans="1:23" ht="15.75" customHeight="1">
      <c r="A176" s="79"/>
      <c r="B176" s="78"/>
      <c r="C176" s="79"/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</row>
    <row r="177" spans="1:23" ht="15.75" customHeight="1">
      <c r="A177" s="79"/>
      <c r="B177" s="78"/>
      <c r="C177" s="79"/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</row>
    <row r="178" spans="1:23" ht="15.75" customHeight="1">
      <c r="A178" s="79"/>
      <c r="B178" s="78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</row>
    <row r="179" spans="1:23" ht="15.75" customHeight="1">
      <c r="A179" s="79"/>
      <c r="B179" s="78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</row>
    <row r="180" spans="1:23" ht="15.75" customHeight="1">
      <c r="A180" s="79"/>
      <c r="B180" s="78"/>
      <c r="C180" s="79"/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</row>
    <row r="181" spans="1:23" ht="15.75" customHeight="1">
      <c r="A181" s="79"/>
      <c r="B181" s="78"/>
      <c r="C181" s="79"/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</row>
    <row r="182" spans="1:23" ht="15.75" customHeight="1">
      <c r="A182" s="79"/>
      <c r="B182" s="78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</row>
    <row r="183" spans="1:23" ht="15.75" customHeight="1">
      <c r="A183" s="79"/>
      <c r="B183" s="78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</row>
    <row r="184" spans="1:23" ht="15.75" customHeight="1">
      <c r="A184" s="79"/>
      <c r="B184" s="78"/>
      <c r="C184" s="79"/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</row>
    <row r="185" spans="1:23" ht="15.75" customHeight="1">
      <c r="A185" s="79"/>
      <c r="B185" s="78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</row>
    <row r="186" spans="1:23" ht="15.75" customHeight="1">
      <c r="A186" s="79"/>
      <c r="B186" s="78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</row>
    <row r="187" spans="1:23" ht="15.75" customHeight="1">
      <c r="A187" s="79"/>
      <c r="B187" s="78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</row>
    <row r="188" spans="1:23" ht="15.75" customHeight="1">
      <c r="A188" s="79"/>
      <c r="B188" s="78"/>
      <c r="C188" s="79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</row>
    <row r="189" spans="1:23" ht="15.75" customHeight="1">
      <c r="A189" s="79"/>
      <c r="B189" s="78"/>
      <c r="C189" s="79"/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</row>
    <row r="190" spans="1:23" ht="15.75" customHeight="1">
      <c r="A190" s="79"/>
      <c r="B190" s="78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</row>
    <row r="191" spans="1:23" ht="15.75" customHeight="1">
      <c r="A191" s="79"/>
      <c r="B191" s="78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</row>
    <row r="192" spans="1:23" ht="15.75" customHeight="1">
      <c r="A192" s="79"/>
      <c r="B192" s="78"/>
      <c r="C192" s="79"/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</row>
    <row r="193" spans="1:23" ht="15.75" customHeight="1">
      <c r="A193" s="79"/>
      <c r="B193" s="78"/>
      <c r="C193" s="79"/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</row>
    <row r="194" spans="1:23" ht="15.75" customHeight="1">
      <c r="A194" s="79"/>
      <c r="B194" s="78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</row>
    <row r="195" spans="1:23" ht="15.75" customHeight="1">
      <c r="A195" s="79"/>
      <c r="B195" s="78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</row>
    <row r="196" spans="1:23" ht="15.75" customHeight="1">
      <c r="A196" s="79"/>
      <c r="B196" s="78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</row>
    <row r="197" spans="1:23" ht="15.75" customHeight="1">
      <c r="A197" s="79"/>
      <c r="B197" s="78"/>
      <c r="C197" s="79"/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</row>
    <row r="198" spans="1:23" ht="15.75" customHeight="1">
      <c r="A198" s="79"/>
      <c r="B198" s="78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</row>
    <row r="199" spans="1:23" ht="15.75" customHeight="1">
      <c r="A199" s="79"/>
      <c r="B199" s="78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</row>
    <row r="200" spans="1:23" ht="15.75" customHeight="1">
      <c r="A200" s="79"/>
      <c r="B200" s="78"/>
      <c r="C200" s="79"/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</row>
    <row r="201" spans="1:23" ht="15.75" customHeight="1">
      <c r="A201" s="79"/>
      <c r="B201" s="78"/>
      <c r="C201" s="79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</row>
    <row r="202" spans="1:23" ht="15.75" customHeight="1">
      <c r="A202" s="79"/>
      <c r="B202" s="78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</row>
    <row r="203" spans="1:23" ht="15.75" customHeight="1">
      <c r="A203" s="79"/>
      <c r="B203" s="78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</row>
    <row r="204" spans="1:23" ht="15.75" customHeight="1">
      <c r="A204" s="79"/>
      <c r="B204" s="78"/>
      <c r="C204" s="79"/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</row>
    <row r="205" spans="1:23" ht="15.75" customHeight="1">
      <c r="A205" s="79"/>
      <c r="B205" s="78"/>
      <c r="C205" s="79"/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</row>
    <row r="206" spans="1:23" ht="15.75" customHeight="1">
      <c r="A206" s="79"/>
      <c r="B206" s="78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</row>
    <row r="207" spans="1:23" ht="15.75" customHeight="1">
      <c r="A207" s="79"/>
      <c r="B207" s="78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</row>
    <row r="208" spans="1:23" ht="15.75" customHeight="1">
      <c r="A208" s="79"/>
      <c r="B208" s="7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</row>
    <row r="209" spans="1:23" ht="15.75" customHeight="1">
      <c r="A209" s="79"/>
      <c r="B209" s="78"/>
      <c r="C209" s="79"/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</row>
    <row r="210" spans="1:23" ht="15.75" customHeight="1">
      <c r="A210" s="79"/>
      <c r="B210" s="78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</row>
    <row r="211" spans="1:23" ht="15.75" customHeight="1">
      <c r="A211" s="79"/>
      <c r="B211" s="78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</row>
    <row r="212" spans="1:23" ht="15.75" customHeight="1">
      <c r="A212" s="79"/>
      <c r="B212" s="78"/>
      <c r="C212" s="79"/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</row>
    <row r="213" spans="1:23" ht="15.75" customHeight="1">
      <c r="A213" s="79"/>
      <c r="B213" s="78"/>
      <c r="C213" s="79"/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</row>
    <row r="214" spans="1:23" ht="15.75" customHeight="1">
      <c r="A214" s="79"/>
      <c r="B214" s="78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</row>
    <row r="215" spans="1:23" ht="15.75" customHeight="1">
      <c r="A215" s="79"/>
      <c r="B215" s="78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</row>
    <row r="216" spans="1:23" ht="15.75" customHeight="1">
      <c r="A216" s="79"/>
      <c r="B216" s="78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</row>
    <row r="217" spans="1:23" ht="15.75" customHeight="1">
      <c r="A217" s="79"/>
      <c r="B217" s="78"/>
      <c r="C217" s="79"/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</row>
    <row r="218" spans="1:23" ht="15.75" customHeight="1">
      <c r="A218" s="79"/>
      <c r="B218" s="78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</row>
    <row r="219" spans="1:23" ht="15.75" customHeight="1">
      <c r="A219" s="79"/>
      <c r="B219" s="78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</row>
    <row r="220" spans="1:23" ht="15.75" customHeight="1">
      <c r="A220" s="79"/>
      <c r="B220" s="78"/>
      <c r="C220" s="79"/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</row>
    <row r="221" spans="1:23" ht="15.75" customHeight="1">
      <c r="A221" s="79"/>
      <c r="B221" s="78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</row>
    <row r="222" spans="1:23" ht="15.75" customHeight="1">
      <c r="A222" s="79"/>
      <c r="B222" s="78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</row>
    <row r="223" spans="1:23" ht="15.75" customHeight="1">
      <c r="A223" s="79"/>
      <c r="B223" s="78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</row>
    <row r="224" spans="1:23" ht="15.75" customHeight="1">
      <c r="A224" s="79"/>
      <c r="B224" s="78"/>
      <c r="C224" s="79"/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</row>
    <row r="225" spans="1:23" ht="15.75" customHeight="1">
      <c r="A225" s="79"/>
      <c r="B225" s="78"/>
      <c r="C225" s="79"/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</row>
    <row r="226" spans="1:23" ht="15.75" customHeight="1">
      <c r="A226" s="79"/>
      <c r="B226" s="78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</row>
    <row r="227" spans="1:23" ht="15.75" customHeight="1">
      <c r="A227" s="79"/>
      <c r="B227" s="78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</row>
    <row r="228" spans="1:23" ht="15.75" customHeight="1">
      <c r="A228" s="79"/>
      <c r="B228" s="78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</row>
    <row r="229" spans="1:23" ht="15.75" customHeight="1">
      <c r="A229" s="79"/>
      <c r="B229" s="78"/>
      <c r="C229" s="79"/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</row>
    <row r="230" spans="1:23" ht="15.75" customHeight="1">
      <c r="A230" s="79"/>
      <c r="B230" s="78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</row>
    <row r="231" spans="1:23" ht="15.75" customHeight="1">
      <c r="A231" s="79"/>
      <c r="B231" s="78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</row>
    <row r="232" spans="1:23" ht="15.75" customHeight="1">
      <c r="A232" s="79"/>
      <c r="B232" s="78"/>
      <c r="C232" s="79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</row>
    <row r="233" spans="1:23" ht="15.75" customHeight="1">
      <c r="A233" s="79"/>
      <c r="B233" s="78"/>
      <c r="C233" s="79"/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</row>
    <row r="234" spans="1:23" ht="15.75" customHeight="1">
      <c r="A234" s="79"/>
      <c r="B234" s="78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</row>
    <row r="235" spans="1:23" ht="15.75" customHeight="1">
      <c r="A235" s="79"/>
      <c r="B235" s="78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</row>
    <row r="236" spans="1:23" ht="15.75" customHeight="1">
      <c r="A236" s="79"/>
      <c r="B236" s="78"/>
      <c r="C236" s="79"/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</row>
    <row r="237" spans="1:23" ht="15.75" customHeight="1">
      <c r="A237" s="79"/>
      <c r="B237" s="78"/>
      <c r="C237" s="79"/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</row>
    <row r="238" spans="1:23" ht="15.75" customHeight="1">
      <c r="A238" s="79"/>
      <c r="B238" s="78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</row>
    <row r="239" spans="1:23" ht="15.75" customHeight="1">
      <c r="A239" s="79"/>
      <c r="B239" s="78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</row>
    <row r="240" spans="1:23" ht="15.75" customHeight="1">
      <c r="A240" s="79"/>
      <c r="B240" s="78"/>
      <c r="C240" s="79"/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</row>
    <row r="241" spans="1:23" ht="15.75" customHeight="1">
      <c r="A241" s="79"/>
      <c r="B241" s="78"/>
      <c r="C241" s="79"/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</row>
    <row r="242" spans="1:23" ht="15.75" customHeight="1">
      <c r="A242" s="79"/>
      <c r="B242" s="78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</row>
    <row r="243" spans="1:23" ht="15.75" customHeight="1">
      <c r="A243" s="79"/>
      <c r="B243" s="78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</row>
    <row r="244" spans="1:23" ht="15.75" customHeight="1">
      <c r="A244" s="79"/>
      <c r="B244" s="78"/>
      <c r="C244" s="79"/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</row>
    <row r="245" spans="1:23" ht="15.75" customHeight="1">
      <c r="A245" s="79"/>
      <c r="B245" s="78"/>
      <c r="C245" s="79"/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</row>
    <row r="246" spans="1:23" ht="15.75" customHeight="1">
      <c r="A246" s="79"/>
      <c r="B246" s="78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</row>
    <row r="247" spans="1:23" ht="15.75" customHeight="1">
      <c r="A247" s="79"/>
      <c r="B247" s="78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</row>
    <row r="248" spans="1:23" ht="15.75" customHeight="1">
      <c r="A248" s="79"/>
      <c r="B248" s="78"/>
      <c r="C248" s="79"/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</row>
    <row r="249" spans="1:23" ht="15.75" customHeight="1">
      <c r="A249" s="79"/>
      <c r="B249" s="78"/>
      <c r="C249" s="79"/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</row>
    <row r="250" spans="1:23" ht="15.75" customHeight="1">
      <c r="A250" s="79"/>
      <c r="B250" s="78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</row>
    <row r="251" spans="1:23" ht="15.75" customHeight="1">
      <c r="A251" s="79"/>
      <c r="B251" s="78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</row>
    <row r="252" spans="1:23" ht="15.75" customHeight="1">
      <c r="A252" s="79"/>
      <c r="B252" s="78"/>
      <c r="C252" s="79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</row>
    <row r="253" spans="1:23" ht="15.75" customHeight="1">
      <c r="A253" s="79"/>
      <c r="B253" s="78"/>
      <c r="C253" s="79"/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</row>
    <row r="254" spans="1:23" ht="15.75" customHeight="1">
      <c r="A254" s="79"/>
      <c r="B254" s="78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</row>
    <row r="255" spans="1:23" ht="15.75" customHeight="1">
      <c r="A255" s="79"/>
      <c r="B255" s="78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</row>
    <row r="256" spans="1:23" ht="15.75" customHeight="1">
      <c r="A256" s="79"/>
      <c r="B256" s="78"/>
      <c r="C256" s="79"/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</row>
    <row r="257" spans="1:23" ht="15.75" customHeight="1">
      <c r="A257" s="79"/>
      <c r="B257" s="78"/>
      <c r="C257" s="79"/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</row>
    <row r="258" spans="1:23" ht="15.75" customHeight="1">
      <c r="A258" s="79"/>
      <c r="B258" s="78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</row>
    <row r="259" spans="1:23" ht="15.75" customHeight="1">
      <c r="A259" s="79"/>
      <c r="B259" s="78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</row>
    <row r="260" spans="1:23" ht="15.75" customHeight="1">
      <c r="A260" s="79"/>
      <c r="B260" s="78"/>
      <c r="C260" s="79"/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</row>
    <row r="261" spans="1:23" ht="15.75" customHeight="1">
      <c r="A261" s="79"/>
      <c r="B261" s="78"/>
      <c r="C261" s="79"/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</row>
    <row r="262" spans="1:23" ht="15.75" customHeight="1">
      <c r="A262" s="79"/>
      <c r="B262" s="78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</row>
    <row r="263" spans="1:23" ht="15.75" customHeight="1">
      <c r="A263" s="79"/>
      <c r="B263" s="78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</row>
    <row r="264" spans="1:23" ht="15.75" customHeight="1">
      <c r="A264" s="79"/>
      <c r="B264" s="78"/>
      <c r="C264" s="79"/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</row>
    <row r="265" spans="1:23" ht="15.75" customHeight="1">
      <c r="A265" s="79"/>
      <c r="B265" s="78"/>
      <c r="C265" s="79"/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</row>
    <row r="266" spans="1:23" ht="15.75" customHeight="1">
      <c r="A266" s="79"/>
      <c r="B266" s="78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</row>
    <row r="267" spans="1:23" ht="15.75" customHeight="1">
      <c r="A267" s="79"/>
      <c r="B267" s="78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</row>
    <row r="268" spans="1:23" ht="15.75" customHeight="1">
      <c r="A268" s="79"/>
      <c r="B268" s="78"/>
      <c r="C268" s="79"/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</row>
    <row r="269" spans="1:23" ht="15.75" customHeight="1">
      <c r="A269" s="79"/>
      <c r="B269" s="78"/>
      <c r="C269" s="79"/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</row>
    <row r="270" spans="1:23" ht="15.75" customHeight="1">
      <c r="A270" s="79"/>
      <c r="B270" s="78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</row>
    <row r="271" spans="1:23" ht="15.75" customHeight="1">
      <c r="A271" s="79"/>
      <c r="B271" s="78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</row>
    <row r="272" spans="1:23" ht="15.75" customHeight="1">
      <c r="A272" s="79"/>
      <c r="B272" s="78"/>
      <c r="C272" s="79"/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</row>
    <row r="273" spans="1:23" ht="15.75" customHeight="1">
      <c r="A273" s="79"/>
      <c r="B273" s="78"/>
      <c r="C273" s="79"/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</row>
    <row r="274" spans="1:23" ht="15.75" customHeight="1">
      <c r="A274" s="79"/>
      <c r="B274" s="78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</row>
    <row r="275" spans="1:23" ht="15.75" customHeight="1">
      <c r="A275" s="79"/>
      <c r="B275" s="78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</row>
    <row r="276" spans="1:23" ht="15.75" customHeight="1">
      <c r="A276" s="79"/>
      <c r="B276" s="78"/>
      <c r="C276" s="79"/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</row>
    <row r="277" spans="1:23" ht="15.75" customHeight="1">
      <c r="A277" s="79"/>
      <c r="B277" s="78"/>
      <c r="C277" s="79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</row>
    <row r="278" spans="1:23" ht="15.75" customHeight="1">
      <c r="A278" s="79"/>
      <c r="B278" s="78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</row>
    <row r="279" spans="1:23" ht="15.75" customHeight="1">
      <c r="A279" s="79"/>
      <c r="B279" s="78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</row>
    <row r="280" spans="1:23" ht="15.75" customHeight="1">
      <c r="A280" s="79"/>
      <c r="B280" s="78"/>
      <c r="C280" s="79"/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</row>
    <row r="281" spans="1:23" ht="15.75" customHeight="1">
      <c r="A281" s="79"/>
      <c r="B281" s="78"/>
      <c r="C281" s="79"/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</row>
    <row r="282" spans="1:23" ht="15.75" customHeight="1">
      <c r="A282" s="79"/>
      <c r="B282" s="78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</row>
    <row r="283" spans="1:23" ht="15.75" customHeight="1">
      <c r="A283" s="79"/>
      <c r="B283" s="78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</row>
    <row r="284" spans="1:23" ht="15.75" customHeight="1">
      <c r="A284" s="79"/>
      <c r="B284" s="78"/>
      <c r="C284" s="79"/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</row>
    <row r="285" spans="1:23" ht="15.75" customHeight="1">
      <c r="A285" s="79"/>
      <c r="B285" s="78"/>
      <c r="C285" s="79"/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</row>
    <row r="286" spans="1:23" ht="15.75" customHeight="1">
      <c r="A286" s="79"/>
      <c r="B286" s="78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</row>
    <row r="287" spans="1:23" ht="15.75" customHeight="1">
      <c r="A287" s="79"/>
      <c r="B287" s="78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</row>
    <row r="288" spans="1:23" ht="15.75" customHeight="1">
      <c r="A288" s="79"/>
      <c r="B288" s="78"/>
      <c r="C288" s="79"/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</row>
    <row r="289" spans="1:23" ht="15.75" customHeight="1">
      <c r="A289" s="79"/>
      <c r="B289" s="78"/>
      <c r="C289" s="79"/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</row>
    <row r="290" spans="1:23" ht="15.75" customHeight="1">
      <c r="A290" s="79"/>
      <c r="B290" s="78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</row>
    <row r="291" spans="1:23" ht="15.75" customHeight="1">
      <c r="A291" s="79"/>
      <c r="B291" s="78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</row>
    <row r="292" spans="1:23" ht="15.75" customHeight="1">
      <c r="A292" s="79"/>
      <c r="B292" s="78"/>
      <c r="C292" s="79"/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</row>
    <row r="293" spans="1:23" ht="15.75" customHeight="1">
      <c r="A293" s="79"/>
      <c r="B293" s="78"/>
      <c r="C293" s="79"/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</row>
    <row r="294" spans="1:23" ht="15.75" customHeight="1">
      <c r="A294" s="79"/>
      <c r="B294" s="78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</row>
    <row r="295" spans="1:23" ht="15.75" customHeight="1">
      <c r="A295" s="79"/>
      <c r="B295" s="78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</row>
    <row r="296" spans="1:23" ht="15.75" customHeight="1">
      <c r="A296" s="79"/>
      <c r="B296" s="78"/>
      <c r="C296" s="79"/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</row>
    <row r="297" spans="1:23" ht="15.75" customHeight="1">
      <c r="A297" s="79"/>
      <c r="B297" s="78"/>
      <c r="C297" s="79"/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</row>
    <row r="298" spans="1:23" ht="15.75" customHeight="1">
      <c r="A298" s="79"/>
      <c r="B298" s="78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</row>
    <row r="299" spans="1:23" ht="15.75" customHeight="1">
      <c r="A299" s="79"/>
      <c r="B299" s="78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</row>
    <row r="300" spans="1:23" ht="15.75" customHeight="1">
      <c r="A300" s="79"/>
      <c r="B300" s="78"/>
      <c r="C300" s="79"/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</row>
    <row r="301" spans="1:23" ht="15.75" customHeight="1">
      <c r="A301" s="79"/>
      <c r="B301" s="78"/>
      <c r="C301" s="79"/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</row>
    <row r="302" spans="1:23" ht="15.75" customHeight="1">
      <c r="A302" s="79"/>
      <c r="B302" s="78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</row>
    <row r="303" spans="1:23" ht="15.75" customHeight="1">
      <c r="A303" s="79"/>
      <c r="B303" s="78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</row>
    <row r="304" spans="1:23" ht="15.75" customHeight="1">
      <c r="A304" s="79"/>
      <c r="B304" s="78"/>
      <c r="C304" s="79"/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</row>
    <row r="305" spans="1:23" ht="15.75" customHeight="1">
      <c r="A305" s="79"/>
      <c r="B305" s="78"/>
      <c r="C305" s="79"/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</row>
    <row r="306" spans="1:23" ht="15.75" customHeight="1">
      <c r="A306" s="79"/>
      <c r="B306" s="78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</row>
    <row r="307" spans="1:23" ht="15.75" customHeight="1">
      <c r="A307" s="79"/>
      <c r="B307" s="78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</row>
    <row r="308" spans="1:23" ht="15.75" customHeight="1">
      <c r="A308" s="79"/>
      <c r="B308" s="78"/>
      <c r="C308" s="79"/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</row>
    <row r="309" spans="1:23" ht="15.75" customHeight="1">
      <c r="A309" s="79"/>
      <c r="B309" s="78"/>
      <c r="C309" s="79"/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</row>
    <row r="310" spans="1:23" ht="15.75" customHeight="1">
      <c r="A310" s="79"/>
      <c r="B310" s="78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</row>
    <row r="311" spans="1:23" ht="15.75" customHeight="1">
      <c r="A311" s="79"/>
      <c r="B311" s="78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</row>
    <row r="312" spans="1:23" ht="15.75" customHeight="1">
      <c r="A312" s="79"/>
      <c r="B312" s="78"/>
      <c r="C312" s="79"/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</row>
    <row r="313" spans="1:23" ht="15.75" customHeight="1">
      <c r="A313" s="79"/>
      <c r="B313" s="78"/>
      <c r="C313" s="79"/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</row>
    <row r="314" spans="1:23" ht="15.75" customHeight="1">
      <c r="A314" s="79"/>
      <c r="B314" s="78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</row>
    <row r="315" spans="1:23" ht="15.75" customHeight="1">
      <c r="A315" s="79"/>
      <c r="B315" s="78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</row>
    <row r="316" spans="1:23" ht="15.75" customHeight="1">
      <c r="A316" s="79"/>
      <c r="B316" s="78"/>
      <c r="C316" s="79"/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</row>
    <row r="317" spans="1:23" ht="15.75" customHeight="1">
      <c r="A317" s="79"/>
      <c r="B317" s="78"/>
      <c r="C317" s="79"/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</row>
    <row r="318" spans="1:23" ht="15.75" customHeight="1">
      <c r="A318" s="79"/>
      <c r="B318" s="78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</row>
    <row r="319" spans="1:23" ht="15.75" customHeight="1">
      <c r="A319" s="79"/>
      <c r="B319" s="78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</row>
    <row r="320" spans="1:23" ht="15.75" customHeight="1">
      <c r="A320" s="79"/>
      <c r="B320" s="78"/>
      <c r="C320" s="79"/>
      <c r="D320" s="79"/>
      <c r="E320" s="79"/>
      <c r="F320" s="79"/>
      <c r="G320" s="79"/>
      <c r="H320" s="79"/>
      <c r="I320" s="79"/>
      <c r="J320" s="79"/>
      <c r="K320" s="79"/>
      <c r="L320" s="79"/>
      <c r="M320" s="79"/>
      <c r="N320" s="79"/>
      <c r="O320" s="79"/>
      <c r="P320" s="79"/>
      <c r="Q320" s="79"/>
      <c r="R320" s="79"/>
      <c r="S320" s="79"/>
      <c r="T320" s="79"/>
      <c r="U320" s="79"/>
      <c r="V320" s="79"/>
      <c r="W320" s="79"/>
    </row>
    <row r="321" spans="1:23" ht="15.75" customHeight="1">
      <c r="A321" s="79"/>
      <c r="B321" s="78"/>
      <c r="C321" s="79"/>
      <c r="D321" s="79"/>
      <c r="E321" s="79"/>
      <c r="F321" s="79"/>
      <c r="G321" s="79"/>
      <c r="H321" s="79"/>
      <c r="I321" s="79"/>
      <c r="J321" s="79"/>
      <c r="K321" s="79"/>
      <c r="L321" s="79"/>
      <c r="M321" s="79"/>
      <c r="N321" s="79"/>
      <c r="O321" s="79"/>
      <c r="P321" s="79"/>
      <c r="Q321" s="79"/>
      <c r="R321" s="79"/>
      <c r="S321" s="79"/>
      <c r="T321" s="79"/>
      <c r="U321" s="79"/>
      <c r="V321" s="79"/>
      <c r="W321" s="79"/>
    </row>
    <row r="322" spans="1:23" ht="15.75" customHeight="1">
      <c r="A322" s="79"/>
      <c r="B322" s="78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</row>
    <row r="323" spans="1:23" ht="15.75" customHeight="1">
      <c r="A323" s="79"/>
      <c r="B323" s="78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</row>
    <row r="324" spans="1:23" ht="15.75" customHeight="1">
      <c r="A324" s="79"/>
      <c r="B324" s="78"/>
      <c r="C324" s="79"/>
      <c r="D324" s="79"/>
      <c r="E324" s="79"/>
      <c r="F324" s="79"/>
      <c r="G324" s="79"/>
      <c r="H324" s="79"/>
      <c r="I324" s="79"/>
      <c r="J324" s="79"/>
      <c r="K324" s="79"/>
      <c r="L324" s="79"/>
      <c r="M324" s="79"/>
      <c r="N324" s="79"/>
      <c r="O324" s="79"/>
      <c r="P324" s="79"/>
      <c r="Q324" s="79"/>
      <c r="R324" s="79"/>
      <c r="S324" s="79"/>
      <c r="T324" s="79"/>
      <c r="U324" s="79"/>
      <c r="V324" s="79"/>
      <c r="W324" s="79"/>
    </row>
    <row r="325" spans="1:23" ht="15.75" customHeight="1"/>
    <row r="326" spans="1:23" ht="15.75" customHeight="1"/>
    <row r="327" spans="1:23" ht="15.75" customHeight="1"/>
    <row r="328" spans="1:23" ht="15.75" customHeight="1"/>
    <row r="329" spans="1:23" ht="15.75" customHeight="1"/>
    <row r="330" spans="1:23" ht="15.75" customHeight="1"/>
    <row r="331" spans="1:23" ht="15.75" customHeight="1"/>
    <row r="332" spans="1:23" ht="15.75" customHeight="1"/>
    <row r="333" spans="1:23" ht="15.75" customHeight="1"/>
    <row r="334" spans="1:23" ht="15.75" customHeight="1"/>
    <row r="335" spans="1:23" ht="15.75" customHeight="1"/>
    <row r="336" spans="1:23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1:B324" xr:uid="{00000000-0009-0000-0000-00000F000000}">
    <filterColumn colId="0">
      <filters blank="1">
        <filter val="call again"/>
        <filter val="zeng edib deyecek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filterMode="1">
    <outlinePr summaryBelow="0" summaryRight="0"/>
  </sheetPr>
  <dimension ref="A1:AL1000"/>
  <sheetViews>
    <sheetView workbookViewId="0"/>
  </sheetViews>
  <sheetFormatPr baseColWidth="10" defaultColWidth="14.5" defaultRowHeight="15" customHeight="1"/>
  <cols>
    <col min="1" max="2" width="27.83203125" customWidth="1"/>
    <col min="3" max="4" width="14.5" customWidth="1"/>
    <col min="5" max="10" width="14.5" hidden="1" customWidth="1"/>
    <col min="11" max="11" width="18.5" customWidth="1"/>
  </cols>
  <sheetData>
    <row r="1" spans="1:38" ht="15.75" customHeight="1">
      <c r="A1" s="86"/>
      <c r="B1" s="67" t="s">
        <v>420</v>
      </c>
      <c r="C1" s="87" t="s">
        <v>20</v>
      </c>
      <c r="D1" s="88" t="s">
        <v>21</v>
      </c>
      <c r="E1" s="89" t="s">
        <v>18</v>
      </c>
      <c r="F1" s="89" t="s">
        <v>631</v>
      </c>
      <c r="G1" s="89" t="s">
        <v>398</v>
      </c>
      <c r="H1" s="89" t="s">
        <v>632</v>
      </c>
      <c r="I1" s="89" t="s">
        <v>422</v>
      </c>
      <c r="J1" s="89" t="s">
        <v>633</v>
      </c>
      <c r="K1" s="90" t="s">
        <v>634</v>
      </c>
      <c r="L1" s="90" t="s">
        <v>635</v>
      </c>
      <c r="M1" s="90" t="s">
        <v>636</v>
      </c>
      <c r="N1" s="89" t="s">
        <v>399</v>
      </c>
      <c r="O1" s="91" t="s">
        <v>379</v>
      </c>
      <c r="P1" s="91" t="s">
        <v>400</v>
      </c>
      <c r="Q1" s="91" t="s">
        <v>380</v>
      </c>
      <c r="R1" s="91" t="s">
        <v>401</v>
      </c>
      <c r="S1" s="91" t="s">
        <v>381</v>
      </c>
      <c r="T1" s="91" t="s">
        <v>402</v>
      </c>
      <c r="U1" s="91" t="s">
        <v>382</v>
      </c>
      <c r="V1" s="91" t="s">
        <v>403</v>
      </c>
      <c r="W1" s="92" t="s">
        <v>404</v>
      </c>
      <c r="X1" s="89" t="s">
        <v>637</v>
      </c>
      <c r="Y1" s="89" t="s">
        <v>638</v>
      </c>
      <c r="Z1" s="89" t="s">
        <v>639</v>
      </c>
      <c r="AA1" s="89" t="s">
        <v>640</v>
      </c>
      <c r="AB1" s="89" t="s">
        <v>641</v>
      </c>
      <c r="AC1" s="89" t="s">
        <v>642</v>
      </c>
      <c r="AD1" s="93" t="s">
        <v>405</v>
      </c>
      <c r="AE1" s="93" t="s">
        <v>406</v>
      </c>
      <c r="AF1" s="92" t="s">
        <v>643</v>
      </c>
      <c r="AG1" s="92" t="s">
        <v>644</v>
      </c>
      <c r="AH1" s="92" t="s">
        <v>645</v>
      </c>
      <c r="AI1" s="92" t="s">
        <v>646</v>
      </c>
      <c r="AJ1" s="92" t="s">
        <v>647</v>
      </c>
      <c r="AK1" s="92" t="s">
        <v>648</v>
      </c>
      <c r="AL1" s="92" t="s">
        <v>10</v>
      </c>
    </row>
    <row r="2" spans="1:38" ht="15.75" customHeight="1">
      <c r="A2" s="44">
        <v>1</v>
      </c>
      <c r="B2" s="36" t="s">
        <v>135</v>
      </c>
      <c r="C2" s="37" t="s">
        <v>87</v>
      </c>
      <c r="D2" s="37">
        <v>145</v>
      </c>
      <c r="E2" s="37" t="s">
        <v>89</v>
      </c>
      <c r="F2" s="94" t="s">
        <v>649</v>
      </c>
      <c r="G2" s="94">
        <v>415</v>
      </c>
      <c r="H2" s="94" t="s">
        <v>650</v>
      </c>
      <c r="I2" s="49" t="s">
        <v>136</v>
      </c>
      <c r="J2" s="94" t="s">
        <v>651</v>
      </c>
      <c r="K2" s="38"/>
      <c r="L2" s="38"/>
      <c r="M2" s="38"/>
      <c r="N2" s="37" t="s">
        <v>407</v>
      </c>
      <c r="O2" s="37">
        <v>20</v>
      </c>
      <c r="P2" s="37">
        <v>1</v>
      </c>
      <c r="Q2" s="37">
        <v>231</v>
      </c>
      <c r="R2" s="37">
        <v>8</v>
      </c>
      <c r="S2" s="37">
        <v>26</v>
      </c>
      <c r="T2" s="37">
        <v>1</v>
      </c>
      <c r="U2" s="37">
        <v>227</v>
      </c>
      <c r="V2" s="37">
        <v>7</v>
      </c>
      <c r="W2" s="94">
        <v>567</v>
      </c>
      <c r="X2" s="94" t="e">
        <f t="shared" ref="X2:Y2" si="0">#REF!+#REF!+#REF!</f>
        <v>#REF!</v>
      </c>
      <c r="Y2" s="94" t="e">
        <f t="shared" si="0"/>
        <v>#REF!</v>
      </c>
      <c r="Z2" s="94" t="e">
        <f t="shared" ref="Z2:Z30" si="1">X2+Y2</f>
        <v>#REF!</v>
      </c>
      <c r="AA2" s="37" t="e">
        <f t="shared" ref="AA2:AB2" si="2">#REF!+#REF!+#REF!</f>
        <v>#REF!</v>
      </c>
      <c r="AB2" s="37" t="e">
        <f t="shared" si="2"/>
        <v>#REF!</v>
      </c>
      <c r="AC2" s="37" t="e">
        <f t="shared" ref="AC2:AC30" si="3">AA2+AB2</f>
        <v>#REF!</v>
      </c>
      <c r="AD2" s="37" t="e">
        <f t="shared" ref="AD2:AE2" si="4">ROUNDUP((((X2)*4))/18,0)</f>
        <v>#REF!</v>
      </c>
      <c r="AE2" s="37" t="e">
        <f t="shared" si="4"/>
        <v>#REF!</v>
      </c>
      <c r="AF2" s="37">
        <v>5</v>
      </c>
      <c r="AG2" s="37" t="e">
        <f t="shared" ref="AG2:AG23" si="5">EVEN((ROUNDUP(((Z2*4))/30,0)))</f>
        <v>#REF!</v>
      </c>
      <c r="AH2" s="37" t="e">
        <f t="shared" ref="AH2:AH6" si="6">IF(AG2-AF2&gt;0,AG2-AF2,0)</f>
        <v>#REF!</v>
      </c>
      <c r="AI2" s="37">
        <v>0</v>
      </c>
      <c r="AJ2" s="94">
        <f t="shared" ref="AJ2:AJ17" si="7">AF2+AI2</f>
        <v>5</v>
      </c>
      <c r="AK2" s="37">
        <v>77</v>
      </c>
      <c r="AL2" s="94" t="e">
        <f t="shared" ref="AL2:AL30" si="8">AG2*18</f>
        <v>#REF!</v>
      </c>
    </row>
    <row r="3" spans="1:38" ht="15.75" hidden="1" customHeight="1">
      <c r="A3" s="44"/>
      <c r="B3" s="36" t="s">
        <v>97</v>
      </c>
      <c r="C3" s="37" t="s">
        <v>87</v>
      </c>
      <c r="D3" s="37">
        <v>20</v>
      </c>
      <c r="E3" s="37" t="s">
        <v>89</v>
      </c>
      <c r="F3" s="94" t="s">
        <v>652</v>
      </c>
      <c r="G3" s="94">
        <v>473</v>
      </c>
      <c r="H3" s="94" t="s">
        <v>653</v>
      </c>
      <c r="I3" s="37" t="s">
        <v>98</v>
      </c>
      <c r="J3" s="94" t="s">
        <v>654</v>
      </c>
      <c r="K3" s="38"/>
      <c r="L3" s="38"/>
      <c r="M3" s="38"/>
      <c r="N3" s="37" t="s">
        <v>409</v>
      </c>
      <c r="O3" s="37">
        <v>235</v>
      </c>
      <c r="P3" s="37">
        <v>8</v>
      </c>
      <c r="Q3" s="37">
        <v>204</v>
      </c>
      <c r="R3" s="37">
        <v>5</v>
      </c>
      <c r="S3" s="37">
        <v>198</v>
      </c>
      <c r="T3" s="37">
        <v>7</v>
      </c>
      <c r="U3" s="37">
        <v>231</v>
      </c>
      <c r="V3" s="37">
        <v>6</v>
      </c>
      <c r="W3" s="94">
        <v>567</v>
      </c>
      <c r="X3" s="94" t="e">
        <f t="shared" ref="X3:Y3" si="9">#REF!+#REF!+#REF!</f>
        <v>#REF!</v>
      </c>
      <c r="Y3" s="94" t="e">
        <f t="shared" si="9"/>
        <v>#REF!</v>
      </c>
      <c r="Z3" s="94" t="e">
        <f t="shared" si="1"/>
        <v>#REF!</v>
      </c>
      <c r="AA3" s="37" t="e">
        <f t="shared" ref="AA3:AB3" si="10">#REF!+#REF!+#REF!</f>
        <v>#REF!</v>
      </c>
      <c r="AB3" s="37" t="e">
        <f t="shared" si="10"/>
        <v>#REF!</v>
      </c>
      <c r="AC3" s="37" t="e">
        <f t="shared" si="3"/>
        <v>#REF!</v>
      </c>
      <c r="AD3" s="37" t="e">
        <f t="shared" ref="AD3:AE3" si="11">ROUNDUP((((X3)*4))/18,0)</f>
        <v>#REF!</v>
      </c>
      <c r="AE3" s="37" t="e">
        <f t="shared" si="11"/>
        <v>#REF!</v>
      </c>
      <c r="AF3" s="37">
        <v>6</v>
      </c>
      <c r="AG3" s="37" t="e">
        <f t="shared" si="5"/>
        <v>#REF!</v>
      </c>
      <c r="AH3" s="37" t="e">
        <f t="shared" si="6"/>
        <v>#REF!</v>
      </c>
      <c r="AI3" s="37">
        <v>0</v>
      </c>
      <c r="AJ3" s="94">
        <f t="shared" si="7"/>
        <v>6</v>
      </c>
      <c r="AK3" s="37">
        <v>142</v>
      </c>
      <c r="AL3" s="94" t="e">
        <f t="shared" si="8"/>
        <v>#REF!</v>
      </c>
    </row>
    <row r="4" spans="1:38" ht="15.75" hidden="1" customHeight="1">
      <c r="A4" s="44"/>
      <c r="B4" s="36" t="s">
        <v>326</v>
      </c>
      <c r="C4" s="94" t="s">
        <v>325</v>
      </c>
      <c r="D4" s="94">
        <v>11</v>
      </c>
      <c r="E4" s="94" t="s">
        <v>323</v>
      </c>
      <c r="F4" s="94" t="s">
        <v>655</v>
      </c>
      <c r="G4" s="94">
        <v>519</v>
      </c>
      <c r="H4" s="94" t="s">
        <v>653</v>
      </c>
      <c r="I4" s="95" t="s">
        <v>327</v>
      </c>
      <c r="J4" s="94" t="s">
        <v>656</v>
      </c>
      <c r="K4" s="96" t="s">
        <v>657</v>
      </c>
      <c r="L4" s="96">
        <v>513790101</v>
      </c>
      <c r="M4" s="96"/>
      <c r="N4" s="94" t="s">
        <v>408</v>
      </c>
      <c r="O4" s="94">
        <v>174</v>
      </c>
      <c r="P4" s="94">
        <v>5</v>
      </c>
      <c r="Q4" s="94">
        <v>189</v>
      </c>
      <c r="R4" s="94">
        <v>5</v>
      </c>
      <c r="S4" s="94">
        <v>115</v>
      </c>
      <c r="T4" s="94">
        <v>4</v>
      </c>
      <c r="U4" s="94">
        <v>139</v>
      </c>
      <c r="V4" s="94">
        <v>4</v>
      </c>
      <c r="W4" s="97">
        <v>56</v>
      </c>
      <c r="X4" s="94" t="e">
        <f t="shared" ref="X4:Y4" si="12">#REF!+#REF!</f>
        <v>#REF!</v>
      </c>
      <c r="Y4" s="94" t="e">
        <f t="shared" si="12"/>
        <v>#REF!</v>
      </c>
      <c r="Z4" s="94" t="e">
        <f t="shared" si="1"/>
        <v>#REF!</v>
      </c>
      <c r="AA4" s="37" t="e">
        <f t="shared" ref="AA4:AB4" si="13">#REF!+#REF!</f>
        <v>#REF!</v>
      </c>
      <c r="AB4" s="37" t="e">
        <f t="shared" si="13"/>
        <v>#REF!</v>
      </c>
      <c r="AC4" s="37" t="e">
        <f t="shared" si="3"/>
        <v>#REF!</v>
      </c>
      <c r="AD4" s="37" t="e">
        <f t="shared" ref="AD4:AE4" si="14">ROUNDUP((((X4)*4))/18,0)</f>
        <v>#REF!</v>
      </c>
      <c r="AE4" s="37" t="e">
        <f t="shared" si="14"/>
        <v>#REF!</v>
      </c>
      <c r="AF4" s="37">
        <v>2</v>
      </c>
      <c r="AG4" s="37" t="e">
        <f t="shared" si="5"/>
        <v>#REF!</v>
      </c>
      <c r="AH4" s="37" t="e">
        <f t="shared" si="6"/>
        <v>#REF!</v>
      </c>
      <c r="AI4" s="37">
        <v>0</v>
      </c>
      <c r="AJ4" s="94">
        <f t="shared" si="7"/>
        <v>2</v>
      </c>
      <c r="AK4" s="37">
        <v>20</v>
      </c>
      <c r="AL4" s="94" t="e">
        <f t="shared" si="8"/>
        <v>#REF!</v>
      </c>
    </row>
    <row r="5" spans="1:38" ht="15.75" customHeight="1">
      <c r="A5" s="98">
        <v>1</v>
      </c>
      <c r="B5" s="99" t="s">
        <v>274</v>
      </c>
      <c r="C5" s="100" t="s">
        <v>87</v>
      </c>
      <c r="D5" s="100">
        <v>141</v>
      </c>
      <c r="E5" s="100" t="s">
        <v>89</v>
      </c>
      <c r="F5" s="100" t="s">
        <v>658</v>
      </c>
      <c r="G5" s="100">
        <v>497</v>
      </c>
      <c r="H5" s="100" t="s">
        <v>653</v>
      </c>
      <c r="I5" s="101" t="s">
        <v>659</v>
      </c>
      <c r="J5" s="100" t="s">
        <v>660</v>
      </c>
      <c r="K5" s="102" t="s">
        <v>661</v>
      </c>
      <c r="L5" s="102">
        <v>774509851</v>
      </c>
      <c r="M5" s="102" t="s">
        <v>662</v>
      </c>
      <c r="N5" s="100" t="s">
        <v>408</v>
      </c>
      <c r="O5" s="100">
        <v>95</v>
      </c>
      <c r="P5" s="100">
        <v>3</v>
      </c>
      <c r="Q5" s="100">
        <v>117</v>
      </c>
      <c r="R5" s="100">
        <v>4</v>
      </c>
      <c r="S5" s="100">
        <v>95</v>
      </c>
      <c r="T5" s="100">
        <v>3</v>
      </c>
      <c r="U5" s="100">
        <v>123</v>
      </c>
      <c r="V5" s="100">
        <v>4</v>
      </c>
      <c r="W5" s="100">
        <v>57</v>
      </c>
      <c r="X5" s="100" t="e">
        <f t="shared" ref="X5:Y5" si="15">#REF!+#REF!</f>
        <v>#REF!</v>
      </c>
      <c r="Y5" s="100" t="e">
        <f t="shared" si="15"/>
        <v>#REF!</v>
      </c>
      <c r="Z5" s="100" t="e">
        <f t="shared" si="1"/>
        <v>#REF!</v>
      </c>
      <c r="AA5" s="103" t="e">
        <f t="shared" ref="AA5:AB5" si="16">#REF!+#REF!</f>
        <v>#REF!</v>
      </c>
      <c r="AB5" s="103" t="e">
        <f t="shared" si="16"/>
        <v>#REF!</v>
      </c>
      <c r="AC5" s="103" t="e">
        <f t="shared" si="3"/>
        <v>#REF!</v>
      </c>
      <c r="AD5" s="103" t="e">
        <f t="shared" ref="AD5:AE5" si="17">ROUNDUP((((X5)*4))/18,0)</f>
        <v>#REF!</v>
      </c>
      <c r="AE5" s="103" t="e">
        <f t="shared" si="17"/>
        <v>#REF!</v>
      </c>
      <c r="AF5" s="103">
        <v>2</v>
      </c>
      <c r="AG5" s="103" t="e">
        <f t="shared" si="5"/>
        <v>#REF!</v>
      </c>
      <c r="AH5" s="103" t="e">
        <f t="shared" si="6"/>
        <v>#REF!</v>
      </c>
      <c r="AI5" s="103">
        <v>0</v>
      </c>
      <c r="AJ5" s="100">
        <f t="shared" si="7"/>
        <v>2</v>
      </c>
      <c r="AK5" s="103">
        <v>11</v>
      </c>
      <c r="AL5" s="100" t="e">
        <f t="shared" si="8"/>
        <v>#REF!</v>
      </c>
    </row>
    <row r="6" spans="1:38" ht="15.75" customHeight="1">
      <c r="A6" s="104">
        <v>1</v>
      </c>
      <c r="B6" s="105" t="s">
        <v>139</v>
      </c>
      <c r="C6" s="94" t="s">
        <v>87</v>
      </c>
      <c r="D6" s="94">
        <v>158</v>
      </c>
      <c r="E6" s="94" t="s">
        <v>89</v>
      </c>
      <c r="F6" s="94" t="s">
        <v>663</v>
      </c>
      <c r="G6" s="94">
        <v>462</v>
      </c>
      <c r="H6" s="94" t="s">
        <v>664</v>
      </c>
      <c r="I6" s="94" t="s">
        <v>140</v>
      </c>
      <c r="J6" s="94" t="s">
        <v>665</v>
      </c>
      <c r="K6" s="96"/>
      <c r="L6" s="96"/>
      <c r="M6" s="96"/>
      <c r="N6" s="37" t="s">
        <v>409</v>
      </c>
      <c r="O6" s="94">
        <v>203</v>
      </c>
      <c r="P6" s="94">
        <v>7</v>
      </c>
      <c r="Q6" s="94">
        <v>122</v>
      </c>
      <c r="R6" s="94">
        <v>4</v>
      </c>
      <c r="S6" s="94">
        <v>201</v>
      </c>
      <c r="T6" s="94">
        <v>7</v>
      </c>
      <c r="U6" s="94">
        <v>104</v>
      </c>
      <c r="V6" s="94">
        <v>4</v>
      </c>
      <c r="W6" s="94">
        <v>567</v>
      </c>
      <c r="X6" s="94" t="e">
        <f t="shared" ref="X6:Y6" si="18">#REF!+#REF!+#REF!</f>
        <v>#REF!</v>
      </c>
      <c r="Y6" s="94" t="e">
        <f t="shared" si="18"/>
        <v>#REF!</v>
      </c>
      <c r="Z6" s="94" t="e">
        <f t="shared" si="1"/>
        <v>#REF!</v>
      </c>
      <c r="AA6" s="37" t="e">
        <f t="shared" ref="AA6:AB6" si="19">#REF!+#REF!+#REF!</f>
        <v>#REF!</v>
      </c>
      <c r="AB6" s="37" t="e">
        <f t="shared" si="19"/>
        <v>#REF!</v>
      </c>
      <c r="AC6" s="37" t="e">
        <f t="shared" si="3"/>
        <v>#REF!</v>
      </c>
      <c r="AD6" s="37" t="e">
        <f t="shared" ref="AD6:AE6" si="20">ROUNDUP((((X6)*4))/18,0)</f>
        <v>#REF!</v>
      </c>
      <c r="AE6" s="37" t="e">
        <f t="shared" si="20"/>
        <v>#REF!</v>
      </c>
      <c r="AF6" s="37">
        <v>6</v>
      </c>
      <c r="AG6" s="37" t="e">
        <f t="shared" si="5"/>
        <v>#REF!</v>
      </c>
      <c r="AH6" s="37" t="e">
        <f t="shared" si="6"/>
        <v>#REF!</v>
      </c>
      <c r="AI6" s="37">
        <v>0</v>
      </c>
      <c r="AJ6" s="94">
        <f t="shared" si="7"/>
        <v>6</v>
      </c>
      <c r="AK6" s="37">
        <v>104</v>
      </c>
      <c r="AL6" s="94" t="e">
        <f t="shared" si="8"/>
        <v>#REF!</v>
      </c>
    </row>
    <row r="7" spans="1:38" ht="27" customHeight="1">
      <c r="A7" s="44">
        <v>1</v>
      </c>
      <c r="B7" s="36" t="s">
        <v>278</v>
      </c>
      <c r="C7" s="94" t="s">
        <v>87</v>
      </c>
      <c r="D7" s="94">
        <v>167</v>
      </c>
      <c r="E7" s="94" t="s">
        <v>89</v>
      </c>
      <c r="F7" s="94" t="s">
        <v>666</v>
      </c>
      <c r="G7" s="94">
        <v>499</v>
      </c>
      <c r="H7" s="94" t="s">
        <v>650</v>
      </c>
      <c r="I7" s="94" t="s">
        <v>667</v>
      </c>
      <c r="J7" s="94" t="s">
        <v>668</v>
      </c>
      <c r="K7" s="96" t="s">
        <v>669</v>
      </c>
      <c r="L7" s="96">
        <v>557498508</v>
      </c>
      <c r="M7" s="96"/>
      <c r="N7" s="94" t="s">
        <v>408</v>
      </c>
      <c r="O7" s="94">
        <v>153</v>
      </c>
      <c r="P7" s="94">
        <v>5</v>
      </c>
      <c r="Q7" s="94">
        <v>132</v>
      </c>
      <c r="R7" s="94">
        <v>4</v>
      </c>
      <c r="S7" s="94">
        <v>127</v>
      </c>
      <c r="T7" s="94">
        <v>4</v>
      </c>
      <c r="U7" s="94">
        <v>134</v>
      </c>
      <c r="V7" s="94">
        <v>4</v>
      </c>
      <c r="W7" s="94">
        <v>57</v>
      </c>
      <c r="X7" s="94" t="e">
        <f t="shared" ref="X7:Y7" si="21">#REF!+#REF!</f>
        <v>#REF!</v>
      </c>
      <c r="Y7" s="94" t="e">
        <f t="shared" si="21"/>
        <v>#REF!</v>
      </c>
      <c r="Z7" s="94" t="e">
        <f t="shared" si="1"/>
        <v>#REF!</v>
      </c>
      <c r="AA7" s="37" t="e">
        <f t="shared" ref="AA7:AB7" si="22">#REF!+#REF!</f>
        <v>#REF!</v>
      </c>
      <c r="AB7" s="37" t="e">
        <f t="shared" si="22"/>
        <v>#REF!</v>
      </c>
      <c r="AC7" s="37" t="e">
        <f t="shared" si="3"/>
        <v>#REF!</v>
      </c>
      <c r="AD7" s="37" t="e">
        <f t="shared" ref="AD7:AE7" si="23">ROUNDUP((((X7)*4))/18,0)</f>
        <v>#REF!</v>
      </c>
      <c r="AE7" s="37" t="e">
        <f t="shared" si="23"/>
        <v>#REF!</v>
      </c>
      <c r="AF7" s="37">
        <v>3</v>
      </c>
      <c r="AG7" s="37" t="e">
        <f t="shared" si="5"/>
        <v>#REF!</v>
      </c>
      <c r="AH7" s="37">
        <v>1</v>
      </c>
      <c r="AI7" s="37">
        <v>0</v>
      </c>
      <c r="AJ7" s="94">
        <f t="shared" si="7"/>
        <v>3</v>
      </c>
      <c r="AK7" s="37">
        <v>113</v>
      </c>
      <c r="AL7" s="94" t="e">
        <f t="shared" si="8"/>
        <v>#REF!</v>
      </c>
    </row>
    <row r="8" spans="1:38" ht="15.75" customHeight="1">
      <c r="A8" s="44">
        <v>1</v>
      </c>
      <c r="B8" s="36" t="s">
        <v>208</v>
      </c>
      <c r="C8" s="37" t="s">
        <v>87</v>
      </c>
      <c r="D8" s="37" t="s">
        <v>210</v>
      </c>
      <c r="E8" s="37" t="s">
        <v>85</v>
      </c>
      <c r="F8" s="94" t="s">
        <v>670</v>
      </c>
      <c r="G8" s="94">
        <v>419</v>
      </c>
      <c r="H8" s="94" t="s">
        <v>653</v>
      </c>
      <c r="I8" s="37" t="s">
        <v>209</v>
      </c>
      <c r="J8" s="94" t="s">
        <v>671</v>
      </c>
      <c r="K8" s="106" t="s">
        <v>672</v>
      </c>
      <c r="L8" s="106">
        <v>994504049904</v>
      </c>
      <c r="M8" s="106" t="s">
        <v>673</v>
      </c>
      <c r="N8" s="37" t="s">
        <v>407</v>
      </c>
      <c r="O8" s="37">
        <v>76</v>
      </c>
      <c r="P8" s="37">
        <v>2</v>
      </c>
      <c r="Q8" s="37">
        <v>130</v>
      </c>
      <c r="R8" s="37">
        <v>4</v>
      </c>
      <c r="S8" s="37">
        <v>79</v>
      </c>
      <c r="T8" s="37">
        <v>3</v>
      </c>
      <c r="U8" s="37">
        <v>98</v>
      </c>
      <c r="V8" s="37">
        <v>3</v>
      </c>
      <c r="W8" s="94">
        <v>567</v>
      </c>
      <c r="X8" s="94" t="e">
        <f t="shared" ref="X8:Y8" si="24">#REF!+#REF!+#REF!</f>
        <v>#REF!</v>
      </c>
      <c r="Y8" s="94" t="e">
        <f t="shared" si="24"/>
        <v>#REF!</v>
      </c>
      <c r="Z8" s="94" t="e">
        <f t="shared" si="1"/>
        <v>#REF!</v>
      </c>
      <c r="AA8" s="37" t="e">
        <f t="shared" ref="AA8:AB8" si="25">#REF!+#REF!+#REF!</f>
        <v>#REF!</v>
      </c>
      <c r="AB8" s="37" t="e">
        <f t="shared" si="25"/>
        <v>#REF!</v>
      </c>
      <c r="AC8" s="37" t="e">
        <f t="shared" si="3"/>
        <v>#REF!</v>
      </c>
      <c r="AD8" s="37" t="e">
        <f t="shared" ref="AD8:AE8" si="26">ROUNDUP((((X8)*4))/18,0)</f>
        <v>#REF!</v>
      </c>
      <c r="AE8" s="37" t="e">
        <f t="shared" si="26"/>
        <v>#REF!</v>
      </c>
      <c r="AF8" s="37">
        <v>2</v>
      </c>
      <c r="AG8" s="37" t="e">
        <f t="shared" si="5"/>
        <v>#REF!</v>
      </c>
      <c r="AH8" s="37">
        <v>4</v>
      </c>
      <c r="AI8" s="37">
        <v>2</v>
      </c>
      <c r="AJ8" s="94">
        <f t="shared" si="7"/>
        <v>4</v>
      </c>
      <c r="AK8" s="37">
        <v>244</v>
      </c>
      <c r="AL8" s="94" t="e">
        <f t="shared" si="8"/>
        <v>#REF!</v>
      </c>
    </row>
    <row r="9" spans="1:38" ht="15.75" customHeight="1">
      <c r="A9" s="44">
        <v>1</v>
      </c>
      <c r="B9" s="36" t="s">
        <v>250</v>
      </c>
      <c r="C9" s="94" t="s">
        <v>87</v>
      </c>
      <c r="D9" s="94">
        <v>5</v>
      </c>
      <c r="E9" s="94" t="s">
        <v>89</v>
      </c>
      <c r="F9" s="94" t="s">
        <v>674</v>
      </c>
      <c r="G9" s="94">
        <v>487</v>
      </c>
      <c r="H9" s="94" t="s">
        <v>675</v>
      </c>
      <c r="I9" s="95" t="s">
        <v>676</v>
      </c>
      <c r="J9" s="94" t="s">
        <v>677</v>
      </c>
      <c r="K9" s="96" t="s">
        <v>678</v>
      </c>
      <c r="L9" s="96">
        <v>517580705</v>
      </c>
      <c r="M9" s="96"/>
      <c r="N9" s="94" t="s">
        <v>408</v>
      </c>
      <c r="O9" s="94">
        <v>146</v>
      </c>
      <c r="P9" s="94">
        <v>5</v>
      </c>
      <c r="Q9" s="94">
        <v>84</v>
      </c>
      <c r="R9" s="94">
        <v>3</v>
      </c>
      <c r="S9" s="94">
        <v>147</v>
      </c>
      <c r="T9" s="94">
        <v>5</v>
      </c>
      <c r="U9" s="94">
        <v>77</v>
      </c>
      <c r="V9" s="94">
        <v>3</v>
      </c>
      <c r="W9" s="94">
        <v>57</v>
      </c>
      <c r="X9" s="94" t="e">
        <f t="shared" ref="X9:Y9" si="27">#REF!+#REF!</f>
        <v>#REF!</v>
      </c>
      <c r="Y9" s="94" t="e">
        <f t="shared" si="27"/>
        <v>#REF!</v>
      </c>
      <c r="Z9" s="94" t="e">
        <f t="shared" si="1"/>
        <v>#REF!</v>
      </c>
      <c r="AA9" s="37" t="e">
        <f t="shared" ref="AA9:AB9" si="28">#REF!+#REF!</f>
        <v>#REF!</v>
      </c>
      <c r="AB9" s="37" t="e">
        <f t="shared" si="28"/>
        <v>#REF!</v>
      </c>
      <c r="AC9" s="37" t="e">
        <f t="shared" si="3"/>
        <v>#REF!</v>
      </c>
      <c r="AD9" s="37" t="e">
        <f t="shared" ref="AD9:AE9" si="29">ROUNDUP((((X9)*4))/18,0)</f>
        <v>#REF!</v>
      </c>
      <c r="AE9" s="37" t="e">
        <f t="shared" si="29"/>
        <v>#REF!</v>
      </c>
      <c r="AF9" s="37">
        <v>3</v>
      </c>
      <c r="AG9" s="37" t="e">
        <f t="shared" si="5"/>
        <v>#REF!</v>
      </c>
      <c r="AH9" s="37" t="e">
        <f>IF(AG9-AF9&gt;0,AG9-AF9,0)</f>
        <v>#REF!</v>
      </c>
      <c r="AI9" s="37">
        <v>0</v>
      </c>
      <c r="AJ9" s="94">
        <f t="shared" si="7"/>
        <v>3</v>
      </c>
      <c r="AK9" s="37">
        <v>49</v>
      </c>
      <c r="AL9" s="94" t="e">
        <f t="shared" si="8"/>
        <v>#REF!</v>
      </c>
    </row>
    <row r="10" spans="1:38" ht="15.75" customHeight="1">
      <c r="A10" s="107">
        <v>1</v>
      </c>
      <c r="B10" s="39" t="s">
        <v>95</v>
      </c>
      <c r="C10" s="94" t="s">
        <v>87</v>
      </c>
      <c r="D10" s="94">
        <v>18</v>
      </c>
      <c r="E10" s="94" t="s">
        <v>89</v>
      </c>
      <c r="F10" s="94" t="s">
        <v>679</v>
      </c>
      <c r="G10" s="94">
        <v>454</v>
      </c>
      <c r="H10" s="94" t="s">
        <v>675</v>
      </c>
      <c r="I10" s="94" t="s">
        <v>680</v>
      </c>
      <c r="J10" s="94" t="s">
        <v>681</v>
      </c>
      <c r="K10" s="96"/>
      <c r="L10" s="96"/>
      <c r="M10" s="96"/>
      <c r="N10" s="37" t="s">
        <v>407</v>
      </c>
      <c r="O10" s="94">
        <v>128</v>
      </c>
      <c r="P10" s="94">
        <v>4</v>
      </c>
      <c r="Q10" s="94">
        <v>105</v>
      </c>
      <c r="R10" s="94">
        <v>3</v>
      </c>
      <c r="S10" s="94">
        <v>109</v>
      </c>
      <c r="T10" s="94">
        <v>3</v>
      </c>
      <c r="U10" s="94">
        <v>97</v>
      </c>
      <c r="V10" s="94">
        <v>4</v>
      </c>
      <c r="W10" s="94">
        <v>567</v>
      </c>
      <c r="X10" s="94" t="e">
        <f t="shared" ref="X10:Y10" si="30">#REF!+#REF!+#REF!</f>
        <v>#REF!</v>
      </c>
      <c r="Y10" s="94" t="e">
        <f t="shared" si="30"/>
        <v>#REF!</v>
      </c>
      <c r="Z10" s="94" t="e">
        <f t="shared" si="1"/>
        <v>#REF!</v>
      </c>
      <c r="AA10" s="37" t="e">
        <f t="shared" ref="AA10:AB10" si="31">#REF!+#REF!+#REF!</f>
        <v>#REF!</v>
      </c>
      <c r="AB10" s="37" t="e">
        <f t="shared" si="31"/>
        <v>#REF!</v>
      </c>
      <c r="AC10" s="37" t="e">
        <f t="shared" si="3"/>
        <v>#REF!</v>
      </c>
      <c r="AD10" s="37" t="e">
        <f t="shared" ref="AD10:AE10" si="32">ROUNDUP((((X10)*4))/18,0)</f>
        <v>#REF!</v>
      </c>
      <c r="AE10" s="37" t="e">
        <f t="shared" si="32"/>
        <v>#REF!</v>
      </c>
      <c r="AF10" s="37">
        <v>3</v>
      </c>
      <c r="AG10" s="37" t="e">
        <f t="shared" si="5"/>
        <v>#REF!</v>
      </c>
      <c r="AH10" s="37">
        <v>0</v>
      </c>
      <c r="AI10" s="37">
        <v>0</v>
      </c>
      <c r="AJ10" s="94">
        <f t="shared" si="7"/>
        <v>3</v>
      </c>
      <c r="AK10" s="37">
        <v>54</v>
      </c>
      <c r="AL10" s="94" t="e">
        <f t="shared" si="8"/>
        <v>#REF!</v>
      </c>
    </row>
    <row r="11" spans="1:38" ht="15" customHeight="1">
      <c r="A11" s="44">
        <v>1</v>
      </c>
      <c r="B11" s="36" t="s">
        <v>107</v>
      </c>
      <c r="C11" s="94" t="s">
        <v>87</v>
      </c>
      <c r="D11" s="94">
        <v>27</v>
      </c>
      <c r="E11" s="94" t="s">
        <v>89</v>
      </c>
      <c r="F11" s="94" t="s">
        <v>682</v>
      </c>
      <c r="G11" s="94">
        <v>414</v>
      </c>
      <c r="H11" s="94" t="s">
        <v>650</v>
      </c>
      <c r="I11" s="94" t="s">
        <v>108</v>
      </c>
      <c r="J11" s="94" t="s">
        <v>683</v>
      </c>
      <c r="K11" s="96" t="s">
        <v>684</v>
      </c>
      <c r="L11" s="108">
        <v>503300120</v>
      </c>
      <c r="M11" s="96"/>
      <c r="N11" s="37" t="s">
        <v>407</v>
      </c>
      <c r="O11" s="94">
        <v>95</v>
      </c>
      <c r="P11" s="94">
        <v>4</v>
      </c>
      <c r="Q11" s="94">
        <v>133</v>
      </c>
      <c r="R11" s="94">
        <v>3</v>
      </c>
      <c r="S11" s="94">
        <v>81</v>
      </c>
      <c r="T11" s="94">
        <v>3</v>
      </c>
      <c r="U11" s="94">
        <v>157</v>
      </c>
      <c r="V11" s="94">
        <v>3</v>
      </c>
      <c r="W11" s="94">
        <v>567</v>
      </c>
      <c r="X11" s="94" t="e">
        <f t="shared" ref="X11:Y11" si="33">#REF!+#REF!+#REF!</f>
        <v>#REF!</v>
      </c>
      <c r="Y11" s="94" t="e">
        <f t="shared" si="33"/>
        <v>#REF!</v>
      </c>
      <c r="Z11" s="94" t="e">
        <f t="shared" si="1"/>
        <v>#REF!</v>
      </c>
      <c r="AA11" s="37" t="e">
        <f t="shared" ref="AA11:AB11" si="34">#REF!+#REF!+#REF!</f>
        <v>#REF!</v>
      </c>
      <c r="AB11" s="37" t="e">
        <f t="shared" si="34"/>
        <v>#REF!</v>
      </c>
      <c r="AC11" s="37" t="e">
        <f t="shared" si="3"/>
        <v>#REF!</v>
      </c>
      <c r="AD11" s="37" t="e">
        <f t="shared" ref="AD11:AE11" si="35">ROUNDUP((((X11)*4))/18,0)</f>
        <v>#REF!</v>
      </c>
      <c r="AE11" s="37" t="e">
        <f t="shared" si="35"/>
        <v>#REF!</v>
      </c>
      <c r="AF11" s="37">
        <v>3</v>
      </c>
      <c r="AG11" s="37" t="e">
        <f t="shared" si="5"/>
        <v>#REF!</v>
      </c>
      <c r="AH11" s="37" t="e">
        <f t="shared" ref="AH11:AH15" si="36">IF(AG11-AF11&gt;0,AG11-AF11,0)</f>
        <v>#REF!</v>
      </c>
      <c r="AI11" s="37">
        <v>0</v>
      </c>
      <c r="AJ11" s="94">
        <f t="shared" si="7"/>
        <v>3</v>
      </c>
      <c r="AK11" s="37">
        <v>49</v>
      </c>
      <c r="AL11" s="94" t="e">
        <f t="shared" si="8"/>
        <v>#REF!</v>
      </c>
    </row>
    <row r="12" spans="1:38" ht="15.75" customHeight="1">
      <c r="A12" s="44">
        <v>1</v>
      </c>
      <c r="B12" s="36" t="s">
        <v>264</v>
      </c>
      <c r="C12" s="94" t="s">
        <v>87</v>
      </c>
      <c r="D12" s="94">
        <v>86</v>
      </c>
      <c r="E12" s="94" t="s">
        <v>89</v>
      </c>
      <c r="F12" s="94" t="s">
        <v>685</v>
      </c>
      <c r="G12" s="94">
        <v>493</v>
      </c>
      <c r="H12" s="94" t="s">
        <v>653</v>
      </c>
      <c r="I12" s="95" t="s">
        <v>265</v>
      </c>
      <c r="J12" s="94" t="s">
        <v>686</v>
      </c>
      <c r="K12" s="96" t="s">
        <v>687</v>
      </c>
      <c r="L12" s="96">
        <v>552996963</v>
      </c>
      <c r="M12" s="96"/>
      <c r="N12" s="94" t="s">
        <v>408</v>
      </c>
      <c r="O12" s="94">
        <v>74</v>
      </c>
      <c r="P12" s="94">
        <v>3</v>
      </c>
      <c r="Q12" s="94">
        <v>94</v>
      </c>
      <c r="R12" s="94">
        <v>3</v>
      </c>
      <c r="S12" s="94">
        <v>55</v>
      </c>
      <c r="T12" s="94">
        <v>2</v>
      </c>
      <c r="U12" s="94">
        <v>93</v>
      </c>
      <c r="V12" s="94">
        <v>3</v>
      </c>
      <c r="W12" s="94">
        <v>57</v>
      </c>
      <c r="X12" s="94" t="e">
        <f t="shared" ref="X12:Y12" si="37">#REF!+#REF!</f>
        <v>#REF!</v>
      </c>
      <c r="Y12" s="94" t="e">
        <f t="shared" si="37"/>
        <v>#REF!</v>
      </c>
      <c r="Z12" s="94" t="e">
        <f t="shared" si="1"/>
        <v>#REF!</v>
      </c>
      <c r="AA12" s="37" t="e">
        <f t="shared" ref="AA12:AB12" si="38">#REF!+#REF!</f>
        <v>#REF!</v>
      </c>
      <c r="AB12" s="37" t="e">
        <f t="shared" si="38"/>
        <v>#REF!</v>
      </c>
      <c r="AC12" s="37" t="e">
        <f t="shared" si="3"/>
        <v>#REF!</v>
      </c>
      <c r="AD12" s="37" t="e">
        <f t="shared" ref="AD12:AE12" si="39">ROUNDUP((((X12)*4))/18,0)</f>
        <v>#REF!</v>
      </c>
      <c r="AE12" s="37" t="e">
        <f t="shared" si="39"/>
        <v>#REF!</v>
      </c>
      <c r="AF12" s="37">
        <v>1</v>
      </c>
      <c r="AG12" s="37" t="e">
        <f t="shared" si="5"/>
        <v>#REF!</v>
      </c>
      <c r="AH12" s="37" t="e">
        <f t="shared" si="36"/>
        <v>#REF!</v>
      </c>
      <c r="AI12" s="37">
        <v>1</v>
      </c>
      <c r="AJ12" s="94">
        <f t="shared" si="7"/>
        <v>2</v>
      </c>
      <c r="AK12" s="37">
        <v>10</v>
      </c>
      <c r="AL12" s="94" t="e">
        <f t="shared" si="8"/>
        <v>#REF!</v>
      </c>
    </row>
    <row r="13" spans="1:38" ht="15.75" customHeight="1">
      <c r="A13" s="44">
        <v>1</v>
      </c>
      <c r="B13" s="36" t="s">
        <v>147</v>
      </c>
      <c r="C13" s="37" t="s">
        <v>87</v>
      </c>
      <c r="D13" s="37">
        <v>164</v>
      </c>
      <c r="E13" s="37" t="s">
        <v>89</v>
      </c>
      <c r="F13" s="94" t="s">
        <v>688</v>
      </c>
      <c r="G13" s="94">
        <v>447</v>
      </c>
      <c r="H13" s="94" t="s">
        <v>653</v>
      </c>
      <c r="I13" s="37" t="s">
        <v>148</v>
      </c>
      <c r="J13" s="94" t="s">
        <v>689</v>
      </c>
      <c r="K13" s="38" t="s">
        <v>690</v>
      </c>
      <c r="L13" s="38">
        <v>124401681</v>
      </c>
      <c r="M13" s="38"/>
      <c r="N13" s="37" t="s">
        <v>407</v>
      </c>
      <c r="O13" s="37">
        <v>64</v>
      </c>
      <c r="P13" s="37">
        <v>2</v>
      </c>
      <c r="Q13" s="37">
        <v>76</v>
      </c>
      <c r="R13" s="37">
        <v>3</v>
      </c>
      <c r="S13" s="37">
        <v>83</v>
      </c>
      <c r="T13" s="37">
        <v>3</v>
      </c>
      <c r="U13" s="37">
        <v>91</v>
      </c>
      <c r="V13" s="37">
        <v>3</v>
      </c>
      <c r="W13" s="94">
        <v>567</v>
      </c>
      <c r="X13" s="94" t="e">
        <f t="shared" ref="X13:Y13" si="40">#REF!+#REF!+#REF!</f>
        <v>#REF!</v>
      </c>
      <c r="Y13" s="94" t="e">
        <f t="shared" si="40"/>
        <v>#REF!</v>
      </c>
      <c r="Z13" s="94" t="e">
        <f t="shared" si="1"/>
        <v>#REF!</v>
      </c>
      <c r="AA13" s="37" t="e">
        <f t="shared" ref="AA13:AB13" si="41">#REF!+#REF!+#REF!</f>
        <v>#REF!</v>
      </c>
      <c r="AB13" s="37" t="e">
        <f t="shared" si="41"/>
        <v>#REF!</v>
      </c>
      <c r="AC13" s="37" t="e">
        <f t="shared" si="3"/>
        <v>#REF!</v>
      </c>
      <c r="AD13" s="37" t="e">
        <f t="shared" ref="AD13:AE13" si="42">ROUNDUP((((X13)*4))/18,0)</f>
        <v>#REF!</v>
      </c>
      <c r="AE13" s="37" t="e">
        <f t="shared" si="42"/>
        <v>#REF!</v>
      </c>
      <c r="AF13" s="37">
        <v>4</v>
      </c>
      <c r="AG13" s="37" t="e">
        <f t="shared" si="5"/>
        <v>#REF!</v>
      </c>
      <c r="AH13" s="37" t="e">
        <f t="shared" si="36"/>
        <v>#REF!</v>
      </c>
      <c r="AI13" s="37">
        <v>0</v>
      </c>
      <c r="AJ13" s="94">
        <f t="shared" si="7"/>
        <v>4</v>
      </c>
      <c r="AK13" s="37">
        <v>69</v>
      </c>
      <c r="AL13" s="94" t="e">
        <f t="shared" si="8"/>
        <v>#REF!</v>
      </c>
    </row>
    <row r="14" spans="1:38" ht="15.75" hidden="1" customHeight="1">
      <c r="A14" s="44"/>
      <c r="B14" s="36" t="s">
        <v>181</v>
      </c>
      <c r="C14" s="94" t="s">
        <v>87</v>
      </c>
      <c r="D14" s="94">
        <v>264</v>
      </c>
      <c r="E14" s="94" t="s">
        <v>89</v>
      </c>
      <c r="F14" s="94" t="s">
        <v>691</v>
      </c>
      <c r="G14" s="94">
        <v>425</v>
      </c>
      <c r="H14" s="94" t="s">
        <v>653</v>
      </c>
      <c r="I14" s="94" t="s">
        <v>182</v>
      </c>
      <c r="J14" s="94" t="s">
        <v>692</v>
      </c>
      <c r="K14" s="96"/>
      <c r="L14" s="96"/>
      <c r="M14" s="109" t="s">
        <v>692</v>
      </c>
      <c r="N14" s="37" t="s">
        <v>407</v>
      </c>
      <c r="O14" s="94">
        <v>105</v>
      </c>
      <c r="P14" s="94">
        <v>4</v>
      </c>
      <c r="Q14" s="94">
        <v>123</v>
      </c>
      <c r="R14" s="94">
        <v>3</v>
      </c>
      <c r="S14" s="94">
        <v>103</v>
      </c>
      <c r="T14" s="94">
        <v>4</v>
      </c>
      <c r="U14" s="94">
        <v>94</v>
      </c>
      <c r="V14" s="94">
        <v>3</v>
      </c>
      <c r="W14" s="94">
        <v>5678</v>
      </c>
      <c r="X14" s="94" t="e">
        <f t="shared" ref="X14:X18" si="43">#REF!+#REF!+#REF!</f>
        <v>#REF!</v>
      </c>
      <c r="Y14" s="94" t="e">
        <f>#REF!+#REF!+#REF!+#REF!</f>
        <v>#REF!</v>
      </c>
      <c r="Z14" s="94" t="e">
        <f t="shared" si="1"/>
        <v>#REF!</v>
      </c>
      <c r="AA14" s="94" t="e">
        <f t="shared" ref="AA14:AA18" si="44">#REF!+#REF!+#REF!</f>
        <v>#REF!</v>
      </c>
      <c r="AB14" s="94" t="e">
        <f>#REF!+#REF!+#REF!+#REF!</f>
        <v>#REF!</v>
      </c>
      <c r="AC14" s="94" t="e">
        <f t="shared" si="3"/>
        <v>#REF!</v>
      </c>
      <c r="AD14" s="37" t="e">
        <f t="shared" ref="AD14:AE14" si="45">ROUNDUP((((X14)*4))/18,0)</f>
        <v>#REF!</v>
      </c>
      <c r="AE14" s="37" t="e">
        <f t="shared" si="45"/>
        <v>#REF!</v>
      </c>
      <c r="AF14" s="37">
        <v>3</v>
      </c>
      <c r="AG14" s="37" t="e">
        <f t="shared" si="5"/>
        <v>#REF!</v>
      </c>
      <c r="AH14" s="37" t="e">
        <f t="shared" si="36"/>
        <v>#REF!</v>
      </c>
      <c r="AI14" s="37"/>
      <c r="AJ14" s="94">
        <f t="shared" si="7"/>
        <v>3</v>
      </c>
      <c r="AK14" s="37">
        <v>68</v>
      </c>
      <c r="AL14" s="94" t="e">
        <f t="shared" si="8"/>
        <v>#REF!</v>
      </c>
    </row>
    <row r="15" spans="1:38" ht="15.75" hidden="1" customHeight="1">
      <c r="A15" s="44"/>
      <c r="B15" s="36" t="s">
        <v>151</v>
      </c>
      <c r="C15" s="94" t="s">
        <v>87</v>
      </c>
      <c r="D15" s="94">
        <v>188</v>
      </c>
      <c r="E15" s="94" t="s">
        <v>89</v>
      </c>
      <c r="F15" s="94" t="s">
        <v>693</v>
      </c>
      <c r="G15" s="94">
        <v>450</v>
      </c>
      <c r="H15" s="94" t="s">
        <v>675</v>
      </c>
      <c r="I15" s="95" t="s">
        <v>694</v>
      </c>
      <c r="J15" s="94" t="s">
        <v>695</v>
      </c>
      <c r="K15" s="108"/>
      <c r="L15" s="108">
        <v>125516296</v>
      </c>
      <c r="M15" s="96"/>
      <c r="N15" s="37" t="s">
        <v>407</v>
      </c>
      <c r="O15" s="94">
        <v>125</v>
      </c>
      <c r="P15" s="94">
        <v>5</v>
      </c>
      <c r="Q15" s="94"/>
      <c r="R15" s="94"/>
      <c r="S15" s="97">
        <v>127</v>
      </c>
      <c r="T15" s="97">
        <v>5</v>
      </c>
      <c r="U15" s="94"/>
      <c r="V15" s="94"/>
      <c r="W15" s="94">
        <v>567</v>
      </c>
      <c r="X15" s="94" t="e">
        <f t="shared" si="43"/>
        <v>#REF!</v>
      </c>
      <c r="Y15" s="94" t="e">
        <f t="shared" ref="Y15:Y18" si="46">#REF!+#REF!+#REF!</f>
        <v>#REF!</v>
      </c>
      <c r="Z15" s="94" t="e">
        <f t="shared" si="1"/>
        <v>#REF!</v>
      </c>
      <c r="AA15" s="37" t="e">
        <f t="shared" si="44"/>
        <v>#REF!</v>
      </c>
      <c r="AB15" s="37" t="e">
        <f t="shared" ref="AB15:AB18" si="47">#REF!+#REF!+#REF!</f>
        <v>#REF!</v>
      </c>
      <c r="AC15" s="37" t="e">
        <f t="shared" si="3"/>
        <v>#REF!</v>
      </c>
      <c r="AD15" s="37" t="e">
        <f t="shared" ref="AD15:AE15" si="48">ROUNDUP((((X15)*4))/18,0)</f>
        <v>#REF!</v>
      </c>
      <c r="AE15" s="37" t="e">
        <f t="shared" si="48"/>
        <v>#REF!</v>
      </c>
      <c r="AF15" s="40">
        <v>3</v>
      </c>
      <c r="AG15" s="37" t="e">
        <f t="shared" si="5"/>
        <v>#REF!</v>
      </c>
      <c r="AH15" s="37" t="e">
        <f t="shared" si="36"/>
        <v>#REF!</v>
      </c>
      <c r="AI15" s="37">
        <v>1</v>
      </c>
      <c r="AJ15" s="94">
        <f t="shared" si="7"/>
        <v>4</v>
      </c>
      <c r="AK15" s="40">
        <v>51</v>
      </c>
      <c r="AL15" s="94" t="e">
        <f t="shared" si="8"/>
        <v>#REF!</v>
      </c>
    </row>
    <row r="16" spans="1:38" ht="15.75" hidden="1" customHeight="1">
      <c r="A16" s="44"/>
      <c r="B16" s="36" t="s">
        <v>161</v>
      </c>
      <c r="C16" s="94" t="s">
        <v>87</v>
      </c>
      <c r="D16" s="94">
        <v>220</v>
      </c>
      <c r="E16" s="94" t="s">
        <v>89</v>
      </c>
      <c r="F16" s="94" t="s">
        <v>696</v>
      </c>
      <c r="G16" s="94">
        <v>460</v>
      </c>
      <c r="H16" s="94" t="s">
        <v>653</v>
      </c>
      <c r="I16" s="94" t="s">
        <v>162</v>
      </c>
      <c r="J16" s="94" t="s">
        <v>697</v>
      </c>
      <c r="K16" s="110" t="s">
        <v>698</v>
      </c>
      <c r="L16" s="111" t="s">
        <v>699</v>
      </c>
      <c r="M16" s="96"/>
      <c r="N16" s="37" t="s">
        <v>409</v>
      </c>
      <c r="O16" s="94">
        <v>256</v>
      </c>
      <c r="P16" s="94">
        <v>10</v>
      </c>
      <c r="Q16" s="94"/>
      <c r="R16" s="94"/>
      <c r="S16" s="94">
        <v>265</v>
      </c>
      <c r="T16" s="94">
        <v>10</v>
      </c>
      <c r="U16" s="94"/>
      <c r="V16" s="94"/>
      <c r="W16" s="94">
        <v>567</v>
      </c>
      <c r="X16" s="94" t="e">
        <f t="shared" si="43"/>
        <v>#REF!</v>
      </c>
      <c r="Y16" s="94" t="e">
        <f t="shared" si="46"/>
        <v>#REF!</v>
      </c>
      <c r="Z16" s="94" t="e">
        <f t="shared" si="1"/>
        <v>#REF!</v>
      </c>
      <c r="AA16" s="37" t="e">
        <f t="shared" si="44"/>
        <v>#REF!</v>
      </c>
      <c r="AB16" s="37" t="e">
        <f t="shared" si="47"/>
        <v>#REF!</v>
      </c>
      <c r="AC16" s="37" t="e">
        <f t="shared" si="3"/>
        <v>#REF!</v>
      </c>
      <c r="AD16" s="37" t="e">
        <f t="shared" ref="AD16:AE16" si="49">ROUNDUP((((X16)*4))/18,0)</f>
        <v>#REF!</v>
      </c>
      <c r="AE16" s="37" t="e">
        <f t="shared" si="49"/>
        <v>#REF!</v>
      </c>
      <c r="AF16" s="37">
        <v>4</v>
      </c>
      <c r="AG16" s="37" t="e">
        <f t="shared" si="5"/>
        <v>#REF!</v>
      </c>
      <c r="AH16" s="37">
        <v>1</v>
      </c>
      <c r="AI16" s="37">
        <v>1</v>
      </c>
      <c r="AJ16" s="94">
        <f t="shared" si="7"/>
        <v>5</v>
      </c>
      <c r="AK16" s="37">
        <v>65</v>
      </c>
      <c r="AL16" s="94" t="e">
        <f t="shared" si="8"/>
        <v>#REF!</v>
      </c>
    </row>
    <row r="17" spans="1:38" ht="15.75" hidden="1" customHeight="1">
      <c r="A17" s="44"/>
      <c r="B17" s="36" t="s">
        <v>103</v>
      </c>
      <c r="C17" s="94" t="s">
        <v>87</v>
      </c>
      <c r="D17" s="94">
        <v>24</v>
      </c>
      <c r="E17" s="94" t="s">
        <v>89</v>
      </c>
      <c r="F17" s="94" t="s">
        <v>700</v>
      </c>
      <c r="G17" s="94">
        <v>412</v>
      </c>
      <c r="H17" s="94" t="s">
        <v>653</v>
      </c>
      <c r="I17" s="94" t="s">
        <v>104</v>
      </c>
      <c r="J17" s="94" t="s">
        <v>701</v>
      </c>
      <c r="K17" s="96"/>
      <c r="L17" s="96"/>
      <c r="M17" s="96"/>
      <c r="N17" s="37" t="s">
        <v>407</v>
      </c>
      <c r="O17" s="94">
        <v>60</v>
      </c>
      <c r="P17" s="94">
        <v>2</v>
      </c>
      <c r="Q17" s="94">
        <v>45</v>
      </c>
      <c r="R17" s="94">
        <v>2</v>
      </c>
      <c r="S17" s="94">
        <v>72</v>
      </c>
      <c r="T17" s="94">
        <v>2</v>
      </c>
      <c r="U17" s="94">
        <v>51</v>
      </c>
      <c r="V17" s="94">
        <v>2</v>
      </c>
      <c r="W17" s="94">
        <v>567</v>
      </c>
      <c r="X17" s="94" t="e">
        <f t="shared" si="43"/>
        <v>#REF!</v>
      </c>
      <c r="Y17" s="94" t="e">
        <f t="shared" si="46"/>
        <v>#REF!</v>
      </c>
      <c r="Z17" s="94" t="e">
        <f t="shared" si="1"/>
        <v>#REF!</v>
      </c>
      <c r="AA17" s="37" t="e">
        <f t="shared" si="44"/>
        <v>#REF!</v>
      </c>
      <c r="AB17" s="37" t="e">
        <f t="shared" si="47"/>
        <v>#REF!</v>
      </c>
      <c r="AC17" s="37" t="e">
        <f t="shared" si="3"/>
        <v>#REF!</v>
      </c>
      <c r="AD17" s="37" t="e">
        <f t="shared" ref="AD17:AE17" si="50">ROUNDUP((((X17)*4))/18,0)</f>
        <v>#REF!</v>
      </c>
      <c r="AE17" s="37" t="e">
        <f t="shared" si="50"/>
        <v>#REF!</v>
      </c>
      <c r="AF17" s="37">
        <v>2</v>
      </c>
      <c r="AG17" s="37" t="e">
        <f t="shared" si="5"/>
        <v>#REF!</v>
      </c>
      <c r="AH17" s="37">
        <v>0</v>
      </c>
      <c r="AI17" s="37">
        <v>0</v>
      </c>
      <c r="AJ17" s="94">
        <f t="shared" si="7"/>
        <v>2</v>
      </c>
      <c r="AK17" s="37">
        <v>36</v>
      </c>
      <c r="AL17" s="94" t="e">
        <f t="shared" si="8"/>
        <v>#REF!</v>
      </c>
    </row>
    <row r="18" spans="1:38" ht="15.75" hidden="1" customHeight="1">
      <c r="A18" s="104"/>
      <c r="B18" s="105" t="s">
        <v>410</v>
      </c>
      <c r="C18" s="37" t="s">
        <v>87</v>
      </c>
      <c r="D18" s="112">
        <v>246</v>
      </c>
      <c r="E18" s="94" t="s">
        <v>89</v>
      </c>
      <c r="F18" s="94" t="s">
        <v>702</v>
      </c>
      <c r="G18" s="94">
        <v>536</v>
      </c>
      <c r="H18" s="94" t="s">
        <v>650</v>
      </c>
      <c r="I18" s="113" t="s">
        <v>703</v>
      </c>
      <c r="J18" s="94" t="s">
        <v>704</v>
      </c>
      <c r="K18" s="38"/>
      <c r="L18" s="38"/>
      <c r="M18" s="38"/>
      <c r="N18" s="94" t="s">
        <v>408</v>
      </c>
      <c r="O18" s="113"/>
      <c r="P18" s="113"/>
      <c r="Q18" s="113"/>
      <c r="R18" s="113"/>
      <c r="S18" s="113">
        <v>192</v>
      </c>
      <c r="T18" s="113">
        <v>7</v>
      </c>
      <c r="U18" s="113">
        <v>25</v>
      </c>
      <c r="V18" s="113">
        <v>1</v>
      </c>
      <c r="W18" s="94">
        <v>567</v>
      </c>
      <c r="X18" s="94" t="e">
        <f t="shared" si="43"/>
        <v>#REF!</v>
      </c>
      <c r="Y18" s="94" t="e">
        <f t="shared" si="46"/>
        <v>#REF!</v>
      </c>
      <c r="Z18" s="94" t="e">
        <f t="shared" si="1"/>
        <v>#REF!</v>
      </c>
      <c r="AA18" s="37" t="e">
        <f t="shared" si="44"/>
        <v>#REF!</v>
      </c>
      <c r="AB18" s="37" t="e">
        <f t="shared" si="47"/>
        <v>#REF!</v>
      </c>
      <c r="AC18" s="37" t="e">
        <f t="shared" si="3"/>
        <v>#REF!</v>
      </c>
      <c r="AD18" s="37" t="e">
        <f t="shared" ref="AD18:AE18" si="51">ROUNDUP((((X18)*4))/18,0)</f>
        <v>#REF!</v>
      </c>
      <c r="AE18" s="37" t="e">
        <f t="shared" si="51"/>
        <v>#REF!</v>
      </c>
      <c r="AF18" s="112">
        <v>3</v>
      </c>
      <c r="AG18" s="37" t="e">
        <f t="shared" si="5"/>
        <v>#REF!</v>
      </c>
      <c r="AH18" s="37" t="e">
        <f t="shared" ref="AH18:AH30" si="52">IF(AG18-AF18&gt;0,AG18-AF18,0)</f>
        <v>#REF!</v>
      </c>
      <c r="AI18" s="112">
        <v>1</v>
      </c>
      <c r="AJ18" s="94">
        <v>3</v>
      </c>
      <c r="AK18" s="112">
        <v>53</v>
      </c>
      <c r="AL18" s="94" t="e">
        <f t="shared" si="8"/>
        <v>#REF!</v>
      </c>
    </row>
    <row r="19" spans="1:38" ht="15.75" hidden="1" customHeight="1">
      <c r="A19" s="44"/>
      <c r="B19" s="36" t="s">
        <v>412</v>
      </c>
      <c r="C19" s="37" t="s">
        <v>87</v>
      </c>
      <c r="D19" s="37">
        <v>251</v>
      </c>
      <c r="E19" s="94" t="s">
        <v>89</v>
      </c>
      <c r="F19" s="94" t="s">
        <v>705</v>
      </c>
      <c r="G19" s="94">
        <v>534</v>
      </c>
      <c r="H19" s="94" t="s">
        <v>653</v>
      </c>
      <c r="I19" s="114" t="s">
        <v>706</v>
      </c>
      <c r="J19" s="94" t="s">
        <v>707</v>
      </c>
      <c r="K19" s="38" t="s">
        <v>708</v>
      </c>
      <c r="L19" s="38">
        <v>503777191</v>
      </c>
      <c r="M19" s="38"/>
      <c r="N19" s="94" t="s">
        <v>408</v>
      </c>
      <c r="O19" s="41"/>
      <c r="P19" s="41"/>
      <c r="Q19" s="41"/>
      <c r="R19" s="41"/>
      <c r="S19" s="41"/>
      <c r="T19" s="41"/>
      <c r="U19" s="41"/>
      <c r="V19" s="41"/>
      <c r="W19" s="41">
        <v>56</v>
      </c>
      <c r="X19" s="41" t="e">
        <f t="shared" ref="X19:Y19" si="53">#REF!+#REF!</f>
        <v>#REF!</v>
      </c>
      <c r="Y19" s="37" t="e">
        <f t="shared" si="53"/>
        <v>#REF!</v>
      </c>
      <c r="Z19" s="41" t="e">
        <f t="shared" si="1"/>
        <v>#REF!</v>
      </c>
      <c r="AA19" s="94" t="e">
        <f t="shared" ref="AA19:AB19" si="54">#REF!+#REF!</f>
        <v>#REF!</v>
      </c>
      <c r="AB19" s="94" t="e">
        <f t="shared" si="54"/>
        <v>#REF!</v>
      </c>
      <c r="AC19" s="94" t="e">
        <f t="shared" si="3"/>
        <v>#REF!</v>
      </c>
      <c r="AD19" s="37" t="e">
        <f t="shared" ref="AD19:AE19" si="55">ROUNDUP((((X19)*4))/18,0)</f>
        <v>#REF!</v>
      </c>
      <c r="AE19" s="37" t="e">
        <f t="shared" si="55"/>
        <v>#REF!</v>
      </c>
      <c r="AF19" s="41">
        <v>2</v>
      </c>
      <c r="AG19" s="37" t="e">
        <f t="shared" si="5"/>
        <v>#REF!</v>
      </c>
      <c r="AH19" s="37" t="e">
        <f t="shared" si="52"/>
        <v>#REF!</v>
      </c>
      <c r="AI19" s="41"/>
      <c r="AJ19" s="94">
        <f t="shared" ref="AJ19:AJ30" si="56">AF19+AI19</f>
        <v>2</v>
      </c>
      <c r="AK19" s="41">
        <v>22</v>
      </c>
      <c r="AL19" s="94" t="e">
        <f t="shared" si="8"/>
        <v>#REF!</v>
      </c>
    </row>
    <row r="20" spans="1:38" ht="15.75" hidden="1" customHeight="1">
      <c r="A20" s="44"/>
      <c r="B20" s="42" t="s">
        <v>294</v>
      </c>
      <c r="C20" s="94" t="s">
        <v>87</v>
      </c>
      <c r="D20" s="94">
        <v>263</v>
      </c>
      <c r="E20" s="94" t="s">
        <v>89</v>
      </c>
      <c r="F20" s="94" t="s">
        <v>709</v>
      </c>
      <c r="G20" s="94">
        <v>505</v>
      </c>
      <c r="H20" s="94" t="s">
        <v>664</v>
      </c>
      <c r="I20" s="94" t="s">
        <v>295</v>
      </c>
      <c r="J20" s="94" t="s">
        <v>710</v>
      </c>
      <c r="K20" s="96"/>
      <c r="L20" s="96"/>
      <c r="M20" s="96"/>
      <c r="N20" s="94" t="s">
        <v>408</v>
      </c>
      <c r="O20" s="94">
        <v>154</v>
      </c>
      <c r="P20" s="94">
        <v>6</v>
      </c>
      <c r="Q20" s="94"/>
      <c r="R20" s="94"/>
      <c r="S20" s="94">
        <v>159</v>
      </c>
      <c r="T20" s="94">
        <v>6</v>
      </c>
      <c r="U20" s="94"/>
      <c r="V20" s="94"/>
      <c r="W20" s="41">
        <v>56</v>
      </c>
      <c r="X20" s="41" t="e">
        <f t="shared" ref="X20:Y20" si="57">#REF!+#REF!</f>
        <v>#REF!</v>
      </c>
      <c r="Y20" s="37" t="e">
        <f t="shared" si="57"/>
        <v>#REF!</v>
      </c>
      <c r="Z20" s="41" t="e">
        <f t="shared" si="1"/>
        <v>#REF!</v>
      </c>
      <c r="AA20" s="94" t="e">
        <f t="shared" ref="AA20:AB20" si="58">#REF!+#REF!</f>
        <v>#REF!</v>
      </c>
      <c r="AB20" s="94" t="e">
        <f t="shared" si="58"/>
        <v>#REF!</v>
      </c>
      <c r="AC20" s="94" t="e">
        <f t="shared" si="3"/>
        <v>#REF!</v>
      </c>
      <c r="AD20" s="37" t="e">
        <f t="shared" ref="AD20:AE20" si="59">ROUNDUP((((X20)*4))/18,0)</f>
        <v>#REF!</v>
      </c>
      <c r="AE20" s="37" t="e">
        <f t="shared" si="59"/>
        <v>#REF!</v>
      </c>
      <c r="AF20" s="94">
        <v>3</v>
      </c>
      <c r="AG20" s="94" t="e">
        <f t="shared" si="5"/>
        <v>#REF!</v>
      </c>
      <c r="AH20" s="94" t="e">
        <f t="shared" si="52"/>
        <v>#REF!</v>
      </c>
      <c r="AI20" s="94">
        <v>0</v>
      </c>
      <c r="AJ20" s="94">
        <f t="shared" si="56"/>
        <v>3</v>
      </c>
      <c r="AK20" s="94">
        <v>36</v>
      </c>
      <c r="AL20" s="94" t="e">
        <f t="shared" si="8"/>
        <v>#REF!</v>
      </c>
    </row>
    <row r="21" spans="1:38" ht="15.75" hidden="1" customHeight="1">
      <c r="A21" s="104"/>
      <c r="B21" s="105" t="s">
        <v>171</v>
      </c>
      <c r="C21" s="37" t="s">
        <v>87</v>
      </c>
      <c r="D21" s="37">
        <v>240</v>
      </c>
      <c r="E21" s="37" t="s">
        <v>89</v>
      </c>
      <c r="F21" s="94" t="s">
        <v>711</v>
      </c>
      <c r="G21" s="94">
        <v>416</v>
      </c>
      <c r="H21" s="94" t="s">
        <v>675</v>
      </c>
      <c r="I21" s="94" t="s">
        <v>172</v>
      </c>
      <c r="J21" s="94" t="s">
        <v>712</v>
      </c>
      <c r="K21" s="110" t="s">
        <v>713</v>
      </c>
      <c r="L21" s="110">
        <v>513599819</v>
      </c>
      <c r="M21" s="115"/>
      <c r="N21" s="37" t="s">
        <v>407</v>
      </c>
      <c r="O21" s="37">
        <v>136</v>
      </c>
      <c r="P21" s="37">
        <v>5</v>
      </c>
      <c r="Q21" s="37">
        <v>43</v>
      </c>
      <c r="R21" s="37">
        <v>2</v>
      </c>
      <c r="S21" s="37">
        <v>198</v>
      </c>
      <c r="T21" s="37">
        <v>6</v>
      </c>
      <c r="U21" s="37">
        <v>34</v>
      </c>
      <c r="V21" s="37">
        <v>1</v>
      </c>
      <c r="W21" s="94">
        <v>567</v>
      </c>
      <c r="X21" s="94" t="e">
        <f t="shared" ref="X21:Y21" si="60">#REF!+#REF!+#REF!</f>
        <v>#REF!</v>
      </c>
      <c r="Y21" s="94" t="e">
        <f t="shared" si="60"/>
        <v>#REF!</v>
      </c>
      <c r="Z21" s="94" t="e">
        <f t="shared" si="1"/>
        <v>#REF!</v>
      </c>
      <c r="AA21" s="37" t="e">
        <f t="shared" ref="AA21:AB21" si="61">#REF!+#REF!+#REF!</f>
        <v>#REF!</v>
      </c>
      <c r="AB21" s="37" t="e">
        <f t="shared" si="61"/>
        <v>#REF!</v>
      </c>
      <c r="AC21" s="37" t="e">
        <f t="shared" si="3"/>
        <v>#REF!</v>
      </c>
      <c r="AD21" s="37" t="e">
        <f t="shared" ref="AD21:AE21" si="62">ROUNDUP((((X21)*4))/18,0)</f>
        <v>#REF!</v>
      </c>
      <c r="AE21" s="37" t="e">
        <f t="shared" si="62"/>
        <v>#REF!</v>
      </c>
      <c r="AF21" s="37">
        <v>4</v>
      </c>
      <c r="AG21" s="37" t="e">
        <f t="shared" si="5"/>
        <v>#REF!</v>
      </c>
      <c r="AH21" s="37" t="e">
        <f t="shared" si="52"/>
        <v>#REF!</v>
      </c>
      <c r="AI21" s="37">
        <v>0</v>
      </c>
      <c r="AJ21" s="94">
        <f t="shared" si="56"/>
        <v>4</v>
      </c>
      <c r="AK21" s="37">
        <v>73</v>
      </c>
      <c r="AL21" s="94" t="e">
        <f t="shared" si="8"/>
        <v>#REF!</v>
      </c>
    </row>
    <row r="22" spans="1:38" ht="15.75" hidden="1" customHeight="1">
      <c r="A22" s="44"/>
      <c r="B22" s="36" t="s">
        <v>189</v>
      </c>
      <c r="C22" s="37" t="s">
        <v>87</v>
      </c>
      <c r="D22" s="37">
        <v>291</v>
      </c>
      <c r="E22" s="37" t="s">
        <v>89</v>
      </c>
      <c r="F22" s="94" t="s">
        <v>714</v>
      </c>
      <c r="G22" s="94">
        <v>476</v>
      </c>
      <c r="H22" s="94" t="s">
        <v>675</v>
      </c>
      <c r="I22" s="49" t="s">
        <v>715</v>
      </c>
      <c r="J22" s="94" t="s">
        <v>716</v>
      </c>
      <c r="K22" s="38"/>
      <c r="L22" s="38"/>
      <c r="M22" s="38"/>
      <c r="N22" s="37" t="s">
        <v>409</v>
      </c>
      <c r="O22" s="37" t="s">
        <v>15</v>
      </c>
      <c r="P22" s="37" t="s">
        <v>15</v>
      </c>
      <c r="Q22" s="37" t="s">
        <v>15</v>
      </c>
      <c r="R22" s="37" t="s">
        <v>15</v>
      </c>
      <c r="S22" s="37">
        <v>33</v>
      </c>
      <c r="T22" s="37">
        <v>1</v>
      </c>
      <c r="U22" s="37" t="s">
        <v>15</v>
      </c>
      <c r="V22" s="37" t="s">
        <v>15</v>
      </c>
      <c r="W22" s="37">
        <v>67</v>
      </c>
      <c r="X22" s="94" t="e">
        <f t="shared" ref="X22:Y22" si="63">#REF!+#REF!</f>
        <v>#REF!</v>
      </c>
      <c r="Y22" s="94" t="e">
        <f t="shared" si="63"/>
        <v>#REF!</v>
      </c>
      <c r="Z22" s="37" t="e">
        <f t="shared" si="1"/>
        <v>#REF!</v>
      </c>
      <c r="AA22" s="37" t="e">
        <f t="shared" ref="AA22:AB22" si="64">#REF!+#REF!</f>
        <v>#REF!</v>
      </c>
      <c r="AB22" s="37" t="e">
        <f t="shared" si="64"/>
        <v>#REF!</v>
      </c>
      <c r="AC22" s="37" t="e">
        <f t="shared" si="3"/>
        <v>#REF!</v>
      </c>
      <c r="AD22" s="37" t="e">
        <f t="shared" ref="AD22:AE22" si="65">ROUNDUP((((X22)*4))/18,0)</f>
        <v>#REF!</v>
      </c>
      <c r="AE22" s="37" t="e">
        <f t="shared" si="65"/>
        <v>#REF!</v>
      </c>
      <c r="AF22" s="37">
        <v>2</v>
      </c>
      <c r="AG22" s="37" t="e">
        <f t="shared" si="5"/>
        <v>#REF!</v>
      </c>
      <c r="AH22" s="37" t="e">
        <f t="shared" si="52"/>
        <v>#REF!</v>
      </c>
      <c r="AI22" s="37">
        <v>0</v>
      </c>
      <c r="AJ22" s="94">
        <f t="shared" si="56"/>
        <v>2</v>
      </c>
      <c r="AK22" s="37">
        <v>67</v>
      </c>
      <c r="AL22" s="94" t="e">
        <f t="shared" si="8"/>
        <v>#REF!</v>
      </c>
    </row>
    <row r="23" spans="1:38" ht="15.75" hidden="1" customHeight="1">
      <c r="A23" s="44"/>
      <c r="B23" s="36" t="s">
        <v>199</v>
      </c>
      <c r="C23" s="37" t="s">
        <v>87</v>
      </c>
      <c r="D23" s="37" t="s">
        <v>201</v>
      </c>
      <c r="E23" s="37" t="s">
        <v>85</v>
      </c>
      <c r="F23" s="94" t="s">
        <v>717</v>
      </c>
      <c r="G23" s="94">
        <v>432</v>
      </c>
      <c r="H23" s="94" t="s">
        <v>675</v>
      </c>
      <c r="I23" s="37" t="s">
        <v>718</v>
      </c>
      <c r="J23" s="94" t="s">
        <v>719</v>
      </c>
      <c r="K23" s="106" t="s">
        <v>720</v>
      </c>
      <c r="L23" s="106">
        <v>774295315</v>
      </c>
      <c r="M23" s="38"/>
      <c r="N23" s="37" t="s">
        <v>407</v>
      </c>
      <c r="O23" s="37" t="s">
        <v>15</v>
      </c>
      <c r="P23" s="37" t="s">
        <v>15</v>
      </c>
      <c r="Q23" s="37"/>
      <c r="R23" s="37"/>
      <c r="S23" s="37" t="s">
        <v>15</v>
      </c>
      <c r="T23" s="37" t="s">
        <v>15</v>
      </c>
      <c r="U23" s="37"/>
      <c r="V23" s="37"/>
      <c r="W23" s="94">
        <v>567</v>
      </c>
      <c r="X23" s="94" t="e">
        <f t="shared" ref="X23:Y23" si="66">#REF!+#REF!+#REF!</f>
        <v>#REF!</v>
      </c>
      <c r="Y23" s="94" t="e">
        <f t="shared" si="66"/>
        <v>#REF!</v>
      </c>
      <c r="Z23" s="94" t="e">
        <f t="shared" si="1"/>
        <v>#REF!</v>
      </c>
      <c r="AA23" s="37" t="e">
        <f t="shared" ref="AA23:AB23" si="67">#REF!+#REF!+#REF!</f>
        <v>#REF!</v>
      </c>
      <c r="AB23" s="37" t="e">
        <f t="shared" si="67"/>
        <v>#REF!</v>
      </c>
      <c r="AC23" s="37" t="e">
        <f t="shared" si="3"/>
        <v>#REF!</v>
      </c>
      <c r="AD23" s="37" t="e">
        <f t="shared" ref="AD23:AE23" si="68">ROUNDUP((((X23)*4))/18,0)</f>
        <v>#REF!</v>
      </c>
      <c r="AE23" s="37" t="e">
        <f t="shared" si="68"/>
        <v>#REF!</v>
      </c>
      <c r="AF23" s="37">
        <v>2</v>
      </c>
      <c r="AG23" s="37" t="e">
        <f t="shared" si="5"/>
        <v>#REF!</v>
      </c>
      <c r="AH23" s="37" t="e">
        <f t="shared" si="52"/>
        <v>#REF!</v>
      </c>
      <c r="AI23" s="37">
        <v>0</v>
      </c>
      <c r="AJ23" s="94">
        <f t="shared" si="56"/>
        <v>2</v>
      </c>
      <c r="AK23" s="40">
        <v>31</v>
      </c>
      <c r="AL23" s="94" t="e">
        <f t="shared" si="8"/>
        <v>#REF!</v>
      </c>
    </row>
    <row r="24" spans="1:38" ht="15.75" hidden="1" customHeight="1">
      <c r="A24" s="44"/>
      <c r="B24" s="36" t="s">
        <v>205</v>
      </c>
      <c r="C24" s="37" t="s">
        <v>87</v>
      </c>
      <c r="D24" s="37" t="s">
        <v>207</v>
      </c>
      <c r="E24" s="37" t="s">
        <v>85</v>
      </c>
      <c r="F24" s="94" t="s">
        <v>721</v>
      </c>
      <c r="G24" s="94">
        <v>437</v>
      </c>
      <c r="H24" s="94" t="s">
        <v>650</v>
      </c>
      <c r="I24" s="37" t="s">
        <v>206</v>
      </c>
      <c r="J24" s="94" t="s">
        <v>722</v>
      </c>
      <c r="K24" s="106" t="s">
        <v>723</v>
      </c>
      <c r="L24" s="111" t="s">
        <v>724</v>
      </c>
      <c r="M24" s="38"/>
      <c r="N24" s="37" t="s">
        <v>407</v>
      </c>
      <c r="O24" s="37">
        <v>75</v>
      </c>
      <c r="P24" s="37">
        <v>3</v>
      </c>
      <c r="Q24" s="37">
        <v>76</v>
      </c>
      <c r="R24" s="37">
        <v>2</v>
      </c>
      <c r="S24" s="37">
        <v>76</v>
      </c>
      <c r="T24" s="37">
        <v>3</v>
      </c>
      <c r="U24" s="37">
        <v>67</v>
      </c>
      <c r="V24" s="37">
        <v>2</v>
      </c>
      <c r="W24" s="94">
        <v>567</v>
      </c>
      <c r="X24" s="94" t="e">
        <f t="shared" ref="X24:Y24" si="69">#REF!+#REF!+#REF!</f>
        <v>#REF!</v>
      </c>
      <c r="Y24" s="94" t="e">
        <f t="shared" si="69"/>
        <v>#REF!</v>
      </c>
      <c r="Z24" s="94" t="e">
        <f t="shared" si="1"/>
        <v>#REF!</v>
      </c>
      <c r="AA24" s="37" t="e">
        <f t="shared" ref="AA24:AB24" si="70">#REF!+#REF!+#REF!</f>
        <v>#REF!</v>
      </c>
      <c r="AB24" s="37" t="e">
        <f t="shared" si="70"/>
        <v>#REF!</v>
      </c>
      <c r="AC24" s="37" t="e">
        <f t="shared" si="3"/>
        <v>#REF!</v>
      </c>
      <c r="AD24" s="37" t="e">
        <f t="shared" ref="AD24:AE24" si="71">ROUNDUP((((X24)*4))/18,0)</f>
        <v>#REF!</v>
      </c>
      <c r="AE24" s="37" t="e">
        <f t="shared" si="71"/>
        <v>#REF!</v>
      </c>
      <c r="AF24" s="37">
        <v>2</v>
      </c>
      <c r="AG24" s="37">
        <v>2</v>
      </c>
      <c r="AH24" s="37">
        <f t="shared" si="52"/>
        <v>0</v>
      </c>
      <c r="AI24" s="37">
        <v>0</v>
      </c>
      <c r="AJ24" s="94">
        <f t="shared" si="56"/>
        <v>2</v>
      </c>
      <c r="AK24" s="37">
        <v>34</v>
      </c>
      <c r="AL24" s="94">
        <f t="shared" si="8"/>
        <v>36</v>
      </c>
    </row>
    <row r="25" spans="1:38" ht="21.75" hidden="1" customHeight="1">
      <c r="A25" s="44"/>
      <c r="B25" s="36" t="s">
        <v>260</v>
      </c>
      <c r="C25" s="94" t="s">
        <v>87</v>
      </c>
      <c r="D25" s="94">
        <v>59</v>
      </c>
      <c r="E25" s="94" t="s">
        <v>89</v>
      </c>
      <c r="F25" s="94" t="s">
        <v>725</v>
      </c>
      <c r="G25" s="94">
        <v>491</v>
      </c>
      <c r="H25" s="94" t="s">
        <v>675</v>
      </c>
      <c r="I25" s="94" t="s">
        <v>261</v>
      </c>
      <c r="J25" s="94" t="s">
        <v>726</v>
      </c>
      <c r="K25" s="96" t="s">
        <v>727</v>
      </c>
      <c r="L25" s="96">
        <v>505033027</v>
      </c>
      <c r="M25" s="96"/>
      <c r="N25" s="94" t="s">
        <v>408</v>
      </c>
      <c r="O25" s="94">
        <v>195</v>
      </c>
      <c r="P25" s="94">
        <v>7</v>
      </c>
      <c r="Q25" s="94">
        <v>34</v>
      </c>
      <c r="R25" s="94">
        <v>1</v>
      </c>
      <c r="S25" s="94">
        <v>150</v>
      </c>
      <c r="T25" s="94">
        <v>8</v>
      </c>
      <c r="U25" s="94">
        <v>29</v>
      </c>
      <c r="V25" s="94">
        <v>1</v>
      </c>
      <c r="W25" s="94">
        <v>57</v>
      </c>
      <c r="X25" s="94" t="e">
        <f t="shared" ref="X25:Y25" si="72">#REF!+#REF!</f>
        <v>#REF!</v>
      </c>
      <c r="Y25" s="94" t="e">
        <f t="shared" si="72"/>
        <v>#REF!</v>
      </c>
      <c r="Z25" s="94" t="e">
        <f t="shared" si="1"/>
        <v>#REF!</v>
      </c>
      <c r="AA25" s="37" t="e">
        <f t="shared" ref="AA25:AB25" si="73">#REF!+#REF!</f>
        <v>#REF!</v>
      </c>
      <c r="AB25" s="37" t="e">
        <f t="shared" si="73"/>
        <v>#REF!</v>
      </c>
      <c r="AC25" s="37" t="e">
        <f t="shared" si="3"/>
        <v>#REF!</v>
      </c>
      <c r="AD25" s="37" t="e">
        <f t="shared" ref="AD25:AE25" si="74">ROUNDUP((((X25)*4))/18,0)</f>
        <v>#REF!</v>
      </c>
      <c r="AE25" s="37" t="e">
        <f t="shared" si="74"/>
        <v>#REF!</v>
      </c>
      <c r="AF25" s="37">
        <v>4</v>
      </c>
      <c r="AG25" s="37" t="e">
        <f t="shared" ref="AG25:AG30" si="75">EVEN((ROUNDUP(((Z25*4))/30,0)))</f>
        <v>#REF!</v>
      </c>
      <c r="AH25" s="37" t="e">
        <f t="shared" si="52"/>
        <v>#REF!</v>
      </c>
      <c r="AI25" s="37">
        <v>2</v>
      </c>
      <c r="AJ25" s="94">
        <f t="shared" si="56"/>
        <v>6</v>
      </c>
      <c r="AK25" s="37">
        <v>72</v>
      </c>
      <c r="AL25" s="94" t="e">
        <f t="shared" si="8"/>
        <v>#REF!</v>
      </c>
    </row>
    <row r="26" spans="1:38" ht="15.75" hidden="1" customHeight="1">
      <c r="A26" s="44"/>
      <c r="B26" s="36" t="s">
        <v>214</v>
      </c>
      <c r="C26" s="94" t="s">
        <v>87</v>
      </c>
      <c r="D26" s="94" t="s">
        <v>216</v>
      </c>
      <c r="E26" s="94" t="s">
        <v>85</v>
      </c>
      <c r="F26" s="94" t="s">
        <v>728</v>
      </c>
      <c r="G26" s="94">
        <v>434</v>
      </c>
      <c r="H26" s="94" t="s">
        <v>675</v>
      </c>
      <c r="I26" s="94" t="s">
        <v>215</v>
      </c>
      <c r="J26" s="94" t="s">
        <v>729</v>
      </c>
      <c r="K26" s="116" t="s">
        <v>730</v>
      </c>
      <c r="L26" s="96">
        <v>556002514</v>
      </c>
      <c r="M26" s="96"/>
      <c r="N26" s="37" t="s">
        <v>407</v>
      </c>
      <c r="O26" s="94">
        <v>94</v>
      </c>
      <c r="P26" s="94">
        <v>4</v>
      </c>
      <c r="Q26" s="94"/>
      <c r="R26" s="94"/>
      <c r="S26" s="94">
        <v>105</v>
      </c>
      <c r="T26" s="94">
        <v>4</v>
      </c>
      <c r="U26" s="94"/>
      <c r="V26" s="94"/>
      <c r="W26" s="94">
        <v>567</v>
      </c>
      <c r="X26" s="94" t="e">
        <f t="shared" ref="X26:Y26" si="76">#REF!+#REF!+#REF!</f>
        <v>#REF!</v>
      </c>
      <c r="Y26" s="94" t="e">
        <f t="shared" si="76"/>
        <v>#REF!</v>
      </c>
      <c r="Z26" s="94" t="e">
        <f t="shared" si="1"/>
        <v>#REF!</v>
      </c>
      <c r="AA26" s="37" t="e">
        <f t="shared" ref="AA26:AB26" si="77">#REF!+#REF!+#REF!</f>
        <v>#REF!</v>
      </c>
      <c r="AB26" s="37" t="e">
        <f t="shared" si="77"/>
        <v>#REF!</v>
      </c>
      <c r="AC26" s="37" t="e">
        <f t="shared" si="3"/>
        <v>#REF!</v>
      </c>
      <c r="AD26" s="37" t="e">
        <f t="shared" ref="AD26:AE26" si="78">ROUNDUP((((X26)*4))/18,0)</f>
        <v>#REF!</v>
      </c>
      <c r="AE26" s="37" t="e">
        <f t="shared" si="78"/>
        <v>#REF!</v>
      </c>
      <c r="AF26" s="37">
        <v>2</v>
      </c>
      <c r="AG26" s="37" t="e">
        <f t="shared" si="75"/>
        <v>#REF!</v>
      </c>
      <c r="AH26" s="37" t="e">
        <f t="shared" si="52"/>
        <v>#REF!</v>
      </c>
      <c r="AI26" s="37">
        <v>0</v>
      </c>
      <c r="AJ26" s="94">
        <f t="shared" si="56"/>
        <v>2</v>
      </c>
      <c r="AK26" s="37">
        <v>58</v>
      </c>
      <c r="AL26" s="94" t="e">
        <f t="shared" si="8"/>
        <v>#REF!</v>
      </c>
    </row>
    <row r="27" spans="1:38" ht="15.75" hidden="1" customHeight="1">
      <c r="A27" s="104"/>
      <c r="B27" s="105" t="s">
        <v>221</v>
      </c>
      <c r="C27" s="94" t="s">
        <v>87</v>
      </c>
      <c r="D27" s="94" t="s">
        <v>223</v>
      </c>
      <c r="E27" s="94" t="s">
        <v>85</v>
      </c>
      <c r="F27" s="94" t="s">
        <v>731</v>
      </c>
      <c r="G27" s="94">
        <v>431</v>
      </c>
      <c r="H27" s="94" t="s">
        <v>675</v>
      </c>
      <c r="I27" s="94" t="s">
        <v>222</v>
      </c>
      <c r="J27" s="96" t="s">
        <v>732</v>
      </c>
      <c r="K27" s="116" t="s">
        <v>733</v>
      </c>
      <c r="L27" s="111" t="s">
        <v>734</v>
      </c>
      <c r="M27" s="116" t="s">
        <v>735</v>
      </c>
      <c r="N27" s="37" t="s">
        <v>407</v>
      </c>
      <c r="O27" s="94" t="s">
        <v>15</v>
      </c>
      <c r="P27" s="94" t="s">
        <v>15</v>
      </c>
      <c r="Q27" s="94"/>
      <c r="R27" s="94"/>
      <c r="S27" s="94" t="s">
        <v>15</v>
      </c>
      <c r="T27" s="94" t="s">
        <v>15</v>
      </c>
      <c r="U27" s="94"/>
      <c r="V27" s="94"/>
      <c r="W27" s="94">
        <v>567</v>
      </c>
      <c r="X27" s="94" t="e">
        <f t="shared" ref="X27:Y27" si="79">#REF!+#REF!+#REF!</f>
        <v>#REF!</v>
      </c>
      <c r="Y27" s="94" t="e">
        <f t="shared" si="79"/>
        <v>#REF!</v>
      </c>
      <c r="Z27" s="94" t="e">
        <f t="shared" si="1"/>
        <v>#REF!</v>
      </c>
      <c r="AA27" s="37" t="e">
        <f t="shared" ref="AA27:AB27" si="80">#REF!+#REF!+#REF!</f>
        <v>#REF!</v>
      </c>
      <c r="AB27" s="37" t="e">
        <f t="shared" si="80"/>
        <v>#REF!</v>
      </c>
      <c r="AC27" s="37" t="e">
        <f t="shared" si="3"/>
        <v>#REF!</v>
      </c>
      <c r="AD27" s="37" t="e">
        <f t="shared" ref="AD27:AE27" si="81">ROUNDUP((((X27)*4))/18,0)</f>
        <v>#REF!</v>
      </c>
      <c r="AE27" s="37" t="e">
        <f t="shared" si="81"/>
        <v>#REF!</v>
      </c>
      <c r="AF27" s="37">
        <v>4</v>
      </c>
      <c r="AG27" s="37" t="e">
        <f t="shared" si="75"/>
        <v>#REF!</v>
      </c>
      <c r="AH27" s="37" t="e">
        <f t="shared" si="52"/>
        <v>#REF!</v>
      </c>
      <c r="AI27" s="37">
        <v>0</v>
      </c>
      <c r="AJ27" s="94">
        <f t="shared" si="56"/>
        <v>4</v>
      </c>
      <c r="AK27" s="37">
        <v>66</v>
      </c>
      <c r="AL27" s="94" t="e">
        <f t="shared" si="8"/>
        <v>#REF!</v>
      </c>
    </row>
    <row r="28" spans="1:38" ht="15.75" hidden="1" customHeight="1">
      <c r="A28" s="104"/>
      <c r="B28" s="105" t="s">
        <v>224</v>
      </c>
      <c r="C28" s="94" t="s">
        <v>87</v>
      </c>
      <c r="D28" s="94" t="s">
        <v>226</v>
      </c>
      <c r="E28" s="94" t="s">
        <v>85</v>
      </c>
      <c r="F28" s="94" t="s">
        <v>736</v>
      </c>
      <c r="G28" s="94">
        <v>430</v>
      </c>
      <c r="H28" s="94" t="s">
        <v>675</v>
      </c>
      <c r="I28" s="94" t="s">
        <v>225</v>
      </c>
      <c r="J28" s="94" t="s">
        <v>737</v>
      </c>
      <c r="K28" s="96" t="s">
        <v>738</v>
      </c>
      <c r="L28" s="96">
        <v>552548482</v>
      </c>
      <c r="M28" s="96" t="s">
        <v>739</v>
      </c>
      <c r="N28" s="37" t="s">
        <v>407</v>
      </c>
      <c r="O28" s="94" t="s">
        <v>15</v>
      </c>
      <c r="P28" s="94" t="s">
        <v>15</v>
      </c>
      <c r="Q28" s="94"/>
      <c r="R28" s="94"/>
      <c r="S28" s="94" t="s">
        <v>15</v>
      </c>
      <c r="T28" s="94" t="s">
        <v>15</v>
      </c>
      <c r="U28" s="94"/>
      <c r="V28" s="94"/>
      <c r="W28" s="94">
        <v>567</v>
      </c>
      <c r="X28" s="94" t="e">
        <f t="shared" ref="X28:Y28" si="82">#REF!+#REF!+#REF!</f>
        <v>#REF!</v>
      </c>
      <c r="Y28" s="94" t="e">
        <f t="shared" si="82"/>
        <v>#REF!</v>
      </c>
      <c r="Z28" s="94" t="e">
        <f t="shared" si="1"/>
        <v>#REF!</v>
      </c>
      <c r="AA28" s="37" t="e">
        <f t="shared" ref="AA28:AB28" si="83">#REF!+#REF!+#REF!</f>
        <v>#REF!</v>
      </c>
      <c r="AB28" s="37" t="e">
        <f t="shared" si="83"/>
        <v>#REF!</v>
      </c>
      <c r="AC28" s="37" t="e">
        <f t="shared" si="3"/>
        <v>#REF!</v>
      </c>
      <c r="AD28" s="37" t="e">
        <f t="shared" ref="AD28:AE28" si="84">ROUNDUP((((X28)*4))/18,0)</f>
        <v>#REF!</v>
      </c>
      <c r="AE28" s="37" t="e">
        <f t="shared" si="84"/>
        <v>#REF!</v>
      </c>
      <c r="AF28" s="37">
        <v>4</v>
      </c>
      <c r="AG28" s="37" t="e">
        <f t="shared" si="75"/>
        <v>#REF!</v>
      </c>
      <c r="AH28" s="37" t="e">
        <f t="shared" si="52"/>
        <v>#REF!</v>
      </c>
      <c r="AI28" s="37">
        <v>0</v>
      </c>
      <c r="AJ28" s="94">
        <f t="shared" si="56"/>
        <v>4</v>
      </c>
      <c r="AK28" s="37">
        <v>60</v>
      </c>
      <c r="AL28" s="94" t="e">
        <f t="shared" si="8"/>
        <v>#REF!</v>
      </c>
    </row>
    <row r="29" spans="1:38" ht="15.75" hidden="1" customHeight="1">
      <c r="A29" s="44"/>
      <c r="B29" s="36" t="s">
        <v>266</v>
      </c>
      <c r="C29" s="94" t="s">
        <v>87</v>
      </c>
      <c r="D29" s="94">
        <v>91</v>
      </c>
      <c r="E29" s="94" t="s">
        <v>89</v>
      </c>
      <c r="F29" s="94" t="s">
        <v>740</v>
      </c>
      <c r="G29" s="94">
        <v>494</v>
      </c>
      <c r="H29" s="94" t="s">
        <v>675</v>
      </c>
      <c r="I29" s="94" t="s">
        <v>267</v>
      </c>
      <c r="J29" s="94" t="s">
        <v>741</v>
      </c>
      <c r="K29" s="96" t="s">
        <v>742</v>
      </c>
      <c r="L29" s="96" t="s">
        <v>743</v>
      </c>
      <c r="M29" s="96"/>
      <c r="N29" s="94" t="s">
        <v>408</v>
      </c>
      <c r="O29" s="94">
        <v>73</v>
      </c>
      <c r="P29" s="94">
        <v>3</v>
      </c>
      <c r="Q29" s="94">
        <v>40</v>
      </c>
      <c r="R29" s="94">
        <v>1</v>
      </c>
      <c r="S29" s="94">
        <v>60</v>
      </c>
      <c r="T29" s="94">
        <v>2</v>
      </c>
      <c r="U29" s="94">
        <v>24</v>
      </c>
      <c r="V29" s="94">
        <v>1</v>
      </c>
      <c r="W29" s="94">
        <v>57</v>
      </c>
      <c r="X29" s="94" t="e">
        <f t="shared" ref="X29:Y29" si="85">#REF!+#REF!</f>
        <v>#REF!</v>
      </c>
      <c r="Y29" s="94" t="e">
        <f t="shared" si="85"/>
        <v>#REF!</v>
      </c>
      <c r="Z29" s="94" t="e">
        <f t="shared" si="1"/>
        <v>#REF!</v>
      </c>
      <c r="AA29" s="37" t="e">
        <f t="shared" ref="AA29:AB29" si="86">#REF!+#REF!</f>
        <v>#REF!</v>
      </c>
      <c r="AB29" s="37" t="e">
        <f t="shared" si="86"/>
        <v>#REF!</v>
      </c>
      <c r="AC29" s="37" t="e">
        <f t="shared" si="3"/>
        <v>#REF!</v>
      </c>
      <c r="AD29" s="37" t="e">
        <f t="shared" ref="AD29:AE29" si="87">ROUNDUP((((X29)*4))/18,0)</f>
        <v>#REF!</v>
      </c>
      <c r="AE29" s="37" t="e">
        <f t="shared" si="87"/>
        <v>#REF!</v>
      </c>
      <c r="AF29" s="40">
        <v>3</v>
      </c>
      <c r="AG29" s="37" t="e">
        <f t="shared" si="75"/>
        <v>#REF!</v>
      </c>
      <c r="AH29" s="37" t="e">
        <f t="shared" si="52"/>
        <v>#REF!</v>
      </c>
      <c r="AI29" s="37">
        <v>1</v>
      </c>
      <c r="AJ29" s="94">
        <f t="shared" si="56"/>
        <v>4</v>
      </c>
      <c r="AK29" s="40">
        <v>34</v>
      </c>
      <c r="AL29" s="94" t="e">
        <f t="shared" si="8"/>
        <v>#REF!</v>
      </c>
    </row>
    <row r="30" spans="1:38" ht="15.75" hidden="1" customHeight="1">
      <c r="A30" s="44"/>
      <c r="B30" s="36" t="s">
        <v>342</v>
      </c>
      <c r="C30" s="94" t="s">
        <v>325</v>
      </c>
      <c r="D30" s="94">
        <v>39</v>
      </c>
      <c r="E30" s="94" t="s">
        <v>323</v>
      </c>
      <c r="F30" s="94" t="s">
        <v>744</v>
      </c>
      <c r="G30" s="94">
        <v>527</v>
      </c>
      <c r="H30" s="94" t="s">
        <v>653</v>
      </c>
      <c r="I30" s="95" t="s">
        <v>745</v>
      </c>
      <c r="J30" s="94" t="s">
        <v>746</v>
      </c>
      <c r="K30" s="96"/>
      <c r="L30" s="96"/>
      <c r="M30" s="96"/>
      <c r="N30" s="94" t="s">
        <v>408</v>
      </c>
      <c r="O30" s="94">
        <v>136</v>
      </c>
      <c r="P30" s="94">
        <v>5</v>
      </c>
      <c r="Q30" s="94"/>
      <c r="R30" s="94"/>
      <c r="S30" s="94">
        <v>138</v>
      </c>
      <c r="T30" s="94">
        <v>5</v>
      </c>
      <c r="U30" s="94"/>
      <c r="V30" s="94"/>
      <c r="W30" s="94">
        <v>57</v>
      </c>
      <c r="X30" s="94" t="e">
        <f t="shared" ref="X30:Y30" si="88">#REF!+#REF!</f>
        <v>#REF!</v>
      </c>
      <c r="Y30" s="94" t="e">
        <f t="shared" si="88"/>
        <v>#REF!</v>
      </c>
      <c r="Z30" s="94" t="e">
        <f t="shared" si="1"/>
        <v>#REF!</v>
      </c>
      <c r="AA30" s="37" t="e">
        <f t="shared" ref="AA30:AB30" si="89">#REF!+#REF!</f>
        <v>#REF!</v>
      </c>
      <c r="AB30" s="37" t="e">
        <f t="shared" si="89"/>
        <v>#REF!</v>
      </c>
      <c r="AC30" s="37" t="e">
        <f t="shared" si="3"/>
        <v>#REF!</v>
      </c>
      <c r="AD30" s="37" t="e">
        <f t="shared" ref="AD30:AE30" si="90">ROUNDUP((((X30)*4))/18,0)</f>
        <v>#REF!</v>
      </c>
      <c r="AE30" s="37" t="e">
        <f t="shared" si="90"/>
        <v>#REF!</v>
      </c>
      <c r="AF30" s="37">
        <v>3</v>
      </c>
      <c r="AG30" s="37" t="e">
        <f t="shared" si="75"/>
        <v>#REF!</v>
      </c>
      <c r="AH30" s="37" t="e">
        <f t="shared" si="52"/>
        <v>#REF!</v>
      </c>
      <c r="AI30" s="37">
        <v>0</v>
      </c>
      <c r="AJ30" s="94">
        <f t="shared" si="56"/>
        <v>3</v>
      </c>
      <c r="AK30" s="37">
        <v>9</v>
      </c>
      <c r="AL30" s="94" t="e">
        <f t="shared" si="8"/>
        <v>#REF!</v>
      </c>
    </row>
    <row r="31" spans="1:38" ht="15.75" customHeight="1"/>
    <row r="32" spans="1:38" ht="15.75" customHeight="1"/>
    <row r="33" spans="2:15" ht="15.75" customHeight="1"/>
    <row r="34" spans="2:15" ht="15.75" customHeight="1"/>
    <row r="35" spans="2:15" ht="15.75" customHeight="1"/>
    <row r="36" spans="2:15" ht="15.75" customHeight="1">
      <c r="B36" s="5" t="s">
        <v>747</v>
      </c>
      <c r="C36" s="5" t="s">
        <v>748</v>
      </c>
      <c r="D36" s="5" t="s">
        <v>3</v>
      </c>
      <c r="E36" s="5" t="s">
        <v>14</v>
      </c>
      <c r="K36" s="5" t="s">
        <v>14</v>
      </c>
      <c r="L36" s="5" t="s">
        <v>749</v>
      </c>
      <c r="M36" s="5" t="s">
        <v>750</v>
      </c>
      <c r="N36" s="5" t="s">
        <v>751</v>
      </c>
      <c r="O36" s="5" t="s">
        <v>10</v>
      </c>
    </row>
    <row r="37" spans="2:15" ht="15.75" customHeight="1">
      <c r="B37" s="5" t="s">
        <v>135</v>
      </c>
      <c r="C37" s="46">
        <v>8</v>
      </c>
      <c r="D37" s="46">
        <v>231</v>
      </c>
      <c r="K37" s="46">
        <f t="shared" ref="K37:K46" si="91">C37*2</f>
        <v>16</v>
      </c>
      <c r="L37" s="46">
        <f t="shared" ref="L37:L46" si="92">C37</f>
        <v>8</v>
      </c>
      <c r="M37" s="46">
        <f t="shared" ref="M37:M46" si="93">C37</f>
        <v>8</v>
      </c>
      <c r="N37" s="5">
        <v>2</v>
      </c>
      <c r="O37" s="46">
        <f t="shared" ref="O37:O46" si="94">N37*20</f>
        <v>40</v>
      </c>
    </row>
    <row r="38" spans="2:15" ht="15.75" customHeight="1">
      <c r="B38" s="46" t="s">
        <v>274</v>
      </c>
      <c r="C38" s="46">
        <v>4</v>
      </c>
      <c r="D38" s="5">
        <v>117</v>
      </c>
      <c r="K38" s="46">
        <f t="shared" si="91"/>
        <v>8</v>
      </c>
      <c r="L38" s="46">
        <f t="shared" si="92"/>
        <v>4</v>
      </c>
      <c r="M38" s="46">
        <f t="shared" si="93"/>
        <v>4</v>
      </c>
      <c r="N38" s="5">
        <v>2</v>
      </c>
      <c r="O38" s="46">
        <f t="shared" si="94"/>
        <v>40</v>
      </c>
    </row>
    <row r="39" spans="2:15" ht="15.75" customHeight="1">
      <c r="B39" s="46" t="s">
        <v>139</v>
      </c>
      <c r="C39" s="46">
        <v>4</v>
      </c>
      <c r="D39" s="46">
        <v>122</v>
      </c>
      <c r="K39" s="46">
        <f t="shared" si="91"/>
        <v>8</v>
      </c>
      <c r="L39" s="46">
        <f t="shared" si="92"/>
        <v>4</v>
      </c>
      <c r="M39" s="46">
        <f t="shared" si="93"/>
        <v>4</v>
      </c>
      <c r="N39" s="5">
        <v>2</v>
      </c>
      <c r="O39" s="46">
        <f t="shared" si="94"/>
        <v>40</v>
      </c>
    </row>
    <row r="40" spans="2:15" ht="15.75" customHeight="1">
      <c r="B40" s="46" t="s">
        <v>278</v>
      </c>
      <c r="C40" s="46">
        <v>4</v>
      </c>
      <c r="D40" s="46">
        <v>132</v>
      </c>
      <c r="K40" s="46">
        <f t="shared" si="91"/>
        <v>8</v>
      </c>
      <c r="L40" s="46">
        <f t="shared" si="92"/>
        <v>4</v>
      </c>
      <c r="M40" s="46">
        <f t="shared" si="93"/>
        <v>4</v>
      </c>
      <c r="N40" s="5">
        <v>2</v>
      </c>
      <c r="O40" s="46">
        <f t="shared" si="94"/>
        <v>40</v>
      </c>
    </row>
    <row r="41" spans="2:15" ht="15.75" customHeight="1">
      <c r="B41" s="46" t="s">
        <v>208</v>
      </c>
      <c r="C41" s="46">
        <v>4</v>
      </c>
      <c r="D41" s="46">
        <v>130</v>
      </c>
      <c r="K41" s="46">
        <f t="shared" si="91"/>
        <v>8</v>
      </c>
      <c r="L41" s="46">
        <f t="shared" si="92"/>
        <v>4</v>
      </c>
      <c r="M41" s="46">
        <f t="shared" si="93"/>
        <v>4</v>
      </c>
      <c r="N41" s="5">
        <v>2</v>
      </c>
      <c r="O41" s="46">
        <f t="shared" si="94"/>
        <v>40</v>
      </c>
    </row>
    <row r="42" spans="2:15" ht="15.75" customHeight="1">
      <c r="B42" s="46" t="s">
        <v>250</v>
      </c>
      <c r="C42" s="46">
        <v>3</v>
      </c>
      <c r="D42" s="46">
        <v>84</v>
      </c>
      <c r="K42" s="46">
        <f t="shared" si="91"/>
        <v>6</v>
      </c>
      <c r="L42" s="46">
        <f t="shared" si="92"/>
        <v>3</v>
      </c>
      <c r="M42" s="46">
        <f t="shared" si="93"/>
        <v>3</v>
      </c>
      <c r="N42" s="5">
        <v>2</v>
      </c>
      <c r="O42" s="46">
        <f t="shared" si="94"/>
        <v>40</v>
      </c>
    </row>
    <row r="43" spans="2:15" ht="15.75" customHeight="1">
      <c r="B43" s="46" t="s">
        <v>95</v>
      </c>
      <c r="C43" s="46">
        <v>3</v>
      </c>
      <c r="D43" s="46">
        <v>105</v>
      </c>
      <c r="K43" s="46">
        <f t="shared" si="91"/>
        <v>6</v>
      </c>
      <c r="L43" s="46">
        <f t="shared" si="92"/>
        <v>3</v>
      </c>
      <c r="M43" s="46">
        <f t="shared" si="93"/>
        <v>3</v>
      </c>
      <c r="N43" s="5">
        <v>2</v>
      </c>
      <c r="O43" s="46">
        <f t="shared" si="94"/>
        <v>40</v>
      </c>
    </row>
    <row r="44" spans="2:15" ht="15.75" customHeight="1">
      <c r="B44" s="46" t="s">
        <v>107</v>
      </c>
      <c r="C44" s="46">
        <v>3</v>
      </c>
      <c r="D44" s="46">
        <v>133</v>
      </c>
      <c r="K44" s="46">
        <f t="shared" si="91"/>
        <v>6</v>
      </c>
      <c r="L44" s="46">
        <f t="shared" si="92"/>
        <v>3</v>
      </c>
      <c r="M44" s="46">
        <f t="shared" si="93"/>
        <v>3</v>
      </c>
      <c r="N44" s="5">
        <v>2</v>
      </c>
      <c r="O44" s="46">
        <f t="shared" si="94"/>
        <v>40</v>
      </c>
    </row>
    <row r="45" spans="2:15" ht="15.75" customHeight="1">
      <c r="B45" s="46" t="s">
        <v>264</v>
      </c>
      <c r="C45" s="46">
        <v>3</v>
      </c>
      <c r="D45" s="46">
        <v>94</v>
      </c>
      <c r="K45" s="46">
        <f t="shared" si="91"/>
        <v>6</v>
      </c>
      <c r="L45" s="46">
        <f t="shared" si="92"/>
        <v>3</v>
      </c>
      <c r="M45" s="46">
        <f t="shared" si="93"/>
        <v>3</v>
      </c>
      <c r="N45" s="5">
        <v>2</v>
      </c>
      <c r="O45" s="46">
        <f t="shared" si="94"/>
        <v>40</v>
      </c>
    </row>
    <row r="46" spans="2:15" ht="15.75" customHeight="1">
      <c r="B46" s="46" t="s">
        <v>147</v>
      </c>
      <c r="C46" s="46">
        <v>3</v>
      </c>
      <c r="D46" s="46">
        <v>76</v>
      </c>
      <c r="K46" s="46">
        <f t="shared" si="91"/>
        <v>6</v>
      </c>
      <c r="L46" s="46">
        <f t="shared" si="92"/>
        <v>3</v>
      </c>
      <c r="M46" s="46">
        <f t="shared" si="93"/>
        <v>3</v>
      </c>
      <c r="N46" s="5">
        <v>2</v>
      </c>
      <c r="O46" s="46">
        <f t="shared" si="94"/>
        <v>40</v>
      </c>
    </row>
    <row r="47" spans="2:15" ht="15.75" customHeight="1">
      <c r="C47" s="46">
        <f t="shared" ref="C47:J47" si="95">SUM(C37:C46)</f>
        <v>39</v>
      </c>
      <c r="D47" s="46">
        <f t="shared" si="95"/>
        <v>1224</v>
      </c>
      <c r="E47" s="46">
        <f t="shared" si="95"/>
        <v>0</v>
      </c>
      <c r="F47" s="46">
        <f t="shared" si="95"/>
        <v>0</v>
      </c>
      <c r="G47" s="46">
        <f t="shared" si="95"/>
        <v>0</v>
      </c>
      <c r="H47" s="46">
        <f t="shared" si="95"/>
        <v>0</v>
      </c>
      <c r="I47" s="46">
        <f t="shared" si="95"/>
        <v>0</v>
      </c>
      <c r="J47" s="46">
        <f t="shared" si="95"/>
        <v>0</v>
      </c>
      <c r="L47" s="46">
        <f t="shared" ref="L47:O47" si="96">SUM(L37:L46)</f>
        <v>39</v>
      </c>
      <c r="M47" s="46">
        <f t="shared" si="96"/>
        <v>39</v>
      </c>
      <c r="N47" s="46">
        <f t="shared" si="96"/>
        <v>20</v>
      </c>
      <c r="O47" s="46">
        <f t="shared" si="96"/>
        <v>400</v>
      </c>
    </row>
    <row r="48" spans="2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L30" xr:uid="{00000000-0009-0000-0000-000010000000}">
    <filterColumn colId="0">
      <filters>
        <filter val="1"/>
      </filters>
    </filterColumn>
    <filterColumn colId="17">
      <filters>
        <filter val="1"/>
        <filter val="2"/>
        <filter val="3"/>
        <filter val="4"/>
        <filter val="5"/>
        <filter val="8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O3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/>
  <cols>
    <col min="1" max="1" width="48.5" customWidth="1"/>
    <col min="2" max="2" width="12.5" customWidth="1"/>
    <col min="3" max="3" width="41.1640625" customWidth="1"/>
    <col min="4" max="4" width="11.5" customWidth="1"/>
    <col min="5" max="5" width="30" customWidth="1"/>
    <col min="6" max="6" width="9.33203125" customWidth="1"/>
    <col min="7" max="50" width="4.1640625" customWidth="1"/>
    <col min="51" max="51" width="9.83203125" customWidth="1"/>
    <col min="52" max="53" width="10.1640625" customWidth="1"/>
    <col min="54" max="54" width="14.5" customWidth="1"/>
    <col min="55" max="55" width="12.33203125" customWidth="1"/>
    <col min="56" max="56" width="12.6640625" customWidth="1"/>
    <col min="57" max="57" width="13.6640625" customWidth="1"/>
    <col min="58" max="58" width="9.83203125" customWidth="1"/>
    <col min="59" max="60" width="7.83203125" customWidth="1"/>
    <col min="61" max="61" width="6.6640625" customWidth="1"/>
    <col min="62" max="62" width="7.83203125" customWidth="1"/>
    <col min="63" max="63" width="6.6640625" customWidth="1"/>
    <col min="64" max="66" width="7.83203125" customWidth="1"/>
    <col min="67" max="67" width="6.6640625" customWidth="1"/>
    <col min="68" max="68" width="7.83203125" customWidth="1"/>
    <col min="69" max="70" width="6.6640625" customWidth="1"/>
    <col min="71" max="72" width="7.83203125" customWidth="1"/>
    <col min="73" max="73" width="6.5" customWidth="1"/>
    <col min="74" max="74" width="7.83203125" customWidth="1"/>
    <col min="75" max="76" width="9.83203125" customWidth="1"/>
    <col min="77" max="77" width="13.6640625" customWidth="1"/>
    <col min="78" max="78" width="15.33203125" customWidth="1"/>
    <col min="79" max="79" width="14.33203125" customWidth="1"/>
    <col min="80" max="80" width="15.6640625" customWidth="1"/>
    <col min="81" max="83" width="10.1640625" customWidth="1"/>
    <col min="84" max="84" width="12.6640625" customWidth="1"/>
    <col min="85" max="85" width="14.1640625" customWidth="1"/>
    <col min="86" max="86" width="13.5" customWidth="1"/>
    <col min="87" max="87" width="18.1640625" customWidth="1"/>
    <col min="88" max="88" width="17.1640625" customWidth="1"/>
    <col min="89" max="89" width="13.5" customWidth="1"/>
    <col min="90" max="90" width="11.5" customWidth="1"/>
    <col min="91" max="91" width="10.83203125" customWidth="1"/>
    <col min="92" max="92" width="13" customWidth="1"/>
    <col min="93" max="93" width="10.1640625" customWidth="1"/>
  </cols>
  <sheetData>
    <row r="1" spans="1:93" ht="51.75" customHeight="1">
      <c r="A1" s="6" t="s">
        <v>17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263" t="s">
        <v>23</v>
      </c>
      <c r="H1" s="264"/>
      <c r="I1" s="263" t="s">
        <v>24</v>
      </c>
      <c r="J1" s="264"/>
      <c r="K1" s="263" t="s">
        <v>25</v>
      </c>
      <c r="L1" s="264"/>
      <c r="M1" s="263" t="s">
        <v>26</v>
      </c>
      <c r="N1" s="264"/>
      <c r="O1" s="263" t="s">
        <v>27</v>
      </c>
      <c r="P1" s="264"/>
      <c r="Q1" s="263" t="s">
        <v>28</v>
      </c>
      <c r="R1" s="264"/>
      <c r="S1" s="263" t="s">
        <v>29</v>
      </c>
      <c r="T1" s="264"/>
      <c r="U1" s="263" t="s">
        <v>30</v>
      </c>
      <c r="V1" s="264"/>
      <c r="W1" s="263" t="s">
        <v>31</v>
      </c>
      <c r="X1" s="264"/>
      <c r="Y1" s="263" t="s">
        <v>32</v>
      </c>
      <c r="Z1" s="264"/>
      <c r="AA1" s="263" t="s">
        <v>33</v>
      </c>
      <c r="AB1" s="264"/>
      <c r="AC1" s="263" t="s">
        <v>34</v>
      </c>
      <c r="AD1" s="264"/>
      <c r="AE1" s="263" t="s">
        <v>35</v>
      </c>
      <c r="AF1" s="264"/>
      <c r="AG1" s="263" t="s">
        <v>36</v>
      </c>
      <c r="AH1" s="264"/>
      <c r="AI1" s="263" t="s">
        <v>37</v>
      </c>
      <c r="AJ1" s="264"/>
      <c r="AK1" s="263" t="s">
        <v>38</v>
      </c>
      <c r="AL1" s="264"/>
      <c r="AM1" s="263" t="s">
        <v>39</v>
      </c>
      <c r="AN1" s="264"/>
      <c r="AO1" s="263" t="s">
        <v>40</v>
      </c>
      <c r="AP1" s="264"/>
      <c r="AQ1" s="263" t="s">
        <v>41</v>
      </c>
      <c r="AR1" s="264"/>
      <c r="AS1" s="263" t="s">
        <v>42</v>
      </c>
      <c r="AT1" s="264"/>
      <c r="AU1" s="263" t="s">
        <v>43</v>
      </c>
      <c r="AV1" s="264"/>
      <c r="AW1" s="263" t="s">
        <v>44</v>
      </c>
      <c r="AX1" s="264"/>
      <c r="AY1" s="7" t="s">
        <v>45</v>
      </c>
      <c r="AZ1" s="7" t="s">
        <v>46</v>
      </c>
      <c r="BA1" s="7" t="s">
        <v>47</v>
      </c>
      <c r="BB1" s="7" t="s">
        <v>48</v>
      </c>
      <c r="BC1" s="7" t="s">
        <v>49</v>
      </c>
      <c r="BD1" s="7" t="s">
        <v>50</v>
      </c>
      <c r="BE1" s="7" t="s">
        <v>51</v>
      </c>
      <c r="BF1" s="7" t="s">
        <v>52</v>
      </c>
      <c r="BG1" s="8" t="s">
        <v>53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117" t="s">
        <v>752</v>
      </c>
      <c r="BN1" s="8" t="s">
        <v>59</v>
      </c>
      <c r="BO1" s="8" t="s">
        <v>60</v>
      </c>
      <c r="BP1" s="8" t="s">
        <v>61</v>
      </c>
      <c r="BQ1" s="117" t="s">
        <v>752</v>
      </c>
      <c r="BR1" s="8" t="s">
        <v>62</v>
      </c>
      <c r="BS1" s="117" t="s">
        <v>752</v>
      </c>
      <c r="BT1" s="8" t="s">
        <v>63</v>
      </c>
      <c r="BU1" s="8" t="s">
        <v>64</v>
      </c>
      <c r="BV1" s="8" t="s">
        <v>65</v>
      </c>
      <c r="BW1" s="9" t="s">
        <v>66</v>
      </c>
      <c r="BX1" s="9" t="s">
        <v>67</v>
      </c>
      <c r="BY1" s="9" t="s">
        <v>68</v>
      </c>
      <c r="BZ1" s="9" t="s">
        <v>69</v>
      </c>
      <c r="CA1" s="9" t="s">
        <v>70</v>
      </c>
      <c r="CB1" s="9" t="s">
        <v>71</v>
      </c>
      <c r="CC1" s="9" t="s">
        <v>72</v>
      </c>
      <c r="CD1" s="9" t="s">
        <v>73</v>
      </c>
      <c r="CE1" s="9" t="s">
        <v>74</v>
      </c>
      <c r="CF1" s="9" t="s">
        <v>75</v>
      </c>
      <c r="CG1" s="9" t="s">
        <v>76</v>
      </c>
      <c r="CH1" s="10" t="s">
        <v>77</v>
      </c>
      <c r="CI1" s="10" t="s">
        <v>78</v>
      </c>
      <c r="CJ1" s="10" t="s">
        <v>79</v>
      </c>
      <c r="CK1" s="10" t="s">
        <v>80</v>
      </c>
      <c r="CL1" s="10" t="s">
        <v>81</v>
      </c>
      <c r="CM1" s="10" t="s">
        <v>82</v>
      </c>
      <c r="CN1" s="10" t="s">
        <v>83</v>
      </c>
      <c r="CO1" s="118"/>
    </row>
    <row r="2" spans="1:93" ht="15.75" customHeight="1">
      <c r="A2" s="11" t="s">
        <v>84</v>
      </c>
      <c r="B2" s="12" t="s">
        <v>85</v>
      </c>
      <c r="C2" s="12" t="s">
        <v>86</v>
      </c>
      <c r="D2" s="12" t="s">
        <v>87</v>
      </c>
      <c r="E2" s="12">
        <v>6</v>
      </c>
      <c r="F2" s="12">
        <v>1</v>
      </c>
      <c r="G2" s="12">
        <v>64</v>
      </c>
      <c r="H2" s="12">
        <v>2</v>
      </c>
      <c r="I2" s="12">
        <v>162</v>
      </c>
      <c r="J2" s="12">
        <v>4</v>
      </c>
      <c r="K2" s="12">
        <v>75</v>
      </c>
      <c r="L2" s="12">
        <v>3</v>
      </c>
      <c r="M2" s="12">
        <v>147</v>
      </c>
      <c r="N2" s="12">
        <v>4</v>
      </c>
      <c r="O2" s="12">
        <v>90</v>
      </c>
      <c r="P2" s="12">
        <v>3</v>
      </c>
      <c r="Q2" s="12">
        <v>168</v>
      </c>
      <c r="R2" s="12">
        <v>5</v>
      </c>
      <c r="S2" s="12">
        <v>85</v>
      </c>
      <c r="T2" s="12">
        <v>3</v>
      </c>
      <c r="U2" s="12">
        <v>132</v>
      </c>
      <c r="V2" s="12">
        <v>4</v>
      </c>
      <c r="W2" s="12">
        <v>65</v>
      </c>
      <c r="X2" s="12">
        <v>2</v>
      </c>
      <c r="Y2" s="12">
        <v>118</v>
      </c>
      <c r="Z2" s="12">
        <v>4</v>
      </c>
      <c r="AA2" s="12">
        <v>91</v>
      </c>
      <c r="AB2" s="12">
        <v>3</v>
      </c>
      <c r="AC2" s="12">
        <v>131</v>
      </c>
      <c r="AD2" s="12">
        <v>4</v>
      </c>
      <c r="AE2" s="12">
        <v>102</v>
      </c>
      <c r="AF2" s="12">
        <v>3</v>
      </c>
      <c r="AG2" s="12">
        <v>141</v>
      </c>
      <c r="AH2" s="12">
        <v>5</v>
      </c>
      <c r="AI2" s="12">
        <v>73</v>
      </c>
      <c r="AJ2" s="12">
        <v>3</v>
      </c>
      <c r="AK2" s="12">
        <v>112</v>
      </c>
      <c r="AL2" s="12">
        <v>4</v>
      </c>
      <c r="AM2" s="12">
        <v>42</v>
      </c>
      <c r="AN2" s="12">
        <v>2</v>
      </c>
      <c r="AO2" s="12">
        <v>70</v>
      </c>
      <c r="AP2" s="12">
        <v>3</v>
      </c>
      <c r="AQ2" s="12">
        <v>45</v>
      </c>
      <c r="AR2" s="12">
        <v>2</v>
      </c>
      <c r="AS2" s="12">
        <v>74</v>
      </c>
      <c r="AT2" s="12">
        <v>3</v>
      </c>
      <c r="AU2" s="12">
        <v>47</v>
      </c>
      <c r="AV2" s="12">
        <v>2</v>
      </c>
      <c r="AW2" s="12">
        <v>60</v>
      </c>
      <c r="AX2" s="12">
        <v>2</v>
      </c>
      <c r="AY2" s="12">
        <v>4567</v>
      </c>
      <c r="AZ2" s="12">
        <f t="shared" ref="AZ2:AZ5" si="0">SUM(T2+X2+AB2+AF2)</f>
        <v>11</v>
      </c>
      <c r="BA2" s="12">
        <f>V2+Z2+AD2+AH2</f>
        <v>17</v>
      </c>
      <c r="BB2" s="12">
        <f t="shared" ref="BB2:BB124" si="1">AZ2+BA2</f>
        <v>28</v>
      </c>
      <c r="BC2" s="12">
        <f t="shared" ref="BC2:BC23" si="2">SUM(AJ2+AL2+AN2+AP2+AR2+AT2+AV2+AX2)</f>
        <v>21</v>
      </c>
      <c r="BD2" s="12">
        <f t="shared" ref="BD2:BD5" si="3">S2+W2+AA2+AE2</f>
        <v>343</v>
      </c>
      <c r="BE2" s="12">
        <f>U2+Y2+AC2+AG2</f>
        <v>522</v>
      </c>
      <c r="BF2" s="12">
        <f>S2+U2+W2+Y2+AA2+AC2+AE2+AG2</f>
        <v>865</v>
      </c>
      <c r="BG2" s="12"/>
      <c r="BH2" s="12">
        <f t="shared" ref="BH2:BH5" si="4">S2</f>
        <v>85</v>
      </c>
      <c r="BI2" s="12">
        <f t="shared" ref="BI2:BI5" si="5">U2</f>
        <v>132</v>
      </c>
      <c r="BJ2" s="12">
        <f t="shared" ref="BJ2:BJ124" si="6">W2</f>
        <v>65</v>
      </c>
      <c r="BK2" s="12">
        <f t="shared" ref="BK2:BK23" si="7">Y2</f>
        <v>118</v>
      </c>
      <c r="BL2" s="12"/>
      <c r="BM2" s="119"/>
      <c r="BN2" s="12"/>
      <c r="BO2" s="12"/>
      <c r="BP2" s="12">
        <f t="shared" ref="BP2:BP74" si="8">AA2</f>
        <v>91</v>
      </c>
      <c r="BQ2" s="120">
        <f t="shared" ref="BQ2:BQ3" si="9">AB2*4/18</f>
        <v>0.66666666666666663</v>
      </c>
      <c r="BR2" s="12">
        <f t="shared" ref="BR2:BR74" si="10">AC2</f>
        <v>131</v>
      </c>
      <c r="BS2" s="120">
        <f t="shared" ref="BS2:BS3" si="11">AD2*4/18</f>
        <v>0.88888888888888884</v>
      </c>
      <c r="BT2" s="12">
        <f t="shared" ref="BT2:BT124" si="12">AE2</f>
        <v>102</v>
      </c>
      <c r="BU2" s="12">
        <f t="shared" ref="BU2:BU124" si="13">AG2</f>
        <v>141</v>
      </c>
      <c r="BV2" s="12"/>
      <c r="BW2" s="12">
        <v>2</v>
      </c>
      <c r="BX2" s="12">
        <v>3</v>
      </c>
      <c r="BY2" s="12">
        <v>0</v>
      </c>
      <c r="BZ2" s="12">
        <f t="shared" ref="BZ2:BZ124" si="14">ROUNDUP(((BB2*4)+BC2)/18,0)</f>
        <v>8</v>
      </c>
      <c r="CA2" s="12">
        <f t="shared" ref="CA2:CB2" si="15">ROUNDUP((((AZ2)*4))/18,0)</f>
        <v>3</v>
      </c>
      <c r="CB2" s="12">
        <f t="shared" si="15"/>
        <v>4</v>
      </c>
      <c r="CC2" s="12">
        <v>2</v>
      </c>
      <c r="CD2" s="12">
        <v>3</v>
      </c>
      <c r="CE2" s="12">
        <v>0</v>
      </c>
      <c r="CF2" s="12">
        <f t="shared" ref="CF2:CG2" si="16">IF(CA2-CC2&gt;0,CA2-CC2,0)</f>
        <v>1</v>
      </c>
      <c r="CG2" s="12">
        <f t="shared" si="16"/>
        <v>1</v>
      </c>
      <c r="CH2" s="12">
        <v>4</v>
      </c>
      <c r="CI2" s="12">
        <f t="shared" ref="CI2:CI124" si="17">ROUNDUP(((BB2*4)+BC2)/30,0)</f>
        <v>5</v>
      </c>
      <c r="CJ2" s="12">
        <f t="shared" ref="CJ2:CJ124" si="18">EVEN((ROUNDUP(((BB2*4))/30,0)))</f>
        <v>4</v>
      </c>
      <c r="CK2" s="12">
        <f t="shared" ref="CK2:CK124" si="19">IF(CJ2-CH2&gt;0,CJ2-CH2,0)</f>
        <v>0</v>
      </c>
      <c r="CL2" s="12">
        <v>85</v>
      </c>
      <c r="CM2" s="12">
        <f t="shared" ref="CM2:CM124" si="20">CJ2*17</f>
        <v>68</v>
      </c>
      <c r="CN2" s="12">
        <f t="shared" ref="CN2:CN76" si="21">IF(CM2-CL2&gt;0,CM2-CL2,0)</f>
        <v>0</v>
      </c>
      <c r="CO2" s="121"/>
    </row>
    <row r="3" spans="1:93" ht="15.75" customHeight="1">
      <c r="A3" s="13" t="s">
        <v>88</v>
      </c>
      <c r="B3" s="14" t="s">
        <v>89</v>
      </c>
      <c r="C3" s="14" t="s">
        <v>90</v>
      </c>
      <c r="D3" s="14" t="s">
        <v>87</v>
      </c>
      <c r="E3" s="14">
        <v>10</v>
      </c>
      <c r="F3" s="14">
        <v>1</v>
      </c>
      <c r="G3" s="14">
        <v>83</v>
      </c>
      <c r="H3" s="14">
        <v>3</v>
      </c>
      <c r="I3" s="14">
        <v>83</v>
      </c>
      <c r="J3" s="14">
        <v>2</v>
      </c>
      <c r="K3" s="14">
        <v>55</v>
      </c>
      <c r="L3" s="14">
        <v>2</v>
      </c>
      <c r="M3" s="14">
        <v>49</v>
      </c>
      <c r="N3" s="14">
        <v>2</v>
      </c>
      <c r="O3" s="14">
        <v>50</v>
      </c>
      <c r="P3" s="14">
        <v>2</v>
      </c>
      <c r="Q3" s="14">
        <v>73</v>
      </c>
      <c r="R3" s="14">
        <v>2</v>
      </c>
      <c r="S3" s="14">
        <v>42</v>
      </c>
      <c r="T3" s="14">
        <v>2</v>
      </c>
      <c r="U3" s="14">
        <v>59</v>
      </c>
      <c r="V3" s="14">
        <v>2</v>
      </c>
      <c r="W3" s="14">
        <v>73</v>
      </c>
      <c r="X3" s="14">
        <v>3</v>
      </c>
      <c r="Y3" s="14">
        <v>53</v>
      </c>
      <c r="Z3" s="14">
        <v>2</v>
      </c>
      <c r="AA3" s="14">
        <v>50</v>
      </c>
      <c r="AB3" s="14">
        <v>2</v>
      </c>
      <c r="AC3" s="14">
        <v>39</v>
      </c>
      <c r="AD3" s="14">
        <v>1</v>
      </c>
      <c r="AE3" s="14">
        <v>50</v>
      </c>
      <c r="AF3" s="14">
        <v>2</v>
      </c>
      <c r="AG3" s="14">
        <v>52</v>
      </c>
      <c r="AH3" s="14">
        <v>2</v>
      </c>
      <c r="AI3" s="14">
        <v>59</v>
      </c>
      <c r="AJ3" s="14">
        <v>2</v>
      </c>
      <c r="AK3" s="14">
        <v>44</v>
      </c>
      <c r="AL3" s="14">
        <v>2</v>
      </c>
      <c r="AM3" s="14">
        <v>48</v>
      </c>
      <c r="AN3" s="14">
        <v>2</v>
      </c>
      <c r="AO3" s="14">
        <v>30</v>
      </c>
      <c r="AP3" s="14">
        <v>2</v>
      </c>
      <c r="AQ3" s="14">
        <v>20</v>
      </c>
      <c r="AR3" s="14">
        <v>1</v>
      </c>
      <c r="AS3" s="14">
        <v>21</v>
      </c>
      <c r="AT3" s="14">
        <v>1</v>
      </c>
      <c r="AU3" s="14">
        <v>34</v>
      </c>
      <c r="AV3" s="14">
        <v>2</v>
      </c>
      <c r="AW3" s="14">
        <v>22</v>
      </c>
      <c r="AX3" s="14">
        <v>1</v>
      </c>
      <c r="AY3" s="14">
        <v>34567</v>
      </c>
      <c r="AZ3" s="14">
        <f t="shared" si="0"/>
        <v>9</v>
      </c>
      <c r="BA3" s="14">
        <f>R3+V3+Z3+AD3+AH3</f>
        <v>9</v>
      </c>
      <c r="BB3" s="14">
        <f t="shared" si="1"/>
        <v>18</v>
      </c>
      <c r="BC3" s="14">
        <f t="shared" si="2"/>
        <v>13</v>
      </c>
      <c r="BD3" s="12">
        <f t="shared" si="3"/>
        <v>215</v>
      </c>
      <c r="BE3" s="12">
        <f>Q3+U3+Y3+AC3+AG3</f>
        <v>276</v>
      </c>
      <c r="BF3" s="14">
        <f>Q3+S3+U3+W3+Y3+AA3+AC3+AE3+AG3</f>
        <v>491</v>
      </c>
      <c r="BG3" s="12">
        <f>Q3</f>
        <v>73</v>
      </c>
      <c r="BH3" s="12">
        <f t="shared" si="4"/>
        <v>42</v>
      </c>
      <c r="BI3" s="12">
        <f t="shared" si="5"/>
        <v>59</v>
      </c>
      <c r="BJ3" s="12">
        <f t="shared" si="6"/>
        <v>73</v>
      </c>
      <c r="BK3" s="12">
        <f t="shared" si="7"/>
        <v>53</v>
      </c>
      <c r="BL3" s="12"/>
      <c r="BM3" s="119"/>
      <c r="BN3" s="12"/>
      <c r="BO3" s="12"/>
      <c r="BP3" s="12">
        <f t="shared" si="8"/>
        <v>50</v>
      </c>
      <c r="BQ3" s="120">
        <f t="shared" si="9"/>
        <v>0.44444444444444442</v>
      </c>
      <c r="BR3" s="12">
        <f t="shared" si="10"/>
        <v>39</v>
      </c>
      <c r="BS3" s="120">
        <f t="shared" si="11"/>
        <v>0.22222222222222221</v>
      </c>
      <c r="BT3" s="12">
        <f t="shared" si="12"/>
        <v>50</v>
      </c>
      <c r="BU3" s="12">
        <f t="shared" si="13"/>
        <v>52</v>
      </c>
      <c r="BV3" s="12"/>
      <c r="BW3" s="12">
        <v>2</v>
      </c>
      <c r="BX3" s="12">
        <v>1</v>
      </c>
      <c r="BY3" s="12">
        <v>0</v>
      </c>
      <c r="BZ3" s="12">
        <f t="shared" si="14"/>
        <v>5</v>
      </c>
      <c r="CA3" s="12">
        <f t="shared" ref="CA3:CB3" si="22">ROUNDUP((((AZ3)*4))/18,0)</f>
        <v>2</v>
      </c>
      <c r="CB3" s="12">
        <f t="shared" si="22"/>
        <v>2</v>
      </c>
      <c r="CC3" s="12">
        <v>2</v>
      </c>
      <c r="CD3" s="12">
        <v>1</v>
      </c>
      <c r="CE3" s="12">
        <v>0</v>
      </c>
      <c r="CF3" s="12">
        <f t="shared" ref="CF3:CG3" si="23">IF(CA3-CC3&gt;0,CA3-CC3,0)</f>
        <v>0</v>
      </c>
      <c r="CG3" s="12">
        <f t="shared" si="23"/>
        <v>1</v>
      </c>
      <c r="CH3" s="12">
        <v>2</v>
      </c>
      <c r="CI3" s="12">
        <f t="shared" si="17"/>
        <v>3</v>
      </c>
      <c r="CJ3" s="12">
        <f t="shared" si="18"/>
        <v>4</v>
      </c>
      <c r="CK3" s="12">
        <f t="shared" si="19"/>
        <v>2</v>
      </c>
      <c r="CL3" s="12">
        <v>42</v>
      </c>
      <c r="CM3" s="12">
        <f t="shared" si="20"/>
        <v>68</v>
      </c>
      <c r="CN3" s="12">
        <f t="shared" si="21"/>
        <v>26</v>
      </c>
      <c r="CO3" s="121"/>
    </row>
    <row r="4" spans="1:93" ht="15.75" customHeight="1">
      <c r="A4" s="13" t="s">
        <v>91</v>
      </c>
      <c r="B4" s="14" t="s">
        <v>89</v>
      </c>
      <c r="C4" s="14" t="s">
        <v>92</v>
      </c>
      <c r="D4" s="14" t="s">
        <v>87</v>
      </c>
      <c r="E4" s="14">
        <v>13</v>
      </c>
      <c r="F4" s="14">
        <v>1</v>
      </c>
      <c r="G4" s="14">
        <v>105</v>
      </c>
      <c r="H4" s="14">
        <v>5</v>
      </c>
      <c r="I4" s="14"/>
      <c r="J4" s="14"/>
      <c r="K4" s="14">
        <v>126</v>
      </c>
      <c r="L4" s="14">
        <v>5</v>
      </c>
      <c r="M4" s="14"/>
      <c r="N4" s="14"/>
      <c r="O4" s="14">
        <v>121</v>
      </c>
      <c r="P4" s="14">
        <v>5</v>
      </c>
      <c r="Q4" s="14"/>
      <c r="R4" s="14"/>
      <c r="S4" s="14">
        <v>143</v>
      </c>
      <c r="T4" s="14">
        <v>5</v>
      </c>
      <c r="U4" s="14"/>
      <c r="V4" s="14"/>
      <c r="W4" s="14">
        <v>151</v>
      </c>
      <c r="X4" s="14">
        <v>6</v>
      </c>
      <c r="Y4" s="14"/>
      <c r="Z4" s="14"/>
      <c r="AA4" s="14">
        <v>136</v>
      </c>
      <c r="AB4" s="14">
        <v>5</v>
      </c>
      <c r="AC4" s="14"/>
      <c r="AD4" s="14"/>
      <c r="AE4" s="14">
        <v>117</v>
      </c>
      <c r="AF4" s="14">
        <v>5</v>
      </c>
      <c r="AG4" s="14"/>
      <c r="AH4" s="14"/>
      <c r="AI4" s="14">
        <v>97</v>
      </c>
      <c r="AJ4" s="14">
        <v>4</v>
      </c>
      <c r="AK4" s="14"/>
      <c r="AL4" s="14"/>
      <c r="AM4" s="14">
        <v>83</v>
      </c>
      <c r="AN4" s="14">
        <v>4</v>
      </c>
      <c r="AO4" s="14"/>
      <c r="AP4" s="14"/>
      <c r="AQ4" s="14">
        <v>83</v>
      </c>
      <c r="AR4" s="14">
        <v>3</v>
      </c>
      <c r="AS4" s="14"/>
      <c r="AT4" s="14"/>
      <c r="AU4" s="14">
        <v>53</v>
      </c>
      <c r="AV4" s="14">
        <v>2</v>
      </c>
      <c r="AW4" s="14"/>
      <c r="AX4" s="14"/>
      <c r="AY4" s="122">
        <v>567</v>
      </c>
      <c r="AZ4" s="14">
        <f t="shared" si="0"/>
        <v>21</v>
      </c>
      <c r="BA4" s="14">
        <f t="shared" ref="BA4:BA5" si="24">V4+Z4+AD4+AH4</f>
        <v>0</v>
      </c>
      <c r="BB4" s="14">
        <f t="shared" si="1"/>
        <v>21</v>
      </c>
      <c r="BC4" s="14">
        <f t="shared" si="2"/>
        <v>13</v>
      </c>
      <c r="BD4" s="12">
        <f t="shared" si="3"/>
        <v>547</v>
      </c>
      <c r="BE4" s="12">
        <f t="shared" ref="BE4:BE5" si="25">U4+Y4+AC4+AG4</f>
        <v>0</v>
      </c>
      <c r="BF4" s="14">
        <f t="shared" ref="BF4:BF5" si="26">S4+U4+W4+Y4+AA4+AC4+AE4+AG4</f>
        <v>547</v>
      </c>
      <c r="BG4" s="12"/>
      <c r="BH4" s="12">
        <f t="shared" si="4"/>
        <v>143</v>
      </c>
      <c r="BI4" s="12">
        <f t="shared" si="5"/>
        <v>0</v>
      </c>
      <c r="BJ4" s="12">
        <f t="shared" si="6"/>
        <v>151</v>
      </c>
      <c r="BK4" s="12">
        <f t="shared" si="7"/>
        <v>0</v>
      </c>
      <c r="BL4" s="12"/>
      <c r="BM4" s="12"/>
      <c r="BN4" s="12"/>
      <c r="BO4" s="12"/>
      <c r="BP4" s="12">
        <f t="shared" si="8"/>
        <v>136</v>
      </c>
      <c r="BQ4" s="12"/>
      <c r="BR4" s="12">
        <f t="shared" si="10"/>
        <v>0</v>
      </c>
      <c r="BS4" s="12"/>
      <c r="BT4" s="12">
        <f t="shared" si="12"/>
        <v>117</v>
      </c>
      <c r="BU4" s="12">
        <f t="shared" si="13"/>
        <v>0</v>
      </c>
      <c r="BV4" s="12"/>
      <c r="BW4" s="12">
        <v>5</v>
      </c>
      <c r="BX4" s="12">
        <v>0</v>
      </c>
      <c r="BY4" s="12">
        <v>0</v>
      </c>
      <c r="BZ4" s="12">
        <f t="shared" si="14"/>
        <v>6</v>
      </c>
      <c r="CA4" s="12">
        <f t="shared" ref="CA4:CB4" si="27">ROUNDUP((((AZ4)*4))/18,0)</f>
        <v>5</v>
      </c>
      <c r="CB4" s="12">
        <f t="shared" si="27"/>
        <v>0</v>
      </c>
      <c r="CC4" s="12">
        <v>5</v>
      </c>
      <c r="CD4" s="12">
        <v>0</v>
      </c>
      <c r="CE4" s="12">
        <v>0</v>
      </c>
      <c r="CF4" s="12">
        <f t="shared" ref="CF4:CG4" si="28">IF(CA4-CC4&gt;0,CA4-CC4,0)</f>
        <v>0</v>
      </c>
      <c r="CG4" s="12">
        <f t="shared" si="28"/>
        <v>0</v>
      </c>
      <c r="CH4" s="12">
        <v>3</v>
      </c>
      <c r="CI4" s="12">
        <f t="shared" si="17"/>
        <v>4</v>
      </c>
      <c r="CJ4" s="12">
        <f t="shared" si="18"/>
        <v>4</v>
      </c>
      <c r="CK4" s="12">
        <f t="shared" si="19"/>
        <v>1</v>
      </c>
      <c r="CL4" s="12">
        <v>32</v>
      </c>
      <c r="CM4" s="12">
        <f t="shared" si="20"/>
        <v>68</v>
      </c>
      <c r="CN4" s="12">
        <f t="shared" si="21"/>
        <v>36</v>
      </c>
      <c r="CO4" s="121"/>
    </row>
    <row r="5" spans="1:93" ht="15.75" customHeight="1">
      <c r="A5" s="13" t="s">
        <v>93</v>
      </c>
      <c r="B5" s="14" t="s">
        <v>89</v>
      </c>
      <c r="C5" s="14" t="s">
        <v>94</v>
      </c>
      <c r="D5" s="14" t="s">
        <v>87</v>
      </c>
      <c r="E5" s="14">
        <v>14</v>
      </c>
      <c r="F5" s="14">
        <v>1</v>
      </c>
      <c r="G5" s="14">
        <v>119</v>
      </c>
      <c r="H5" s="14">
        <v>4</v>
      </c>
      <c r="I5" s="14">
        <v>83</v>
      </c>
      <c r="J5" s="14">
        <v>2</v>
      </c>
      <c r="K5" s="14">
        <v>99</v>
      </c>
      <c r="L5" s="14">
        <v>4</v>
      </c>
      <c r="M5" s="14">
        <v>73</v>
      </c>
      <c r="N5" s="14">
        <v>2</v>
      </c>
      <c r="O5" s="14">
        <v>105</v>
      </c>
      <c r="P5" s="14">
        <v>3</v>
      </c>
      <c r="Q5" s="14">
        <v>67</v>
      </c>
      <c r="R5" s="14">
        <v>2</v>
      </c>
      <c r="S5" s="14">
        <v>89</v>
      </c>
      <c r="T5" s="14">
        <v>3</v>
      </c>
      <c r="U5" s="14">
        <v>67</v>
      </c>
      <c r="V5" s="14">
        <v>3</v>
      </c>
      <c r="W5" s="14">
        <v>77</v>
      </c>
      <c r="X5" s="14">
        <v>3</v>
      </c>
      <c r="Y5" s="14">
        <v>63</v>
      </c>
      <c r="Z5" s="14">
        <v>3</v>
      </c>
      <c r="AA5" s="14">
        <v>82</v>
      </c>
      <c r="AB5" s="14">
        <v>3</v>
      </c>
      <c r="AC5" s="14">
        <v>46</v>
      </c>
      <c r="AD5" s="14">
        <v>3</v>
      </c>
      <c r="AE5" s="14">
        <v>73</v>
      </c>
      <c r="AF5" s="14">
        <v>3</v>
      </c>
      <c r="AG5" s="14">
        <v>41</v>
      </c>
      <c r="AH5" s="14">
        <v>2</v>
      </c>
      <c r="AI5" s="14">
        <v>62</v>
      </c>
      <c r="AJ5" s="14">
        <v>3</v>
      </c>
      <c r="AK5" s="14">
        <v>32</v>
      </c>
      <c r="AL5" s="14">
        <v>1</v>
      </c>
      <c r="AM5" s="14">
        <v>61</v>
      </c>
      <c r="AN5" s="14">
        <v>3</v>
      </c>
      <c r="AO5" s="14">
        <v>29</v>
      </c>
      <c r="AP5" s="14">
        <v>1</v>
      </c>
      <c r="AQ5" s="14">
        <v>39</v>
      </c>
      <c r="AR5" s="14">
        <v>2</v>
      </c>
      <c r="AS5" s="14">
        <v>25</v>
      </c>
      <c r="AT5" s="14">
        <v>1</v>
      </c>
      <c r="AU5" s="14">
        <v>22</v>
      </c>
      <c r="AV5" s="14">
        <v>1</v>
      </c>
      <c r="AW5" s="14">
        <v>21</v>
      </c>
      <c r="AX5" s="14">
        <v>1</v>
      </c>
      <c r="AY5" s="14">
        <v>4567</v>
      </c>
      <c r="AZ5" s="14">
        <f t="shared" si="0"/>
        <v>12</v>
      </c>
      <c r="BA5" s="14">
        <f t="shared" si="24"/>
        <v>11</v>
      </c>
      <c r="BB5" s="14">
        <f t="shared" si="1"/>
        <v>23</v>
      </c>
      <c r="BC5" s="14">
        <f t="shared" si="2"/>
        <v>13</v>
      </c>
      <c r="BD5" s="12">
        <f t="shared" si="3"/>
        <v>321</v>
      </c>
      <c r="BE5" s="12">
        <f t="shared" si="25"/>
        <v>217</v>
      </c>
      <c r="BF5" s="14">
        <f t="shared" si="26"/>
        <v>538</v>
      </c>
      <c r="BG5" s="12"/>
      <c r="BH5" s="12">
        <f t="shared" si="4"/>
        <v>89</v>
      </c>
      <c r="BI5" s="12">
        <f t="shared" si="5"/>
        <v>67</v>
      </c>
      <c r="BJ5" s="12">
        <f t="shared" si="6"/>
        <v>77</v>
      </c>
      <c r="BK5" s="12">
        <f t="shared" si="7"/>
        <v>63</v>
      </c>
      <c r="BL5" s="12"/>
      <c r="BM5" s="119"/>
      <c r="BN5" s="12"/>
      <c r="BO5" s="12"/>
      <c r="BP5" s="12">
        <f t="shared" si="8"/>
        <v>82</v>
      </c>
      <c r="BQ5" s="120">
        <f t="shared" ref="BQ5:BQ7" si="29">AB5*4/18</f>
        <v>0.66666666666666663</v>
      </c>
      <c r="BR5" s="12">
        <f t="shared" si="10"/>
        <v>46</v>
      </c>
      <c r="BS5" s="120">
        <f t="shared" ref="BS5:BS7" si="30">AD5*4/18</f>
        <v>0.66666666666666663</v>
      </c>
      <c r="BT5" s="12">
        <f t="shared" si="12"/>
        <v>73</v>
      </c>
      <c r="BU5" s="12">
        <f t="shared" si="13"/>
        <v>41</v>
      </c>
      <c r="BV5" s="12"/>
      <c r="BW5" s="12">
        <v>0</v>
      </c>
      <c r="BX5" s="12">
        <v>0</v>
      </c>
      <c r="BY5" s="12">
        <v>1</v>
      </c>
      <c r="BZ5" s="12">
        <f t="shared" si="14"/>
        <v>6</v>
      </c>
      <c r="CA5" s="12">
        <f t="shared" ref="CA5:CB5" si="31">ROUNDUP((((AZ5)*4))/18,0)</f>
        <v>3</v>
      </c>
      <c r="CB5" s="12">
        <f t="shared" si="31"/>
        <v>3</v>
      </c>
      <c r="CC5" s="12">
        <v>0</v>
      </c>
      <c r="CD5" s="12">
        <v>0</v>
      </c>
      <c r="CE5" s="12">
        <v>1</v>
      </c>
      <c r="CF5" s="12">
        <f t="shared" ref="CF5:CG5" si="32">IF(CA5-CC5&gt;0,CA5-CC5,0)</f>
        <v>3</v>
      </c>
      <c r="CG5" s="12">
        <f t="shared" si="32"/>
        <v>3</v>
      </c>
      <c r="CH5" s="12">
        <v>4</v>
      </c>
      <c r="CI5" s="12">
        <f t="shared" si="17"/>
        <v>4</v>
      </c>
      <c r="CJ5" s="12">
        <f t="shared" si="18"/>
        <v>4</v>
      </c>
      <c r="CK5" s="12">
        <f t="shared" si="19"/>
        <v>0</v>
      </c>
      <c r="CL5" s="12">
        <v>39</v>
      </c>
      <c r="CM5" s="12">
        <f t="shared" si="20"/>
        <v>68</v>
      </c>
      <c r="CN5" s="12">
        <f t="shared" si="21"/>
        <v>29</v>
      </c>
      <c r="CO5" s="121"/>
    </row>
    <row r="6" spans="1:93" ht="15.75" customHeight="1">
      <c r="A6" s="123" t="s">
        <v>95</v>
      </c>
      <c r="B6" s="14" t="s">
        <v>89</v>
      </c>
      <c r="C6" s="14" t="s">
        <v>96</v>
      </c>
      <c r="D6" s="14" t="s">
        <v>87</v>
      </c>
      <c r="E6" s="14">
        <v>18</v>
      </c>
      <c r="F6" s="14">
        <v>1</v>
      </c>
      <c r="G6" s="14">
        <v>104</v>
      </c>
      <c r="H6" s="14">
        <v>4</v>
      </c>
      <c r="I6" s="14">
        <v>77</v>
      </c>
      <c r="J6" s="14">
        <v>2</v>
      </c>
      <c r="K6" s="14">
        <v>102</v>
      </c>
      <c r="L6" s="14">
        <v>4</v>
      </c>
      <c r="M6" s="14">
        <v>94</v>
      </c>
      <c r="N6" s="14">
        <v>3</v>
      </c>
      <c r="O6" s="14">
        <v>128</v>
      </c>
      <c r="P6" s="14">
        <v>4</v>
      </c>
      <c r="Q6" s="14">
        <v>105</v>
      </c>
      <c r="R6" s="14">
        <v>3</v>
      </c>
      <c r="S6" s="14">
        <v>109</v>
      </c>
      <c r="T6" s="14">
        <v>3</v>
      </c>
      <c r="U6" s="14">
        <v>97</v>
      </c>
      <c r="V6" s="14">
        <v>4</v>
      </c>
      <c r="W6" s="14">
        <v>96</v>
      </c>
      <c r="X6" s="14">
        <v>3</v>
      </c>
      <c r="Y6" s="14">
        <v>75</v>
      </c>
      <c r="Z6" s="14">
        <v>2</v>
      </c>
      <c r="AA6" s="14">
        <v>129</v>
      </c>
      <c r="AB6" s="14">
        <v>4</v>
      </c>
      <c r="AC6" s="14">
        <v>71</v>
      </c>
      <c r="AD6" s="14">
        <v>3</v>
      </c>
      <c r="AE6" s="14">
        <v>124</v>
      </c>
      <c r="AF6" s="14">
        <v>4</v>
      </c>
      <c r="AG6" s="14">
        <v>59</v>
      </c>
      <c r="AH6" s="14">
        <v>2</v>
      </c>
      <c r="AI6" s="14">
        <v>78</v>
      </c>
      <c r="AJ6" s="14">
        <v>3</v>
      </c>
      <c r="AK6" s="14">
        <v>49</v>
      </c>
      <c r="AL6" s="14">
        <v>2</v>
      </c>
      <c r="AM6" s="14">
        <v>77</v>
      </c>
      <c r="AN6" s="14">
        <v>3</v>
      </c>
      <c r="AO6" s="14">
        <v>47</v>
      </c>
      <c r="AP6" s="14">
        <v>2</v>
      </c>
      <c r="AQ6" s="14">
        <v>47</v>
      </c>
      <c r="AR6" s="14">
        <v>2</v>
      </c>
      <c r="AS6" s="14">
        <v>28</v>
      </c>
      <c r="AT6" s="14">
        <v>1</v>
      </c>
      <c r="AU6" s="14">
        <v>58</v>
      </c>
      <c r="AV6" s="14">
        <v>2</v>
      </c>
      <c r="AW6" s="14">
        <v>23</v>
      </c>
      <c r="AX6" s="14">
        <v>1</v>
      </c>
      <c r="AY6" s="122">
        <v>567</v>
      </c>
      <c r="AZ6" s="14">
        <f>SUM(X6+AB6+AF6)</f>
        <v>11</v>
      </c>
      <c r="BA6" s="14">
        <f>Z6+AD6+AH6</f>
        <v>7</v>
      </c>
      <c r="BB6" s="14">
        <f t="shared" si="1"/>
        <v>18</v>
      </c>
      <c r="BC6" s="14">
        <f t="shared" si="2"/>
        <v>16</v>
      </c>
      <c r="BD6" s="14">
        <f>W6+AA6+AE6</f>
        <v>349</v>
      </c>
      <c r="BE6" s="14">
        <f>Y6+AC6+AG6</f>
        <v>205</v>
      </c>
      <c r="BF6" s="14">
        <f>W6+Y6+AA6+AC6+AE6+AG6</f>
        <v>554</v>
      </c>
      <c r="BG6" s="12"/>
      <c r="BH6" s="12"/>
      <c r="BI6" s="12"/>
      <c r="BJ6" s="12">
        <f t="shared" si="6"/>
        <v>96</v>
      </c>
      <c r="BK6" s="12">
        <f t="shared" si="7"/>
        <v>75</v>
      </c>
      <c r="BL6" s="12"/>
      <c r="BM6" s="119"/>
      <c r="BN6" s="12"/>
      <c r="BO6" s="12"/>
      <c r="BP6" s="12">
        <f t="shared" si="8"/>
        <v>129</v>
      </c>
      <c r="BQ6" s="120">
        <f t="shared" si="29"/>
        <v>0.88888888888888884</v>
      </c>
      <c r="BR6" s="12">
        <f t="shared" si="10"/>
        <v>71</v>
      </c>
      <c r="BS6" s="120">
        <f t="shared" si="30"/>
        <v>0.66666666666666663</v>
      </c>
      <c r="BT6" s="12">
        <f t="shared" si="12"/>
        <v>124</v>
      </c>
      <c r="BU6" s="12">
        <f t="shared" si="13"/>
        <v>59</v>
      </c>
      <c r="BV6" s="12"/>
      <c r="BW6" s="12">
        <v>2</v>
      </c>
      <c r="BX6" s="12">
        <v>2</v>
      </c>
      <c r="BY6" s="12">
        <v>0</v>
      </c>
      <c r="BZ6" s="12">
        <f t="shared" si="14"/>
        <v>5</v>
      </c>
      <c r="CA6" s="12">
        <f t="shared" ref="CA6:CB6" si="33">ROUNDUP((((AZ6)*4))/18,0)</f>
        <v>3</v>
      </c>
      <c r="CB6" s="12">
        <f t="shared" si="33"/>
        <v>2</v>
      </c>
      <c r="CC6" s="12">
        <v>2</v>
      </c>
      <c r="CD6" s="12">
        <v>2</v>
      </c>
      <c r="CE6" s="12">
        <v>0</v>
      </c>
      <c r="CF6" s="12">
        <f t="shared" ref="CF6:CG6" si="34">IF(CA6-CC6&gt;0,CA6-CC6,0)</f>
        <v>1</v>
      </c>
      <c r="CG6" s="12">
        <f t="shared" si="34"/>
        <v>0</v>
      </c>
      <c r="CH6" s="12">
        <v>3</v>
      </c>
      <c r="CI6" s="12">
        <f t="shared" si="17"/>
        <v>3</v>
      </c>
      <c r="CJ6" s="12">
        <f t="shared" si="18"/>
        <v>4</v>
      </c>
      <c r="CK6" s="12">
        <f t="shared" si="19"/>
        <v>1</v>
      </c>
      <c r="CL6" s="12">
        <v>54</v>
      </c>
      <c r="CM6" s="12">
        <f t="shared" si="20"/>
        <v>68</v>
      </c>
      <c r="CN6" s="12">
        <f t="shared" si="21"/>
        <v>14</v>
      </c>
      <c r="CO6" s="121"/>
    </row>
    <row r="7" spans="1:93" ht="15.75" customHeight="1">
      <c r="A7" s="124" t="s">
        <v>97</v>
      </c>
      <c r="B7" s="125" t="s">
        <v>89</v>
      </c>
      <c r="C7" s="125" t="s">
        <v>98</v>
      </c>
      <c r="D7" s="125" t="s">
        <v>87</v>
      </c>
      <c r="E7" s="125">
        <v>20</v>
      </c>
      <c r="F7" s="125">
        <v>1</v>
      </c>
      <c r="G7" s="125">
        <v>231</v>
      </c>
      <c r="H7" s="125">
        <v>9</v>
      </c>
      <c r="I7" s="125">
        <v>269</v>
      </c>
      <c r="J7" s="125">
        <v>6</v>
      </c>
      <c r="K7" s="125">
        <v>226</v>
      </c>
      <c r="L7" s="125">
        <v>8</v>
      </c>
      <c r="M7" s="125">
        <v>302</v>
      </c>
      <c r="N7" s="125">
        <v>8</v>
      </c>
      <c r="O7" s="125">
        <v>235</v>
      </c>
      <c r="P7" s="125">
        <v>8</v>
      </c>
      <c r="Q7" s="125">
        <v>204</v>
      </c>
      <c r="R7" s="125">
        <v>5</v>
      </c>
      <c r="S7" s="125">
        <v>198</v>
      </c>
      <c r="T7" s="125">
        <v>8</v>
      </c>
      <c r="U7" s="125">
        <v>231</v>
      </c>
      <c r="V7" s="125">
        <v>5</v>
      </c>
      <c r="W7" s="125">
        <v>223</v>
      </c>
      <c r="X7" s="125">
        <v>7</v>
      </c>
      <c r="Y7" s="125">
        <v>177</v>
      </c>
      <c r="Z7" s="125">
        <v>6</v>
      </c>
      <c r="AA7" s="125">
        <v>209</v>
      </c>
      <c r="AB7" s="125">
        <v>8</v>
      </c>
      <c r="AC7" s="125">
        <v>174</v>
      </c>
      <c r="AD7" s="125">
        <v>5</v>
      </c>
      <c r="AE7" s="125">
        <v>169</v>
      </c>
      <c r="AF7" s="125">
        <v>10</v>
      </c>
      <c r="AG7" s="125">
        <v>140</v>
      </c>
      <c r="AH7" s="125">
        <v>7</v>
      </c>
      <c r="AI7" s="125">
        <v>144</v>
      </c>
      <c r="AJ7" s="125">
        <v>6</v>
      </c>
      <c r="AK7" s="125">
        <v>135</v>
      </c>
      <c r="AL7" s="125">
        <v>4</v>
      </c>
      <c r="AM7" s="125">
        <v>94</v>
      </c>
      <c r="AN7" s="125">
        <v>3</v>
      </c>
      <c r="AO7" s="125">
        <v>76</v>
      </c>
      <c r="AP7" s="125">
        <v>3</v>
      </c>
      <c r="AQ7" s="125">
        <v>73</v>
      </c>
      <c r="AR7" s="125">
        <v>3</v>
      </c>
      <c r="AS7" s="125">
        <v>50</v>
      </c>
      <c r="AT7" s="125">
        <v>2</v>
      </c>
      <c r="AU7" s="125">
        <v>46</v>
      </c>
      <c r="AV7" s="125">
        <v>2</v>
      </c>
      <c r="AW7" s="125">
        <v>60</v>
      </c>
      <c r="AX7" s="125">
        <v>3</v>
      </c>
      <c r="AY7" s="125">
        <v>4567</v>
      </c>
      <c r="AZ7" s="125">
        <f t="shared" ref="AZ7:AZ11" si="35">SUM(T7+X7+AB7+AF7)</f>
        <v>33</v>
      </c>
      <c r="BA7" s="125">
        <f t="shared" ref="BA7:BA10" si="36">V7+Z7+AD7+AH7</f>
        <v>23</v>
      </c>
      <c r="BB7" s="125">
        <f t="shared" si="1"/>
        <v>56</v>
      </c>
      <c r="BC7" s="125">
        <f t="shared" si="2"/>
        <v>26</v>
      </c>
      <c r="BD7" s="125">
        <f t="shared" ref="BD7:BD11" si="37">S7+W7+AA7+AE7</f>
        <v>799</v>
      </c>
      <c r="BE7" s="125">
        <f t="shared" ref="BE7:BE10" si="38">U7+Y7+AC7+AG7</f>
        <v>722</v>
      </c>
      <c r="BF7" s="125">
        <f t="shared" ref="BF7:BF10" si="39">S7+U7+W7+Y7+AA7+AC7+AE7+AG7</f>
        <v>1521</v>
      </c>
      <c r="BG7" s="125"/>
      <c r="BH7" s="125">
        <f t="shared" ref="BH7:BH11" si="40">S7</f>
        <v>198</v>
      </c>
      <c r="BI7" s="125">
        <f t="shared" ref="BI7:BI11" si="41">U7</f>
        <v>231</v>
      </c>
      <c r="BJ7" s="125">
        <f t="shared" si="6"/>
        <v>223</v>
      </c>
      <c r="BK7" s="125">
        <f t="shared" si="7"/>
        <v>177</v>
      </c>
      <c r="BL7" s="125"/>
      <c r="BM7" s="119"/>
      <c r="BN7" s="125"/>
      <c r="BO7" s="125"/>
      <c r="BP7" s="125">
        <f t="shared" si="8"/>
        <v>209</v>
      </c>
      <c r="BQ7" s="120">
        <f t="shared" si="29"/>
        <v>1.7777777777777777</v>
      </c>
      <c r="BR7" s="125">
        <f t="shared" si="10"/>
        <v>174</v>
      </c>
      <c r="BS7" s="120">
        <f t="shared" si="30"/>
        <v>1.1111111111111112</v>
      </c>
      <c r="BT7" s="125">
        <f t="shared" si="12"/>
        <v>169</v>
      </c>
      <c r="BU7" s="125">
        <f t="shared" si="13"/>
        <v>140</v>
      </c>
      <c r="BV7" s="125"/>
      <c r="BW7" s="125">
        <v>5</v>
      </c>
      <c r="BX7" s="125">
        <v>3</v>
      </c>
      <c r="BY7" s="125">
        <v>0</v>
      </c>
      <c r="BZ7" s="125">
        <f t="shared" si="14"/>
        <v>14</v>
      </c>
      <c r="CA7" s="125">
        <f t="shared" ref="CA7:CB7" si="42">ROUNDUP((((AZ7)*4))/18,0)</f>
        <v>8</v>
      </c>
      <c r="CB7" s="125">
        <f t="shared" si="42"/>
        <v>6</v>
      </c>
      <c r="CC7" s="125">
        <v>5</v>
      </c>
      <c r="CD7" s="125">
        <v>3</v>
      </c>
      <c r="CE7" s="125">
        <v>0</v>
      </c>
      <c r="CF7" s="125">
        <f t="shared" ref="CF7:CG7" si="43">IF(CA7-CC7&gt;0,CA7-CC7,0)</f>
        <v>3</v>
      </c>
      <c r="CG7" s="125">
        <f t="shared" si="43"/>
        <v>3</v>
      </c>
      <c r="CH7" s="125">
        <v>5</v>
      </c>
      <c r="CI7" s="125">
        <f t="shared" si="17"/>
        <v>9</v>
      </c>
      <c r="CJ7" s="125">
        <f t="shared" si="18"/>
        <v>8</v>
      </c>
      <c r="CK7" s="125">
        <f t="shared" si="19"/>
        <v>3</v>
      </c>
      <c r="CL7" s="125">
        <v>88</v>
      </c>
      <c r="CM7" s="125">
        <f t="shared" si="20"/>
        <v>136</v>
      </c>
      <c r="CN7" s="125">
        <f t="shared" si="21"/>
        <v>48</v>
      </c>
      <c r="CO7" s="126"/>
    </row>
    <row r="8" spans="1:93" ht="15.75" customHeight="1">
      <c r="A8" s="13" t="s">
        <v>99</v>
      </c>
      <c r="B8" s="14" t="s">
        <v>89</v>
      </c>
      <c r="C8" s="14" t="s">
        <v>100</v>
      </c>
      <c r="D8" s="14" t="s">
        <v>87</v>
      </c>
      <c r="E8" s="14">
        <v>21</v>
      </c>
      <c r="F8" s="14">
        <v>1</v>
      </c>
      <c r="G8" s="14">
        <v>130</v>
      </c>
      <c r="H8" s="14">
        <v>5</v>
      </c>
      <c r="I8" s="14"/>
      <c r="J8" s="14"/>
      <c r="K8" s="14">
        <v>126</v>
      </c>
      <c r="L8" s="14">
        <v>5</v>
      </c>
      <c r="M8" s="14"/>
      <c r="N8" s="14"/>
      <c r="O8" s="14">
        <v>121</v>
      </c>
      <c r="P8" s="14">
        <v>5</v>
      </c>
      <c r="Q8" s="14"/>
      <c r="R8" s="14"/>
      <c r="S8" s="14">
        <v>102</v>
      </c>
      <c r="T8" s="14">
        <v>4</v>
      </c>
      <c r="U8" s="14"/>
      <c r="V8" s="14"/>
      <c r="W8" s="14">
        <v>114</v>
      </c>
      <c r="X8" s="14">
        <v>5</v>
      </c>
      <c r="Y8" s="14"/>
      <c r="Z8" s="14"/>
      <c r="AA8" s="14">
        <v>105</v>
      </c>
      <c r="AB8" s="14">
        <v>5</v>
      </c>
      <c r="AC8" s="14"/>
      <c r="AD8" s="14"/>
      <c r="AE8" s="14">
        <v>120</v>
      </c>
      <c r="AF8" s="14">
        <v>5</v>
      </c>
      <c r="AG8" s="14"/>
      <c r="AH8" s="14"/>
      <c r="AI8" s="14">
        <v>77</v>
      </c>
      <c r="AJ8" s="14">
        <v>4</v>
      </c>
      <c r="AK8" s="14"/>
      <c r="AL8" s="14"/>
      <c r="AM8" s="14">
        <v>67</v>
      </c>
      <c r="AN8" s="14">
        <v>3</v>
      </c>
      <c r="AO8" s="14"/>
      <c r="AP8" s="14"/>
      <c r="AQ8" s="14">
        <v>67</v>
      </c>
      <c r="AR8" s="14">
        <v>3</v>
      </c>
      <c r="AS8" s="14"/>
      <c r="AT8" s="14"/>
      <c r="AU8" s="14">
        <v>56</v>
      </c>
      <c r="AV8" s="14">
        <v>2</v>
      </c>
      <c r="AW8" s="14"/>
      <c r="AX8" s="14"/>
      <c r="AY8" s="14">
        <v>4567</v>
      </c>
      <c r="AZ8" s="14">
        <f t="shared" si="35"/>
        <v>19</v>
      </c>
      <c r="BA8" s="14">
        <f t="shared" si="36"/>
        <v>0</v>
      </c>
      <c r="BB8" s="14">
        <f t="shared" si="1"/>
        <v>19</v>
      </c>
      <c r="BC8" s="14">
        <f t="shared" si="2"/>
        <v>12</v>
      </c>
      <c r="BD8" s="12">
        <f t="shared" si="37"/>
        <v>441</v>
      </c>
      <c r="BE8" s="12">
        <f t="shared" si="38"/>
        <v>0</v>
      </c>
      <c r="BF8" s="14">
        <f t="shared" si="39"/>
        <v>441</v>
      </c>
      <c r="BG8" s="12"/>
      <c r="BH8" s="12">
        <f t="shared" si="40"/>
        <v>102</v>
      </c>
      <c r="BI8" s="12">
        <f t="shared" si="41"/>
        <v>0</v>
      </c>
      <c r="BJ8" s="12">
        <f t="shared" si="6"/>
        <v>114</v>
      </c>
      <c r="BK8" s="12">
        <f t="shared" si="7"/>
        <v>0</v>
      </c>
      <c r="BL8" s="12"/>
      <c r="BM8" s="12"/>
      <c r="BN8" s="12"/>
      <c r="BO8" s="12"/>
      <c r="BP8" s="12">
        <f t="shared" si="8"/>
        <v>105</v>
      </c>
      <c r="BQ8" s="12"/>
      <c r="BR8" s="12">
        <f t="shared" si="10"/>
        <v>0</v>
      </c>
      <c r="BS8" s="12"/>
      <c r="BT8" s="12">
        <f t="shared" si="12"/>
        <v>120</v>
      </c>
      <c r="BU8" s="12">
        <f t="shared" si="13"/>
        <v>0</v>
      </c>
      <c r="BV8" s="12"/>
      <c r="BW8" s="12">
        <v>5</v>
      </c>
      <c r="BX8" s="12">
        <v>0</v>
      </c>
      <c r="BY8" s="12">
        <v>0</v>
      </c>
      <c r="BZ8" s="12">
        <f t="shared" si="14"/>
        <v>5</v>
      </c>
      <c r="CA8" s="12">
        <f t="shared" ref="CA8:CB8" si="44">ROUNDUP((((AZ8)*4))/18,0)</f>
        <v>5</v>
      </c>
      <c r="CB8" s="12">
        <f t="shared" si="44"/>
        <v>0</v>
      </c>
      <c r="CC8" s="12">
        <v>5</v>
      </c>
      <c r="CD8" s="12">
        <v>0</v>
      </c>
      <c r="CE8" s="12">
        <v>0</v>
      </c>
      <c r="CF8" s="12">
        <f t="shared" ref="CF8:CG8" si="45">IF(CA8-CC8&gt;0,CA8-CC8,0)</f>
        <v>0</v>
      </c>
      <c r="CG8" s="12">
        <f t="shared" si="45"/>
        <v>0</v>
      </c>
      <c r="CH8" s="12">
        <v>2</v>
      </c>
      <c r="CI8" s="12">
        <f t="shared" si="17"/>
        <v>3</v>
      </c>
      <c r="CJ8" s="12">
        <f t="shared" si="18"/>
        <v>4</v>
      </c>
      <c r="CK8" s="12">
        <f t="shared" si="19"/>
        <v>2</v>
      </c>
      <c r="CL8" s="12">
        <v>35</v>
      </c>
      <c r="CM8" s="12">
        <f t="shared" si="20"/>
        <v>68</v>
      </c>
      <c r="CN8" s="12">
        <f t="shared" si="21"/>
        <v>33</v>
      </c>
      <c r="CO8" s="121"/>
    </row>
    <row r="9" spans="1:93" ht="15.75" customHeight="1">
      <c r="A9" s="13" t="s">
        <v>101</v>
      </c>
      <c r="B9" s="14" t="s">
        <v>85</v>
      </c>
      <c r="C9" s="14" t="s">
        <v>102</v>
      </c>
      <c r="D9" s="14" t="s">
        <v>87</v>
      </c>
      <c r="E9" s="14">
        <v>23</v>
      </c>
      <c r="F9" s="14">
        <v>1</v>
      </c>
      <c r="G9" s="14">
        <v>49</v>
      </c>
      <c r="H9" s="14">
        <v>2</v>
      </c>
      <c r="I9" s="14">
        <v>152</v>
      </c>
      <c r="J9" s="14">
        <v>4</v>
      </c>
      <c r="K9" s="14">
        <v>51</v>
      </c>
      <c r="L9" s="14">
        <v>2</v>
      </c>
      <c r="M9" s="14">
        <v>129</v>
      </c>
      <c r="N9" s="14">
        <v>4</v>
      </c>
      <c r="O9" s="14">
        <v>52</v>
      </c>
      <c r="P9" s="14">
        <v>2</v>
      </c>
      <c r="Q9" s="14">
        <v>125</v>
      </c>
      <c r="R9" s="14">
        <v>4</v>
      </c>
      <c r="S9" s="14">
        <v>64</v>
      </c>
      <c r="T9" s="14">
        <v>2</v>
      </c>
      <c r="U9" s="14">
        <v>146</v>
      </c>
      <c r="V9" s="14">
        <v>5</v>
      </c>
      <c r="W9" s="14">
        <v>64</v>
      </c>
      <c r="X9" s="14">
        <v>2</v>
      </c>
      <c r="Y9" s="14">
        <v>161</v>
      </c>
      <c r="Z9" s="14">
        <v>5</v>
      </c>
      <c r="AA9" s="14">
        <v>56</v>
      </c>
      <c r="AB9" s="14">
        <v>2</v>
      </c>
      <c r="AC9" s="14">
        <v>131</v>
      </c>
      <c r="AD9" s="14">
        <v>4</v>
      </c>
      <c r="AE9" s="14">
        <v>47</v>
      </c>
      <c r="AF9" s="14">
        <v>2</v>
      </c>
      <c r="AG9" s="14">
        <v>144</v>
      </c>
      <c r="AH9" s="14">
        <v>4</v>
      </c>
      <c r="AI9" s="14">
        <v>56</v>
      </c>
      <c r="AJ9" s="14">
        <v>2</v>
      </c>
      <c r="AK9" s="14">
        <v>161</v>
      </c>
      <c r="AL9" s="14">
        <v>5</v>
      </c>
      <c r="AM9" s="14">
        <v>41</v>
      </c>
      <c r="AN9" s="14">
        <v>2</v>
      </c>
      <c r="AO9" s="14">
        <v>102</v>
      </c>
      <c r="AP9" s="14">
        <v>4</v>
      </c>
      <c r="AQ9" s="14">
        <v>22</v>
      </c>
      <c r="AR9" s="14">
        <v>1</v>
      </c>
      <c r="AS9" s="14">
        <v>51</v>
      </c>
      <c r="AT9" s="14">
        <v>2</v>
      </c>
      <c r="AU9" s="14">
        <v>24</v>
      </c>
      <c r="AV9" s="14">
        <v>1</v>
      </c>
      <c r="AW9" s="14">
        <v>72</v>
      </c>
      <c r="AX9" s="14">
        <v>3</v>
      </c>
      <c r="AY9" s="14">
        <v>4567</v>
      </c>
      <c r="AZ9" s="14">
        <f t="shared" si="35"/>
        <v>8</v>
      </c>
      <c r="BA9" s="14">
        <f t="shared" si="36"/>
        <v>18</v>
      </c>
      <c r="BB9" s="14">
        <f t="shared" si="1"/>
        <v>26</v>
      </c>
      <c r="BC9" s="14">
        <f t="shared" si="2"/>
        <v>20</v>
      </c>
      <c r="BD9" s="12">
        <f t="shared" si="37"/>
        <v>231</v>
      </c>
      <c r="BE9" s="12">
        <f t="shared" si="38"/>
        <v>582</v>
      </c>
      <c r="BF9" s="14">
        <f t="shared" si="39"/>
        <v>813</v>
      </c>
      <c r="BG9" s="12"/>
      <c r="BH9" s="12">
        <f t="shared" si="40"/>
        <v>64</v>
      </c>
      <c r="BI9" s="12">
        <f t="shared" si="41"/>
        <v>146</v>
      </c>
      <c r="BJ9" s="12">
        <f t="shared" si="6"/>
        <v>64</v>
      </c>
      <c r="BK9" s="12">
        <f t="shared" si="7"/>
        <v>161</v>
      </c>
      <c r="BL9" s="12"/>
      <c r="BM9" s="14"/>
      <c r="BN9" s="12"/>
      <c r="BO9" s="12"/>
      <c r="BP9" s="12">
        <f t="shared" si="8"/>
        <v>56</v>
      </c>
      <c r="BQ9" s="127">
        <f t="shared" ref="BQ9:BQ13" si="46">AB9*4/18</f>
        <v>0.44444444444444442</v>
      </c>
      <c r="BR9" s="12">
        <f t="shared" si="10"/>
        <v>131</v>
      </c>
      <c r="BS9" s="127">
        <f t="shared" ref="BS9:BS13" si="47">AD9*4/18</f>
        <v>0.88888888888888884</v>
      </c>
      <c r="BT9" s="12">
        <f t="shared" si="12"/>
        <v>47</v>
      </c>
      <c r="BU9" s="12">
        <f t="shared" si="13"/>
        <v>144</v>
      </c>
      <c r="BV9" s="12"/>
      <c r="BW9" s="12">
        <v>1</v>
      </c>
      <c r="BX9" s="12">
        <v>2</v>
      </c>
      <c r="BY9" s="12">
        <v>0</v>
      </c>
      <c r="BZ9" s="12">
        <f t="shared" si="14"/>
        <v>7</v>
      </c>
      <c r="CA9" s="12">
        <f t="shared" ref="CA9:CB9" si="48">ROUNDUP((((AZ9)*4))/18,0)</f>
        <v>2</v>
      </c>
      <c r="CB9" s="12">
        <f t="shared" si="48"/>
        <v>4</v>
      </c>
      <c r="CC9" s="12">
        <v>1</v>
      </c>
      <c r="CD9" s="12">
        <v>2</v>
      </c>
      <c r="CE9" s="12">
        <v>0</v>
      </c>
      <c r="CF9" s="12">
        <f t="shared" ref="CF9:CG9" si="49">IF(CA9-CC9&gt;0,CA9-CC9,0)</f>
        <v>1</v>
      </c>
      <c r="CG9" s="12">
        <f t="shared" si="49"/>
        <v>2</v>
      </c>
      <c r="CH9" s="12">
        <v>4</v>
      </c>
      <c r="CI9" s="12">
        <f t="shared" si="17"/>
        <v>5</v>
      </c>
      <c r="CJ9" s="12">
        <f t="shared" si="18"/>
        <v>4</v>
      </c>
      <c r="CK9" s="12">
        <f t="shared" si="19"/>
        <v>0</v>
      </c>
      <c r="CL9" s="12">
        <v>40</v>
      </c>
      <c r="CM9" s="12">
        <f t="shared" si="20"/>
        <v>68</v>
      </c>
      <c r="CN9" s="12">
        <f t="shared" si="21"/>
        <v>28</v>
      </c>
      <c r="CO9" s="121"/>
    </row>
    <row r="10" spans="1:93" ht="15.75" customHeight="1">
      <c r="A10" s="13" t="s">
        <v>103</v>
      </c>
      <c r="B10" s="14" t="s">
        <v>89</v>
      </c>
      <c r="C10" s="14" t="s">
        <v>104</v>
      </c>
      <c r="D10" s="14" t="s">
        <v>87</v>
      </c>
      <c r="E10" s="14">
        <v>24</v>
      </c>
      <c r="F10" s="14">
        <v>1</v>
      </c>
      <c r="G10" s="14">
        <v>64</v>
      </c>
      <c r="H10" s="14">
        <v>2</v>
      </c>
      <c r="I10" s="14">
        <v>62</v>
      </c>
      <c r="J10" s="14">
        <v>2</v>
      </c>
      <c r="K10" s="14">
        <v>52</v>
      </c>
      <c r="L10" s="14">
        <v>2</v>
      </c>
      <c r="M10" s="14">
        <v>73</v>
      </c>
      <c r="N10" s="14">
        <v>3</v>
      </c>
      <c r="O10" s="14">
        <v>60</v>
      </c>
      <c r="P10" s="14">
        <v>2</v>
      </c>
      <c r="Q10" s="14">
        <v>45</v>
      </c>
      <c r="R10" s="14">
        <v>2</v>
      </c>
      <c r="S10" s="14">
        <v>72</v>
      </c>
      <c r="T10" s="14">
        <v>3</v>
      </c>
      <c r="U10" s="14">
        <v>51</v>
      </c>
      <c r="V10" s="14">
        <v>2</v>
      </c>
      <c r="W10" s="14">
        <v>60</v>
      </c>
      <c r="X10" s="14">
        <v>2</v>
      </c>
      <c r="Y10" s="14">
        <v>46</v>
      </c>
      <c r="Z10" s="14">
        <v>2</v>
      </c>
      <c r="AA10" s="14">
        <v>53</v>
      </c>
      <c r="AB10" s="14">
        <v>2</v>
      </c>
      <c r="AC10" s="14">
        <v>30</v>
      </c>
      <c r="AD10" s="14">
        <v>1</v>
      </c>
      <c r="AE10" s="14">
        <v>52</v>
      </c>
      <c r="AF10" s="14">
        <v>2</v>
      </c>
      <c r="AG10" s="14">
        <v>26</v>
      </c>
      <c r="AH10" s="14">
        <v>1</v>
      </c>
      <c r="AI10" s="14">
        <v>49</v>
      </c>
      <c r="AJ10" s="14">
        <v>2</v>
      </c>
      <c r="AK10" s="14">
        <v>27</v>
      </c>
      <c r="AL10" s="14">
        <v>1</v>
      </c>
      <c r="AM10" s="14">
        <v>26</v>
      </c>
      <c r="AN10" s="14">
        <v>1</v>
      </c>
      <c r="AO10" s="14">
        <v>23</v>
      </c>
      <c r="AP10" s="14">
        <v>1</v>
      </c>
      <c r="AQ10" s="14">
        <v>37</v>
      </c>
      <c r="AR10" s="14">
        <v>2</v>
      </c>
      <c r="AS10" s="14">
        <v>14</v>
      </c>
      <c r="AT10" s="14">
        <v>1</v>
      </c>
      <c r="AU10" s="14">
        <v>20</v>
      </c>
      <c r="AV10" s="14">
        <v>1</v>
      </c>
      <c r="AW10" s="14">
        <v>13</v>
      </c>
      <c r="AX10" s="14">
        <v>1</v>
      </c>
      <c r="AY10" s="14">
        <v>4567</v>
      </c>
      <c r="AZ10" s="14">
        <f t="shared" si="35"/>
        <v>9</v>
      </c>
      <c r="BA10" s="14">
        <f t="shared" si="36"/>
        <v>6</v>
      </c>
      <c r="BB10" s="14">
        <f t="shared" si="1"/>
        <v>15</v>
      </c>
      <c r="BC10" s="14">
        <f t="shared" si="2"/>
        <v>10</v>
      </c>
      <c r="BD10" s="12">
        <f t="shared" si="37"/>
        <v>237</v>
      </c>
      <c r="BE10" s="12">
        <f t="shared" si="38"/>
        <v>153</v>
      </c>
      <c r="BF10" s="14">
        <f t="shared" si="39"/>
        <v>390</v>
      </c>
      <c r="BG10" s="12"/>
      <c r="BH10" s="12">
        <f t="shared" si="40"/>
        <v>72</v>
      </c>
      <c r="BI10" s="12">
        <f t="shared" si="41"/>
        <v>51</v>
      </c>
      <c r="BJ10" s="12">
        <f t="shared" si="6"/>
        <v>60</v>
      </c>
      <c r="BK10" s="12">
        <f t="shared" si="7"/>
        <v>46</v>
      </c>
      <c r="BL10" s="12"/>
      <c r="BM10" s="119"/>
      <c r="BN10" s="12"/>
      <c r="BO10" s="12"/>
      <c r="BP10" s="12">
        <f t="shared" si="8"/>
        <v>53</v>
      </c>
      <c r="BQ10" s="120">
        <f t="shared" si="46"/>
        <v>0.44444444444444442</v>
      </c>
      <c r="BR10" s="12">
        <f t="shared" si="10"/>
        <v>30</v>
      </c>
      <c r="BS10" s="120">
        <f t="shared" si="47"/>
        <v>0.22222222222222221</v>
      </c>
      <c r="BT10" s="12">
        <f t="shared" si="12"/>
        <v>52</v>
      </c>
      <c r="BU10" s="12">
        <f t="shared" si="13"/>
        <v>26</v>
      </c>
      <c r="BV10" s="12"/>
      <c r="BW10" s="12">
        <v>2</v>
      </c>
      <c r="BX10" s="12">
        <v>1</v>
      </c>
      <c r="BY10" s="12">
        <v>0</v>
      </c>
      <c r="BZ10" s="12">
        <f t="shared" si="14"/>
        <v>4</v>
      </c>
      <c r="CA10" s="12">
        <f t="shared" ref="CA10:CB10" si="50">ROUNDUP((((AZ10)*4))/18,0)</f>
        <v>2</v>
      </c>
      <c r="CB10" s="12">
        <f t="shared" si="50"/>
        <v>2</v>
      </c>
      <c r="CC10" s="12">
        <v>2</v>
      </c>
      <c r="CD10" s="12">
        <v>1</v>
      </c>
      <c r="CE10" s="12">
        <v>0</v>
      </c>
      <c r="CF10" s="12">
        <f t="shared" ref="CF10:CG10" si="51">IF(CA10-CC10&gt;0,CA10-CC10,0)</f>
        <v>0</v>
      </c>
      <c r="CG10" s="12">
        <f t="shared" si="51"/>
        <v>1</v>
      </c>
      <c r="CH10" s="12">
        <v>2</v>
      </c>
      <c r="CI10" s="12">
        <f t="shared" si="17"/>
        <v>3</v>
      </c>
      <c r="CJ10" s="12">
        <f t="shared" si="18"/>
        <v>2</v>
      </c>
      <c r="CK10" s="12">
        <f t="shared" si="19"/>
        <v>0</v>
      </c>
      <c r="CL10" s="12">
        <v>32</v>
      </c>
      <c r="CM10" s="12">
        <f t="shared" si="20"/>
        <v>34</v>
      </c>
      <c r="CN10" s="12">
        <f t="shared" si="21"/>
        <v>2</v>
      </c>
      <c r="CO10" s="121"/>
    </row>
    <row r="11" spans="1:93" ht="15.75" customHeight="1">
      <c r="A11" s="13" t="s">
        <v>105</v>
      </c>
      <c r="B11" s="14" t="s">
        <v>89</v>
      </c>
      <c r="C11" s="14" t="s">
        <v>106</v>
      </c>
      <c r="D11" s="14" t="s">
        <v>87</v>
      </c>
      <c r="E11" s="14">
        <v>26</v>
      </c>
      <c r="F11" s="14">
        <v>1</v>
      </c>
      <c r="G11" s="14">
        <v>310</v>
      </c>
      <c r="H11" s="14">
        <v>12</v>
      </c>
      <c r="I11" s="14">
        <v>81</v>
      </c>
      <c r="J11" s="14">
        <v>2</v>
      </c>
      <c r="K11" s="14">
        <v>324</v>
      </c>
      <c r="L11" s="14">
        <v>12</v>
      </c>
      <c r="M11" s="14">
        <v>109</v>
      </c>
      <c r="N11" s="14">
        <v>3</v>
      </c>
      <c r="O11" s="14">
        <v>307</v>
      </c>
      <c r="P11" s="14">
        <v>11</v>
      </c>
      <c r="Q11" s="14">
        <v>91</v>
      </c>
      <c r="R11" s="14">
        <v>3</v>
      </c>
      <c r="S11" s="14">
        <v>288</v>
      </c>
      <c r="T11" s="14">
        <v>10</v>
      </c>
      <c r="U11" s="14">
        <v>68</v>
      </c>
      <c r="V11" s="14">
        <v>2</v>
      </c>
      <c r="W11" s="14">
        <v>289</v>
      </c>
      <c r="X11" s="14">
        <v>12</v>
      </c>
      <c r="Y11" s="14">
        <v>64</v>
      </c>
      <c r="Z11" s="14">
        <v>2</v>
      </c>
      <c r="AA11" s="14">
        <v>229</v>
      </c>
      <c r="AB11" s="14">
        <v>9</v>
      </c>
      <c r="AC11" s="14">
        <v>81</v>
      </c>
      <c r="AD11" s="14">
        <v>3</v>
      </c>
      <c r="AE11" s="14">
        <v>233</v>
      </c>
      <c r="AF11" s="14">
        <v>11</v>
      </c>
      <c r="AG11" s="14">
        <v>73</v>
      </c>
      <c r="AH11" s="14">
        <v>2</v>
      </c>
      <c r="AI11" s="14">
        <v>203</v>
      </c>
      <c r="AJ11" s="14">
        <v>8</v>
      </c>
      <c r="AK11" s="14">
        <v>55</v>
      </c>
      <c r="AL11" s="14">
        <v>2</v>
      </c>
      <c r="AM11" s="14">
        <v>187</v>
      </c>
      <c r="AN11" s="14">
        <v>9</v>
      </c>
      <c r="AO11" s="14">
        <v>41</v>
      </c>
      <c r="AP11" s="14">
        <v>2</v>
      </c>
      <c r="AQ11" s="14">
        <v>128</v>
      </c>
      <c r="AR11" s="14">
        <v>5</v>
      </c>
      <c r="AS11" s="14">
        <v>31</v>
      </c>
      <c r="AT11" s="14">
        <v>1</v>
      </c>
      <c r="AU11" s="14">
        <v>141</v>
      </c>
      <c r="AV11" s="14">
        <v>6</v>
      </c>
      <c r="AW11" s="14">
        <v>32</v>
      </c>
      <c r="AX11" s="14">
        <v>1</v>
      </c>
      <c r="AY11" s="14">
        <v>34567</v>
      </c>
      <c r="AZ11" s="14">
        <f t="shared" si="35"/>
        <v>42</v>
      </c>
      <c r="BA11" s="14">
        <f>R11+V11+Z11+AD11+AH11</f>
        <v>12</v>
      </c>
      <c r="BB11" s="14">
        <f t="shared" si="1"/>
        <v>54</v>
      </c>
      <c r="BC11" s="14">
        <f t="shared" si="2"/>
        <v>34</v>
      </c>
      <c r="BD11" s="12">
        <f t="shared" si="37"/>
        <v>1039</v>
      </c>
      <c r="BE11" s="12">
        <f>Q11+U11+Y11+AC11+AG11</f>
        <v>377</v>
      </c>
      <c r="BF11" s="14">
        <f>Q11+S11+U11+W11+Y11+AA11+AC11+AE11+AG11</f>
        <v>1416</v>
      </c>
      <c r="BG11" s="12">
        <f>Q11</f>
        <v>91</v>
      </c>
      <c r="BH11" s="12">
        <f t="shared" si="40"/>
        <v>288</v>
      </c>
      <c r="BI11" s="12">
        <f t="shared" si="41"/>
        <v>68</v>
      </c>
      <c r="BJ11" s="12">
        <f t="shared" si="6"/>
        <v>289</v>
      </c>
      <c r="BK11" s="12">
        <f t="shared" si="7"/>
        <v>64</v>
      </c>
      <c r="BL11" s="12"/>
      <c r="BM11" s="119"/>
      <c r="BN11" s="12"/>
      <c r="BO11" s="12"/>
      <c r="BP11" s="12">
        <f t="shared" si="8"/>
        <v>229</v>
      </c>
      <c r="BQ11" s="120">
        <f t="shared" si="46"/>
        <v>2</v>
      </c>
      <c r="BR11" s="12">
        <f t="shared" si="10"/>
        <v>81</v>
      </c>
      <c r="BS11" s="120">
        <f t="shared" si="47"/>
        <v>0.66666666666666663</v>
      </c>
      <c r="BT11" s="12">
        <f t="shared" si="12"/>
        <v>233</v>
      </c>
      <c r="BU11" s="12">
        <f t="shared" si="13"/>
        <v>73</v>
      </c>
      <c r="BV11" s="12"/>
      <c r="BW11" s="12">
        <v>5</v>
      </c>
      <c r="BX11" s="12">
        <v>2</v>
      </c>
      <c r="BY11" s="12">
        <v>0</v>
      </c>
      <c r="BZ11" s="12">
        <f t="shared" si="14"/>
        <v>14</v>
      </c>
      <c r="CA11" s="12">
        <f t="shared" ref="CA11:CB11" si="52">ROUNDUP((((AZ11)*4))/18,0)</f>
        <v>10</v>
      </c>
      <c r="CB11" s="12">
        <f t="shared" si="52"/>
        <v>3</v>
      </c>
      <c r="CC11" s="12">
        <v>5</v>
      </c>
      <c r="CD11" s="12">
        <v>2</v>
      </c>
      <c r="CE11" s="12">
        <v>0</v>
      </c>
      <c r="CF11" s="12">
        <f t="shared" ref="CF11:CG11" si="53">IF(CA11-CC11&gt;0,CA11-CC11,0)</f>
        <v>5</v>
      </c>
      <c r="CG11" s="12">
        <f t="shared" si="53"/>
        <v>1</v>
      </c>
      <c r="CH11" s="12">
        <v>6</v>
      </c>
      <c r="CI11" s="12">
        <f t="shared" si="17"/>
        <v>9</v>
      </c>
      <c r="CJ11" s="12">
        <f t="shared" si="18"/>
        <v>8</v>
      </c>
      <c r="CK11" s="12">
        <f t="shared" si="19"/>
        <v>2</v>
      </c>
      <c r="CL11" s="12">
        <v>85</v>
      </c>
      <c r="CM11" s="12">
        <f t="shared" si="20"/>
        <v>136</v>
      </c>
      <c r="CN11" s="12">
        <f t="shared" si="21"/>
        <v>51</v>
      </c>
      <c r="CO11" s="121"/>
    </row>
    <row r="12" spans="1:93" ht="15.75" customHeight="1">
      <c r="A12" s="13" t="s">
        <v>107</v>
      </c>
      <c r="B12" s="14" t="s">
        <v>89</v>
      </c>
      <c r="C12" s="14" t="s">
        <v>108</v>
      </c>
      <c r="D12" s="14" t="s">
        <v>87</v>
      </c>
      <c r="E12" s="14">
        <v>27</v>
      </c>
      <c r="F12" s="14">
        <v>1</v>
      </c>
      <c r="G12" s="14">
        <v>85</v>
      </c>
      <c r="H12" s="14">
        <v>3</v>
      </c>
      <c r="I12" s="14">
        <v>156</v>
      </c>
      <c r="J12" s="14">
        <v>4</v>
      </c>
      <c r="K12" s="14">
        <v>97</v>
      </c>
      <c r="L12" s="14">
        <v>4</v>
      </c>
      <c r="M12" s="14">
        <v>130</v>
      </c>
      <c r="N12" s="14">
        <v>3</v>
      </c>
      <c r="O12" s="14">
        <v>95</v>
      </c>
      <c r="P12" s="14">
        <v>4</v>
      </c>
      <c r="Q12" s="14">
        <v>133</v>
      </c>
      <c r="R12" s="14">
        <v>3</v>
      </c>
      <c r="S12" s="14">
        <v>81</v>
      </c>
      <c r="T12" s="14">
        <v>3</v>
      </c>
      <c r="U12" s="14">
        <v>157</v>
      </c>
      <c r="V12" s="14">
        <v>4</v>
      </c>
      <c r="W12" s="14">
        <v>78</v>
      </c>
      <c r="X12" s="14">
        <v>3</v>
      </c>
      <c r="Y12" s="14">
        <v>116</v>
      </c>
      <c r="Z12" s="14">
        <v>4</v>
      </c>
      <c r="AA12" s="14">
        <v>81</v>
      </c>
      <c r="AB12" s="14">
        <v>3</v>
      </c>
      <c r="AC12" s="14">
        <v>94</v>
      </c>
      <c r="AD12" s="14">
        <v>4</v>
      </c>
      <c r="AE12" s="14">
        <v>99</v>
      </c>
      <c r="AF12" s="14">
        <v>4</v>
      </c>
      <c r="AG12" s="14">
        <v>108</v>
      </c>
      <c r="AH12" s="14">
        <v>3</v>
      </c>
      <c r="AI12" s="14">
        <v>63</v>
      </c>
      <c r="AJ12" s="14">
        <v>3</v>
      </c>
      <c r="AK12" s="14">
        <v>100</v>
      </c>
      <c r="AL12" s="14">
        <v>3</v>
      </c>
      <c r="AM12" s="14">
        <v>56</v>
      </c>
      <c r="AN12" s="14">
        <v>3</v>
      </c>
      <c r="AO12" s="14">
        <v>75</v>
      </c>
      <c r="AP12" s="14">
        <v>3</v>
      </c>
      <c r="AQ12" s="14">
        <v>66</v>
      </c>
      <c r="AR12" s="14">
        <v>3</v>
      </c>
      <c r="AS12" s="14">
        <v>69</v>
      </c>
      <c r="AT12" s="14">
        <v>3</v>
      </c>
      <c r="AU12" s="14">
        <v>64</v>
      </c>
      <c r="AV12" s="14">
        <v>2</v>
      </c>
      <c r="AW12" s="14">
        <v>48</v>
      </c>
      <c r="AX12" s="14">
        <v>2</v>
      </c>
      <c r="AY12" s="14">
        <v>567</v>
      </c>
      <c r="AZ12" s="14">
        <f>SUM(X12+AB12+AF12)</f>
        <v>10</v>
      </c>
      <c r="BA12" s="14">
        <f>Z12+AD12+AH12</f>
        <v>11</v>
      </c>
      <c r="BB12" s="14">
        <f t="shared" si="1"/>
        <v>21</v>
      </c>
      <c r="BC12" s="14">
        <f t="shared" si="2"/>
        <v>22</v>
      </c>
      <c r="BD12" s="14">
        <f>W12+AA12+AE12</f>
        <v>258</v>
      </c>
      <c r="BE12" s="14">
        <f>Y12+AC12+AG12</f>
        <v>318</v>
      </c>
      <c r="BF12" s="14">
        <f>W12+Y12+AA12+AC12+AE12+AG12</f>
        <v>576</v>
      </c>
      <c r="BG12" s="12"/>
      <c r="BH12" s="12"/>
      <c r="BI12" s="12"/>
      <c r="BJ12" s="12">
        <f t="shared" si="6"/>
        <v>78</v>
      </c>
      <c r="BK12" s="12">
        <f t="shared" si="7"/>
        <v>116</v>
      </c>
      <c r="BL12" s="12"/>
      <c r="BM12" s="119"/>
      <c r="BN12" s="12"/>
      <c r="BO12" s="12"/>
      <c r="BP12" s="12">
        <f t="shared" si="8"/>
        <v>81</v>
      </c>
      <c r="BQ12" s="120">
        <f t="shared" si="46"/>
        <v>0.66666666666666663</v>
      </c>
      <c r="BR12" s="12">
        <f t="shared" si="10"/>
        <v>94</v>
      </c>
      <c r="BS12" s="120">
        <f t="shared" si="47"/>
        <v>0.88888888888888884</v>
      </c>
      <c r="BT12" s="12">
        <f t="shared" si="12"/>
        <v>99</v>
      </c>
      <c r="BU12" s="12">
        <f t="shared" si="13"/>
        <v>108</v>
      </c>
      <c r="BV12" s="12"/>
      <c r="BW12" s="12">
        <v>2</v>
      </c>
      <c r="BX12" s="12">
        <v>2</v>
      </c>
      <c r="BY12" s="12">
        <v>0</v>
      </c>
      <c r="BZ12" s="12">
        <f t="shared" si="14"/>
        <v>6</v>
      </c>
      <c r="CA12" s="12">
        <f t="shared" ref="CA12:CB12" si="54">ROUNDUP((((AZ12)*4))/18,0)</f>
        <v>3</v>
      </c>
      <c r="CB12" s="12">
        <f t="shared" si="54"/>
        <v>3</v>
      </c>
      <c r="CC12" s="12">
        <v>2</v>
      </c>
      <c r="CD12" s="12">
        <v>2</v>
      </c>
      <c r="CE12" s="12">
        <v>0</v>
      </c>
      <c r="CF12" s="12">
        <f t="shared" ref="CF12:CG12" si="55">IF(CA12-CC12&gt;0,CA12-CC12,0)</f>
        <v>1</v>
      </c>
      <c r="CG12" s="12">
        <f t="shared" si="55"/>
        <v>1</v>
      </c>
      <c r="CH12" s="12">
        <v>3</v>
      </c>
      <c r="CI12" s="12">
        <f t="shared" si="17"/>
        <v>4</v>
      </c>
      <c r="CJ12" s="12">
        <f t="shared" si="18"/>
        <v>4</v>
      </c>
      <c r="CK12" s="12">
        <f t="shared" si="19"/>
        <v>1</v>
      </c>
      <c r="CL12" s="12">
        <v>49</v>
      </c>
      <c r="CM12" s="12">
        <f t="shared" si="20"/>
        <v>68</v>
      </c>
      <c r="CN12" s="12">
        <f t="shared" si="21"/>
        <v>19</v>
      </c>
      <c r="CO12" s="121"/>
    </row>
    <row r="13" spans="1:93" ht="15.75" customHeight="1">
      <c r="A13" s="13" t="s">
        <v>109</v>
      </c>
      <c r="B13" s="14" t="s">
        <v>89</v>
      </c>
      <c r="C13" s="14" t="s">
        <v>110</v>
      </c>
      <c r="D13" s="14" t="s">
        <v>87</v>
      </c>
      <c r="E13" s="14">
        <v>32</v>
      </c>
      <c r="F13" s="14">
        <v>1</v>
      </c>
      <c r="G13" s="14">
        <v>116</v>
      </c>
      <c r="H13" s="14">
        <v>4</v>
      </c>
      <c r="I13" s="14">
        <v>34</v>
      </c>
      <c r="J13" s="14">
        <v>1</v>
      </c>
      <c r="K13" s="14">
        <v>109</v>
      </c>
      <c r="L13" s="14">
        <v>4</v>
      </c>
      <c r="M13" s="14">
        <v>41</v>
      </c>
      <c r="N13" s="14">
        <v>1</v>
      </c>
      <c r="O13" s="14">
        <v>121</v>
      </c>
      <c r="P13" s="14">
        <v>5</v>
      </c>
      <c r="Q13" s="14">
        <v>37</v>
      </c>
      <c r="R13" s="14">
        <v>1</v>
      </c>
      <c r="S13" s="14">
        <v>124</v>
      </c>
      <c r="T13" s="14">
        <v>5</v>
      </c>
      <c r="U13" s="14">
        <v>53</v>
      </c>
      <c r="V13" s="14">
        <v>2</v>
      </c>
      <c r="W13" s="14">
        <v>95</v>
      </c>
      <c r="X13" s="14">
        <v>3</v>
      </c>
      <c r="Y13" s="14">
        <v>36</v>
      </c>
      <c r="Z13" s="14">
        <v>1</v>
      </c>
      <c r="AA13" s="14">
        <v>73</v>
      </c>
      <c r="AB13" s="14">
        <v>3</v>
      </c>
      <c r="AC13" s="14">
        <v>29</v>
      </c>
      <c r="AD13" s="14">
        <v>1</v>
      </c>
      <c r="AE13" s="14">
        <v>85</v>
      </c>
      <c r="AF13" s="14">
        <v>3</v>
      </c>
      <c r="AG13" s="14">
        <v>30</v>
      </c>
      <c r="AH13" s="14">
        <v>1</v>
      </c>
      <c r="AI13" s="14">
        <v>93</v>
      </c>
      <c r="AJ13" s="14">
        <v>4</v>
      </c>
      <c r="AK13" s="14">
        <v>24</v>
      </c>
      <c r="AL13" s="14">
        <v>1</v>
      </c>
      <c r="AM13" s="14">
        <v>61</v>
      </c>
      <c r="AN13" s="14">
        <v>3</v>
      </c>
      <c r="AO13" s="14">
        <v>19</v>
      </c>
      <c r="AP13" s="14">
        <v>1</v>
      </c>
      <c r="AQ13" s="14">
        <v>58</v>
      </c>
      <c r="AR13" s="14">
        <v>2</v>
      </c>
      <c r="AS13" s="14">
        <v>27</v>
      </c>
      <c r="AT13" s="14">
        <v>1</v>
      </c>
      <c r="AU13" s="14">
        <v>45</v>
      </c>
      <c r="AV13" s="14">
        <v>2</v>
      </c>
      <c r="AW13" s="14">
        <v>18</v>
      </c>
      <c r="AX13" s="14">
        <v>1</v>
      </c>
      <c r="AY13" s="14">
        <v>34567</v>
      </c>
      <c r="AZ13" s="14">
        <f t="shared" ref="AZ13:AZ25" si="56">SUM(T13+X13+AB13+AF13)</f>
        <v>14</v>
      </c>
      <c r="BA13" s="14">
        <f>R13+V13+Z13+AD13+AH13</f>
        <v>6</v>
      </c>
      <c r="BB13" s="14">
        <f t="shared" si="1"/>
        <v>20</v>
      </c>
      <c r="BC13" s="14">
        <f t="shared" si="2"/>
        <v>15</v>
      </c>
      <c r="BD13" s="12">
        <f t="shared" ref="BD13:BD25" si="57">S13+W13+AA13+AE13</f>
        <v>377</v>
      </c>
      <c r="BE13" s="12">
        <f>Q13+U13+Y13+AC13+AG13</f>
        <v>185</v>
      </c>
      <c r="BF13" s="14">
        <f>Q13+S13+U13+W13+Y13+AA13+AC13+AE13+AG13</f>
        <v>562</v>
      </c>
      <c r="BG13" s="12">
        <f>Q13</f>
        <v>37</v>
      </c>
      <c r="BH13" s="12">
        <f t="shared" ref="BH13:BH25" si="58">S13</f>
        <v>124</v>
      </c>
      <c r="BI13" s="12">
        <f t="shared" ref="BI13:BI25" si="59">U13</f>
        <v>53</v>
      </c>
      <c r="BJ13" s="12">
        <f t="shared" si="6"/>
        <v>95</v>
      </c>
      <c r="BK13" s="12">
        <f t="shared" si="7"/>
        <v>36</v>
      </c>
      <c r="BL13" s="12"/>
      <c r="BM13" s="119"/>
      <c r="BN13" s="12"/>
      <c r="BO13" s="12"/>
      <c r="BP13" s="12">
        <f t="shared" si="8"/>
        <v>73</v>
      </c>
      <c r="BQ13" s="120">
        <f t="shared" si="46"/>
        <v>0.66666666666666663</v>
      </c>
      <c r="BR13" s="12">
        <f t="shared" si="10"/>
        <v>29</v>
      </c>
      <c r="BS13" s="120">
        <f t="shared" si="47"/>
        <v>0.22222222222222221</v>
      </c>
      <c r="BT13" s="12">
        <f t="shared" si="12"/>
        <v>85</v>
      </c>
      <c r="BU13" s="12">
        <f t="shared" si="13"/>
        <v>30</v>
      </c>
      <c r="BV13" s="12"/>
      <c r="BW13" s="12">
        <v>3</v>
      </c>
      <c r="BX13" s="12">
        <v>1</v>
      </c>
      <c r="BY13" s="12">
        <v>0</v>
      </c>
      <c r="BZ13" s="12">
        <f t="shared" si="14"/>
        <v>6</v>
      </c>
      <c r="CA13" s="12">
        <f t="shared" ref="CA13:CB13" si="60">ROUNDUP((((AZ13)*4))/18,0)</f>
        <v>4</v>
      </c>
      <c r="CB13" s="12">
        <f t="shared" si="60"/>
        <v>2</v>
      </c>
      <c r="CC13" s="12">
        <v>2</v>
      </c>
      <c r="CD13" s="12">
        <v>2</v>
      </c>
      <c r="CE13" s="12">
        <v>0</v>
      </c>
      <c r="CF13" s="12">
        <f t="shared" ref="CF13:CG13" si="61">IF(CA13-CC13&gt;0,CA13-CC13,0)</f>
        <v>2</v>
      </c>
      <c r="CG13" s="12">
        <f t="shared" si="61"/>
        <v>0</v>
      </c>
      <c r="CH13" s="12">
        <v>4</v>
      </c>
      <c r="CI13" s="12">
        <f t="shared" si="17"/>
        <v>4</v>
      </c>
      <c r="CJ13" s="12">
        <f t="shared" si="18"/>
        <v>4</v>
      </c>
      <c r="CK13" s="12">
        <f t="shared" si="19"/>
        <v>0</v>
      </c>
      <c r="CL13" s="12">
        <v>33</v>
      </c>
      <c r="CM13" s="12">
        <f t="shared" si="20"/>
        <v>68</v>
      </c>
      <c r="CN13" s="12">
        <f t="shared" si="21"/>
        <v>35</v>
      </c>
      <c r="CO13" s="121"/>
    </row>
    <row r="14" spans="1:93" ht="15.75" customHeight="1">
      <c r="A14" s="11" t="s">
        <v>111</v>
      </c>
      <c r="B14" s="12" t="s">
        <v>89</v>
      </c>
      <c r="C14" s="12" t="s">
        <v>112</v>
      </c>
      <c r="D14" s="12" t="s">
        <v>87</v>
      </c>
      <c r="E14" s="12">
        <v>54</v>
      </c>
      <c r="F14" s="12">
        <v>1</v>
      </c>
      <c r="G14" s="12">
        <v>173</v>
      </c>
      <c r="H14" s="12">
        <v>6</v>
      </c>
      <c r="I14" s="12"/>
      <c r="J14" s="12"/>
      <c r="K14" s="12">
        <v>186</v>
      </c>
      <c r="L14" s="12">
        <v>6</v>
      </c>
      <c r="M14" s="12"/>
      <c r="N14" s="12"/>
      <c r="O14" s="12">
        <v>189</v>
      </c>
      <c r="P14" s="12">
        <v>7</v>
      </c>
      <c r="Q14" s="12"/>
      <c r="R14" s="12"/>
      <c r="S14" s="12">
        <v>170</v>
      </c>
      <c r="T14" s="12">
        <v>6</v>
      </c>
      <c r="U14" s="12"/>
      <c r="V14" s="12"/>
      <c r="W14" s="12">
        <v>168</v>
      </c>
      <c r="X14" s="12">
        <v>6</v>
      </c>
      <c r="Y14" s="12"/>
      <c r="Z14" s="12"/>
      <c r="AA14" s="12">
        <v>124</v>
      </c>
      <c r="AB14" s="12">
        <v>5</v>
      </c>
      <c r="AC14" s="12"/>
      <c r="AD14" s="12"/>
      <c r="AE14" s="12">
        <v>159</v>
      </c>
      <c r="AF14" s="12">
        <v>6</v>
      </c>
      <c r="AG14" s="12"/>
      <c r="AH14" s="12"/>
      <c r="AI14" s="12">
        <v>114</v>
      </c>
      <c r="AJ14" s="12">
        <v>5</v>
      </c>
      <c r="AK14" s="12"/>
      <c r="AL14" s="12"/>
      <c r="AM14" s="12">
        <v>112</v>
      </c>
      <c r="AN14" s="12">
        <v>6</v>
      </c>
      <c r="AO14" s="12"/>
      <c r="AP14" s="12"/>
      <c r="AQ14" s="12">
        <v>68</v>
      </c>
      <c r="AR14" s="12">
        <v>3</v>
      </c>
      <c r="AS14" s="12"/>
      <c r="AT14" s="12"/>
      <c r="AU14" s="12">
        <v>70</v>
      </c>
      <c r="AV14" s="12">
        <v>3</v>
      </c>
      <c r="AW14" s="12"/>
      <c r="AX14" s="12"/>
      <c r="AY14" s="12">
        <v>4567</v>
      </c>
      <c r="AZ14" s="12">
        <f t="shared" si="56"/>
        <v>23</v>
      </c>
      <c r="BA14" s="12">
        <f t="shared" ref="BA14:BA23" si="62">V14+Z14+AD14+AH14</f>
        <v>0</v>
      </c>
      <c r="BB14" s="12">
        <f t="shared" si="1"/>
        <v>23</v>
      </c>
      <c r="BC14" s="12">
        <f t="shared" si="2"/>
        <v>17</v>
      </c>
      <c r="BD14" s="12">
        <f t="shared" si="57"/>
        <v>621</v>
      </c>
      <c r="BE14" s="12">
        <f t="shared" ref="BE14:BE23" si="63">U14+Y14+AC14+AG14</f>
        <v>0</v>
      </c>
      <c r="BF14" s="12">
        <f t="shared" ref="BF14:BF23" si="64">S14+U14+W14+Y14+AA14+AC14+AE14+AG14</f>
        <v>621</v>
      </c>
      <c r="BG14" s="12"/>
      <c r="BH14" s="12">
        <f t="shared" si="58"/>
        <v>170</v>
      </c>
      <c r="BI14" s="12">
        <f t="shared" si="59"/>
        <v>0</v>
      </c>
      <c r="BJ14" s="12">
        <f t="shared" si="6"/>
        <v>168</v>
      </c>
      <c r="BK14" s="12">
        <f t="shared" si="7"/>
        <v>0</v>
      </c>
      <c r="BL14" s="12"/>
      <c r="BM14" s="12"/>
      <c r="BN14" s="12"/>
      <c r="BO14" s="12"/>
      <c r="BP14" s="12">
        <f t="shared" si="8"/>
        <v>124</v>
      </c>
      <c r="BQ14" s="12"/>
      <c r="BR14" s="12">
        <f t="shared" si="10"/>
        <v>0</v>
      </c>
      <c r="BS14" s="12"/>
      <c r="BT14" s="12">
        <f t="shared" si="12"/>
        <v>159</v>
      </c>
      <c r="BU14" s="12">
        <f t="shared" si="13"/>
        <v>0</v>
      </c>
      <c r="BV14" s="12"/>
      <c r="BW14" s="12">
        <v>4</v>
      </c>
      <c r="BX14" s="12">
        <v>0</v>
      </c>
      <c r="BY14" s="12">
        <v>1</v>
      </c>
      <c r="BZ14" s="12">
        <f t="shared" si="14"/>
        <v>7</v>
      </c>
      <c r="CA14" s="12">
        <f t="shared" ref="CA14:CB14" si="65">ROUNDUP((((AZ14)*4))/18,0)</f>
        <v>6</v>
      </c>
      <c r="CB14" s="12">
        <f t="shared" si="65"/>
        <v>0</v>
      </c>
      <c r="CC14" s="12">
        <v>4</v>
      </c>
      <c r="CD14" s="12">
        <v>0</v>
      </c>
      <c r="CE14" s="12">
        <v>1</v>
      </c>
      <c r="CF14" s="12">
        <f t="shared" ref="CF14:CG14" si="66">IF(CA14-CC14&gt;0,CA14-CC14,0)</f>
        <v>2</v>
      </c>
      <c r="CG14" s="12">
        <f t="shared" si="66"/>
        <v>0</v>
      </c>
      <c r="CH14" s="12">
        <v>4</v>
      </c>
      <c r="CI14" s="12">
        <f t="shared" si="17"/>
        <v>4</v>
      </c>
      <c r="CJ14" s="12">
        <f t="shared" si="18"/>
        <v>4</v>
      </c>
      <c r="CK14" s="12">
        <f t="shared" si="19"/>
        <v>0</v>
      </c>
      <c r="CL14" s="12">
        <v>100</v>
      </c>
      <c r="CM14" s="12">
        <f t="shared" si="20"/>
        <v>68</v>
      </c>
      <c r="CN14" s="12">
        <f t="shared" si="21"/>
        <v>0</v>
      </c>
      <c r="CO14" s="121"/>
    </row>
    <row r="15" spans="1:93" ht="15.75" customHeight="1">
      <c r="A15" s="13" t="s">
        <v>113</v>
      </c>
      <c r="B15" s="14" t="s">
        <v>89</v>
      </c>
      <c r="C15" s="14" t="s">
        <v>114</v>
      </c>
      <c r="D15" s="14" t="s">
        <v>87</v>
      </c>
      <c r="E15" s="14">
        <v>58</v>
      </c>
      <c r="F15" s="14">
        <v>1</v>
      </c>
      <c r="G15" s="14">
        <v>137</v>
      </c>
      <c r="H15" s="14">
        <v>6</v>
      </c>
      <c r="I15" s="14"/>
      <c r="J15" s="14"/>
      <c r="K15" s="14">
        <v>137</v>
      </c>
      <c r="L15" s="14">
        <v>5</v>
      </c>
      <c r="M15" s="14"/>
      <c r="N15" s="14"/>
      <c r="O15" s="14">
        <v>146</v>
      </c>
      <c r="P15" s="14">
        <v>5</v>
      </c>
      <c r="Q15" s="14"/>
      <c r="R15" s="14"/>
      <c r="S15" s="14">
        <v>148</v>
      </c>
      <c r="T15" s="14">
        <v>6</v>
      </c>
      <c r="U15" s="14"/>
      <c r="V15" s="14"/>
      <c r="W15" s="14">
        <v>120</v>
      </c>
      <c r="X15" s="14">
        <v>5</v>
      </c>
      <c r="Y15" s="14"/>
      <c r="Z15" s="14"/>
      <c r="AA15" s="14">
        <v>96</v>
      </c>
      <c r="AB15" s="14">
        <v>4</v>
      </c>
      <c r="AC15" s="14"/>
      <c r="AD15" s="14"/>
      <c r="AE15" s="14">
        <v>93</v>
      </c>
      <c r="AF15" s="14">
        <v>4</v>
      </c>
      <c r="AG15" s="14"/>
      <c r="AH15" s="14"/>
      <c r="AI15" s="14">
        <v>90</v>
      </c>
      <c r="AJ15" s="14">
        <v>4</v>
      </c>
      <c r="AK15" s="14"/>
      <c r="AL15" s="14"/>
      <c r="AM15" s="14">
        <v>76</v>
      </c>
      <c r="AN15" s="14">
        <v>3</v>
      </c>
      <c r="AO15" s="14"/>
      <c r="AP15" s="14"/>
      <c r="AQ15" s="14">
        <v>46</v>
      </c>
      <c r="AR15" s="14">
        <v>2</v>
      </c>
      <c r="AS15" s="14"/>
      <c r="AT15" s="14"/>
      <c r="AU15" s="14">
        <v>42</v>
      </c>
      <c r="AV15" s="14">
        <v>2</v>
      </c>
      <c r="AW15" s="14"/>
      <c r="AX15" s="14"/>
      <c r="AY15" s="14">
        <v>4567</v>
      </c>
      <c r="AZ15" s="14">
        <f t="shared" si="56"/>
        <v>19</v>
      </c>
      <c r="BA15" s="14">
        <f t="shared" si="62"/>
        <v>0</v>
      </c>
      <c r="BB15" s="14">
        <f t="shared" si="1"/>
        <v>19</v>
      </c>
      <c r="BC15" s="14">
        <f t="shared" si="2"/>
        <v>11</v>
      </c>
      <c r="BD15" s="12">
        <f t="shared" si="57"/>
        <v>457</v>
      </c>
      <c r="BE15" s="12">
        <f t="shared" si="63"/>
        <v>0</v>
      </c>
      <c r="BF15" s="14">
        <f t="shared" si="64"/>
        <v>457</v>
      </c>
      <c r="BG15" s="12"/>
      <c r="BH15" s="12">
        <f t="shared" si="58"/>
        <v>148</v>
      </c>
      <c r="BI15" s="12">
        <f t="shared" si="59"/>
        <v>0</v>
      </c>
      <c r="BJ15" s="12">
        <f t="shared" si="6"/>
        <v>120</v>
      </c>
      <c r="BK15" s="12">
        <f t="shared" si="7"/>
        <v>0</v>
      </c>
      <c r="BL15" s="12"/>
      <c r="BM15" s="12"/>
      <c r="BN15" s="12"/>
      <c r="BO15" s="12"/>
      <c r="BP15" s="12">
        <f t="shared" si="8"/>
        <v>96</v>
      </c>
      <c r="BQ15" s="12"/>
      <c r="BR15" s="12">
        <f t="shared" si="10"/>
        <v>0</v>
      </c>
      <c r="BS15" s="12"/>
      <c r="BT15" s="12">
        <f t="shared" si="12"/>
        <v>93</v>
      </c>
      <c r="BU15" s="12">
        <f t="shared" si="13"/>
        <v>0</v>
      </c>
      <c r="BV15" s="12"/>
      <c r="BW15" s="12">
        <v>2</v>
      </c>
      <c r="BX15" s="12">
        <v>0</v>
      </c>
      <c r="BY15" s="12">
        <v>2</v>
      </c>
      <c r="BZ15" s="12">
        <f t="shared" si="14"/>
        <v>5</v>
      </c>
      <c r="CA15" s="12">
        <f t="shared" ref="CA15:CB15" si="67">ROUNDUP((((AZ15)*4))/18,0)</f>
        <v>5</v>
      </c>
      <c r="CB15" s="12">
        <f t="shared" si="67"/>
        <v>0</v>
      </c>
      <c r="CC15" s="12">
        <v>2</v>
      </c>
      <c r="CD15" s="12">
        <v>0</v>
      </c>
      <c r="CE15" s="12">
        <v>0</v>
      </c>
      <c r="CF15" s="12">
        <f t="shared" ref="CF15:CG15" si="68">IF(CA15-CC15&gt;0,CA15-CC15,0)</f>
        <v>3</v>
      </c>
      <c r="CG15" s="12">
        <f t="shared" si="68"/>
        <v>0</v>
      </c>
      <c r="CH15" s="12">
        <v>2</v>
      </c>
      <c r="CI15" s="12">
        <f t="shared" si="17"/>
        <v>3</v>
      </c>
      <c r="CJ15" s="12">
        <f t="shared" si="18"/>
        <v>4</v>
      </c>
      <c r="CK15" s="12">
        <f t="shared" si="19"/>
        <v>2</v>
      </c>
      <c r="CL15" s="12">
        <v>34</v>
      </c>
      <c r="CM15" s="12">
        <f t="shared" si="20"/>
        <v>68</v>
      </c>
      <c r="CN15" s="12">
        <f t="shared" si="21"/>
        <v>34</v>
      </c>
      <c r="CO15" s="121"/>
    </row>
    <row r="16" spans="1:93" ht="15.75" customHeight="1">
      <c r="A16" s="13" t="s">
        <v>115</v>
      </c>
      <c r="B16" s="14" t="s">
        <v>89</v>
      </c>
      <c r="C16" s="14" t="s">
        <v>116</v>
      </c>
      <c r="D16" s="14" t="s">
        <v>87</v>
      </c>
      <c r="E16" s="14">
        <v>60</v>
      </c>
      <c r="F16" s="14">
        <v>1</v>
      </c>
      <c r="G16" s="14">
        <v>77</v>
      </c>
      <c r="H16" s="14">
        <v>3</v>
      </c>
      <c r="I16" s="14">
        <v>159</v>
      </c>
      <c r="J16" s="14">
        <v>5</v>
      </c>
      <c r="K16" s="14">
        <v>64</v>
      </c>
      <c r="L16" s="14">
        <v>3</v>
      </c>
      <c r="M16" s="14">
        <v>160</v>
      </c>
      <c r="N16" s="14">
        <v>5</v>
      </c>
      <c r="O16" s="14">
        <v>88</v>
      </c>
      <c r="P16" s="14">
        <v>3</v>
      </c>
      <c r="Q16" s="14">
        <v>140</v>
      </c>
      <c r="R16" s="14">
        <v>5</v>
      </c>
      <c r="S16" s="14">
        <v>86</v>
      </c>
      <c r="T16" s="14">
        <v>3</v>
      </c>
      <c r="U16" s="14">
        <v>160</v>
      </c>
      <c r="V16" s="14">
        <v>5</v>
      </c>
      <c r="W16" s="14">
        <v>88</v>
      </c>
      <c r="X16" s="14">
        <v>3</v>
      </c>
      <c r="Y16" s="14">
        <v>126</v>
      </c>
      <c r="Z16" s="14">
        <v>5</v>
      </c>
      <c r="AA16" s="14">
        <v>75</v>
      </c>
      <c r="AB16" s="14">
        <v>3</v>
      </c>
      <c r="AC16" s="14">
        <v>133</v>
      </c>
      <c r="AD16" s="14">
        <v>5</v>
      </c>
      <c r="AE16" s="14">
        <v>75</v>
      </c>
      <c r="AF16" s="14">
        <v>3</v>
      </c>
      <c r="AG16" s="14">
        <v>108</v>
      </c>
      <c r="AH16" s="14">
        <v>3</v>
      </c>
      <c r="AI16" s="14">
        <v>71</v>
      </c>
      <c r="AJ16" s="14">
        <v>3</v>
      </c>
      <c r="AK16" s="14">
        <v>105</v>
      </c>
      <c r="AL16" s="14">
        <v>4</v>
      </c>
      <c r="AM16" s="14">
        <v>66</v>
      </c>
      <c r="AN16" s="14">
        <v>3</v>
      </c>
      <c r="AO16" s="14">
        <v>102</v>
      </c>
      <c r="AP16" s="14">
        <v>4</v>
      </c>
      <c r="AQ16" s="14">
        <v>60</v>
      </c>
      <c r="AR16" s="14">
        <v>3</v>
      </c>
      <c r="AS16" s="14">
        <v>84</v>
      </c>
      <c r="AT16" s="14">
        <v>3</v>
      </c>
      <c r="AU16" s="14">
        <v>25</v>
      </c>
      <c r="AV16" s="14">
        <v>1</v>
      </c>
      <c r="AW16" s="14">
        <v>38</v>
      </c>
      <c r="AX16" s="14">
        <v>2</v>
      </c>
      <c r="AY16" s="14">
        <v>4567</v>
      </c>
      <c r="AZ16" s="14">
        <f t="shared" si="56"/>
        <v>12</v>
      </c>
      <c r="BA16" s="14">
        <f t="shared" si="62"/>
        <v>18</v>
      </c>
      <c r="BB16" s="14">
        <f t="shared" si="1"/>
        <v>30</v>
      </c>
      <c r="BC16" s="14">
        <f t="shared" si="2"/>
        <v>23</v>
      </c>
      <c r="BD16" s="12">
        <f t="shared" si="57"/>
        <v>324</v>
      </c>
      <c r="BE16" s="12">
        <f t="shared" si="63"/>
        <v>527</v>
      </c>
      <c r="BF16" s="14">
        <f t="shared" si="64"/>
        <v>851</v>
      </c>
      <c r="BG16" s="12"/>
      <c r="BH16" s="12">
        <f t="shared" si="58"/>
        <v>86</v>
      </c>
      <c r="BI16" s="12">
        <f t="shared" si="59"/>
        <v>160</v>
      </c>
      <c r="BJ16" s="12">
        <f t="shared" si="6"/>
        <v>88</v>
      </c>
      <c r="BK16" s="12">
        <f t="shared" si="7"/>
        <v>126</v>
      </c>
      <c r="BL16" s="12"/>
      <c r="BM16" s="119"/>
      <c r="BN16" s="12"/>
      <c r="BO16" s="12"/>
      <c r="BP16" s="12">
        <f t="shared" si="8"/>
        <v>75</v>
      </c>
      <c r="BQ16" s="120">
        <f>AB16*4/18</f>
        <v>0.66666666666666663</v>
      </c>
      <c r="BR16" s="12">
        <f t="shared" si="10"/>
        <v>133</v>
      </c>
      <c r="BS16" s="120">
        <f>AD16*4/18</f>
        <v>1.1111111111111112</v>
      </c>
      <c r="BT16" s="12">
        <f t="shared" si="12"/>
        <v>75</v>
      </c>
      <c r="BU16" s="12">
        <f t="shared" si="13"/>
        <v>108</v>
      </c>
      <c r="BV16" s="12"/>
      <c r="BW16" s="12">
        <v>3</v>
      </c>
      <c r="BX16" s="12">
        <v>2</v>
      </c>
      <c r="BY16" s="12">
        <v>0</v>
      </c>
      <c r="BZ16" s="12">
        <f t="shared" si="14"/>
        <v>8</v>
      </c>
      <c r="CA16" s="12">
        <f t="shared" ref="CA16:CB16" si="69">ROUNDUP((((AZ16)*4))/18,0)</f>
        <v>3</v>
      </c>
      <c r="CB16" s="12">
        <f t="shared" si="69"/>
        <v>4</v>
      </c>
      <c r="CC16" s="12">
        <v>3</v>
      </c>
      <c r="CD16" s="12">
        <v>3</v>
      </c>
      <c r="CE16" s="12">
        <v>0</v>
      </c>
      <c r="CF16" s="12">
        <f t="shared" ref="CF16:CG16" si="70">IF(CA16-CC16&gt;0,CA16-CC16,0)</f>
        <v>0</v>
      </c>
      <c r="CG16" s="12">
        <f t="shared" si="70"/>
        <v>1</v>
      </c>
      <c r="CH16" s="12">
        <v>2</v>
      </c>
      <c r="CI16" s="12">
        <f t="shared" si="17"/>
        <v>5</v>
      </c>
      <c r="CJ16" s="12">
        <f t="shared" si="18"/>
        <v>4</v>
      </c>
      <c r="CK16" s="12">
        <f t="shared" si="19"/>
        <v>2</v>
      </c>
      <c r="CL16" s="12">
        <v>62</v>
      </c>
      <c r="CM16" s="12">
        <f t="shared" si="20"/>
        <v>68</v>
      </c>
      <c r="CN16" s="12">
        <f t="shared" si="21"/>
        <v>6</v>
      </c>
      <c r="CO16" s="121"/>
    </row>
    <row r="17" spans="1:93" ht="15.75" customHeight="1">
      <c r="A17" s="13" t="s">
        <v>117</v>
      </c>
      <c r="B17" s="14" t="s">
        <v>89</v>
      </c>
      <c r="C17" s="14" t="s">
        <v>118</v>
      </c>
      <c r="D17" s="14" t="s">
        <v>87</v>
      </c>
      <c r="E17" s="14">
        <v>80</v>
      </c>
      <c r="F17" s="14">
        <v>1</v>
      </c>
      <c r="G17" s="14">
        <v>178</v>
      </c>
      <c r="H17" s="14">
        <v>6</v>
      </c>
      <c r="I17" s="14"/>
      <c r="J17" s="14"/>
      <c r="K17" s="14">
        <v>182</v>
      </c>
      <c r="L17" s="14">
        <v>6</v>
      </c>
      <c r="M17" s="14"/>
      <c r="N17" s="14"/>
      <c r="O17" s="14">
        <v>182</v>
      </c>
      <c r="P17" s="14">
        <v>6</v>
      </c>
      <c r="Q17" s="14"/>
      <c r="R17" s="14"/>
      <c r="S17" s="14">
        <v>203</v>
      </c>
      <c r="T17" s="14">
        <v>7</v>
      </c>
      <c r="U17" s="14"/>
      <c r="V17" s="14"/>
      <c r="W17" s="14">
        <v>179</v>
      </c>
      <c r="X17" s="14">
        <v>7</v>
      </c>
      <c r="Y17" s="14"/>
      <c r="Z17" s="14"/>
      <c r="AA17" s="14">
        <v>150</v>
      </c>
      <c r="AB17" s="14">
        <v>5</v>
      </c>
      <c r="AC17" s="14"/>
      <c r="AD17" s="14"/>
      <c r="AE17" s="14">
        <v>138</v>
      </c>
      <c r="AF17" s="14">
        <v>5</v>
      </c>
      <c r="AG17" s="14"/>
      <c r="AH17" s="14"/>
      <c r="AI17" s="14">
        <v>119</v>
      </c>
      <c r="AJ17" s="14">
        <v>4</v>
      </c>
      <c r="AK17" s="14"/>
      <c r="AL17" s="14"/>
      <c r="AM17" s="14">
        <v>125</v>
      </c>
      <c r="AN17" s="14">
        <v>4</v>
      </c>
      <c r="AO17" s="14"/>
      <c r="AP17" s="14"/>
      <c r="AQ17" s="14">
        <v>106</v>
      </c>
      <c r="AR17" s="14">
        <v>4</v>
      </c>
      <c r="AS17" s="14"/>
      <c r="AT17" s="14"/>
      <c r="AU17" s="14">
        <v>88</v>
      </c>
      <c r="AV17" s="14">
        <v>4</v>
      </c>
      <c r="AW17" s="14"/>
      <c r="AX17" s="14"/>
      <c r="AY17" s="14">
        <v>4567</v>
      </c>
      <c r="AZ17" s="14">
        <f t="shared" si="56"/>
        <v>24</v>
      </c>
      <c r="BA17" s="14">
        <f t="shared" si="62"/>
        <v>0</v>
      </c>
      <c r="BB17" s="14">
        <f t="shared" si="1"/>
        <v>24</v>
      </c>
      <c r="BC17" s="14">
        <f t="shared" si="2"/>
        <v>16</v>
      </c>
      <c r="BD17" s="12">
        <f t="shared" si="57"/>
        <v>670</v>
      </c>
      <c r="BE17" s="12">
        <f t="shared" si="63"/>
        <v>0</v>
      </c>
      <c r="BF17" s="14">
        <f t="shared" si="64"/>
        <v>670</v>
      </c>
      <c r="BG17" s="12"/>
      <c r="BH17" s="12">
        <f t="shared" si="58"/>
        <v>203</v>
      </c>
      <c r="BI17" s="12">
        <f t="shared" si="59"/>
        <v>0</v>
      </c>
      <c r="BJ17" s="12">
        <f t="shared" si="6"/>
        <v>179</v>
      </c>
      <c r="BK17" s="12">
        <f t="shared" si="7"/>
        <v>0</v>
      </c>
      <c r="BL17" s="12"/>
      <c r="BM17" s="12"/>
      <c r="BN17" s="12"/>
      <c r="BO17" s="12"/>
      <c r="BP17" s="12">
        <f t="shared" si="8"/>
        <v>150</v>
      </c>
      <c r="BQ17" s="12"/>
      <c r="BR17" s="12">
        <f t="shared" si="10"/>
        <v>0</v>
      </c>
      <c r="BS17" s="12"/>
      <c r="BT17" s="12">
        <f t="shared" si="12"/>
        <v>138</v>
      </c>
      <c r="BU17" s="12">
        <f t="shared" si="13"/>
        <v>0</v>
      </c>
      <c r="BV17" s="12"/>
      <c r="BW17" s="12">
        <v>3</v>
      </c>
      <c r="BX17" s="12">
        <v>0</v>
      </c>
      <c r="BY17" s="12">
        <v>3</v>
      </c>
      <c r="BZ17" s="12">
        <f t="shared" si="14"/>
        <v>7</v>
      </c>
      <c r="CA17" s="12">
        <f t="shared" ref="CA17:CB17" si="71">ROUNDUP((((AZ17)*4))/18,0)</f>
        <v>6</v>
      </c>
      <c r="CB17" s="12">
        <f t="shared" si="71"/>
        <v>0</v>
      </c>
      <c r="CC17" s="12">
        <v>3</v>
      </c>
      <c r="CD17" s="12">
        <v>0</v>
      </c>
      <c r="CE17" s="12">
        <v>0</v>
      </c>
      <c r="CF17" s="12">
        <f t="shared" ref="CF17:CG17" si="72">IF(CA17-CC17&gt;0,CA17-CC17,0)</f>
        <v>3</v>
      </c>
      <c r="CG17" s="12">
        <f t="shared" si="72"/>
        <v>0</v>
      </c>
      <c r="CH17" s="12">
        <v>2</v>
      </c>
      <c r="CI17" s="12">
        <f t="shared" si="17"/>
        <v>4</v>
      </c>
      <c r="CJ17" s="12">
        <f t="shared" si="18"/>
        <v>4</v>
      </c>
      <c r="CK17" s="12">
        <f t="shared" si="19"/>
        <v>2</v>
      </c>
      <c r="CL17" s="12">
        <v>40</v>
      </c>
      <c r="CM17" s="12">
        <f t="shared" si="20"/>
        <v>68</v>
      </c>
      <c r="CN17" s="12">
        <f t="shared" si="21"/>
        <v>28</v>
      </c>
      <c r="CO17" s="121"/>
    </row>
    <row r="18" spans="1:93" ht="15.75" customHeight="1">
      <c r="A18" s="13" t="s">
        <v>119</v>
      </c>
      <c r="B18" s="14" t="s">
        <v>89</v>
      </c>
      <c r="C18" s="14" t="s">
        <v>120</v>
      </c>
      <c r="D18" s="14" t="s">
        <v>87</v>
      </c>
      <c r="E18" s="14">
        <v>83</v>
      </c>
      <c r="F18" s="14">
        <v>1</v>
      </c>
      <c r="G18" s="14">
        <v>116</v>
      </c>
      <c r="H18" s="14">
        <v>4</v>
      </c>
      <c r="I18" s="14">
        <v>85</v>
      </c>
      <c r="J18" s="14">
        <v>2</v>
      </c>
      <c r="K18" s="14">
        <v>127</v>
      </c>
      <c r="L18" s="14">
        <v>5</v>
      </c>
      <c r="M18" s="14">
        <v>63</v>
      </c>
      <c r="N18" s="14">
        <v>2</v>
      </c>
      <c r="O18" s="14">
        <v>138</v>
      </c>
      <c r="P18" s="14">
        <v>5</v>
      </c>
      <c r="Q18" s="14">
        <v>68</v>
      </c>
      <c r="R18" s="14">
        <v>2</v>
      </c>
      <c r="S18" s="14">
        <v>131</v>
      </c>
      <c r="T18" s="14">
        <v>4</v>
      </c>
      <c r="U18" s="14">
        <v>44</v>
      </c>
      <c r="V18" s="14">
        <v>2</v>
      </c>
      <c r="W18" s="14">
        <v>131</v>
      </c>
      <c r="X18" s="14">
        <v>4</v>
      </c>
      <c r="Y18" s="14">
        <v>80</v>
      </c>
      <c r="Z18" s="14">
        <v>3</v>
      </c>
      <c r="AA18" s="14">
        <v>131</v>
      </c>
      <c r="AB18" s="14">
        <v>4</v>
      </c>
      <c r="AC18" s="14">
        <v>65</v>
      </c>
      <c r="AD18" s="14">
        <v>2</v>
      </c>
      <c r="AE18" s="14">
        <v>114</v>
      </c>
      <c r="AF18" s="14">
        <v>5</v>
      </c>
      <c r="AG18" s="14">
        <v>73</v>
      </c>
      <c r="AH18" s="14">
        <v>3</v>
      </c>
      <c r="AI18" s="14">
        <v>116</v>
      </c>
      <c r="AJ18" s="14">
        <v>5</v>
      </c>
      <c r="AK18" s="14">
        <v>46</v>
      </c>
      <c r="AL18" s="14">
        <v>2</v>
      </c>
      <c r="AM18" s="14">
        <v>97</v>
      </c>
      <c r="AN18" s="14">
        <v>4</v>
      </c>
      <c r="AO18" s="14">
        <v>50</v>
      </c>
      <c r="AP18" s="14">
        <v>2</v>
      </c>
      <c r="AQ18" s="14">
        <v>71</v>
      </c>
      <c r="AR18" s="14">
        <v>3</v>
      </c>
      <c r="AS18" s="14">
        <v>26</v>
      </c>
      <c r="AT18" s="14">
        <v>1</v>
      </c>
      <c r="AU18" s="14">
        <v>58</v>
      </c>
      <c r="AV18" s="14">
        <v>3</v>
      </c>
      <c r="AW18" s="14">
        <v>23</v>
      </c>
      <c r="AX18" s="14">
        <v>1</v>
      </c>
      <c r="AY18" s="14">
        <v>4567</v>
      </c>
      <c r="AZ18" s="14">
        <f t="shared" si="56"/>
        <v>17</v>
      </c>
      <c r="BA18" s="14">
        <f t="shared" si="62"/>
        <v>10</v>
      </c>
      <c r="BB18" s="14">
        <f t="shared" si="1"/>
        <v>27</v>
      </c>
      <c r="BC18" s="14">
        <f t="shared" si="2"/>
        <v>21</v>
      </c>
      <c r="BD18" s="12">
        <f t="shared" si="57"/>
        <v>507</v>
      </c>
      <c r="BE18" s="12">
        <f t="shared" si="63"/>
        <v>262</v>
      </c>
      <c r="BF18" s="14">
        <f t="shared" si="64"/>
        <v>769</v>
      </c>
      <c r="BG18" s="12"/>
      <c r="BH18" s="12">
        <f t="shared" si="58"/>
        <v>131</v>
      </c>
      <c r="BI18" s="12">
        <f t="shared" si="59"/>
        <v>44</v>
      </c>
      <c r="BJ18" s="12">
        <f t="shared" si="6"/>
        <v>131</v>
      </c>
      <c r="BK18" s="12">
        <f t="shared" si="7"/>
        <v>80</v>
      </c>
      <c r="BL18" s="12"/>
      <c r="BM18" s="119"/>
      <c r="BN18" s="12"/>
      <c r="BO18" s="12"/>
      <c r="BP18" s="12">
        <f t="shared" si="8"/>
        <v>131</v>
      </c>
      <c r="BQ18" s="120">
        <f>AB18*4/18</f>
        <v>0.88888888888888884</v>
      </c>
      <c r="BR18" s="12">
        <f t="shared" si="10"/>
        <v>65</v>
      </c>
      <c r="BS18" s="120">
        <f>AD18*4/18</f>
        <v>0.44444444444444442</v>
      </c>
      <c r="BT18" s="12">
        <f t="shared" si="12"/>
        <v>114</v>
      </c>
      <c r="BU18" s="12">
        <f t="shared" si="13"/>
        <v>73</v>
      </c>
      <c r="BV18" s="12"/>
      <c r="BW18" s="12">
        <v>2</v>
      </c>
      <c r="BX18" s="12">
        <v>1</v>
      </c>
      <c r="BY18" s="12">
        <v>0</v>
      </c>
      <c r="BZ18" s="12">
        <f t="shared" si="14"/>
        <v>8</v>
      </c>
      <c r="CA18" s="12">
        <f t="shared" ref="CA18:CB18" si="73">ROUNDUP((((AZ18)*4))/18,0)</f>
        <v>4</v>
      </c>
      <c r="CB18" s="12">
        <f t="shared" si="73"/>
        <v>3</v>
      </c>
      <c r="CC18" s="12">
        <v>4</v>
      </c>
      <c r="CD18" s="12">
        <v>2</v>
      </c>
      <c r="CE18" s="12">
        <v>0</v>
      </c>
      <c r="CF18" s="12">
        <f t="shared" ref="CF18:CG18" si="74">IF(CA18-CC18&gt;0,CA18-CC18,0)</f>
        <v>0</v>
      </c>
      <c r="CG18" s="12">
        <f t="shared" si="74"/>
        <v>1</v>
      </c>
      <c r="CH18" s="12">
        <v>4</v>
      </c>
      <c r="CI18" s="12">
        <f t="shared" si="17"/>
        <v>5</v>
      </c>
      <c r="CJ18" s="12">
        <f t="shared" si="18"/>
        <v>4</v>
      </c>
      <c r="CK18" s="12">
        <f t="shared" si="19"/>
        <v>0</v>
      </c>
      <c r="CL18" s="12">
        <v>20</v>
      </c>
      <c r="CM18" s="12">
        <f t="shared" si="20"/>
        <v>68</v>
      </c>
      <c r="CN18" s="12">
        <f t="shared" si="21"/>
        <v>48</v>
      </c>
      <c r="CO18" s="121"/>
    </row>
    <row r="19" spans="1:93" ht="15.75" customHeight="1">
      <c r="A19" s="13" t="s">
        <v>121</v>
      </c>
      <c r="B19" s="14" t="s">
        <v>89</v>
      </c>
      <c r="C19" s="14" t="s">
        <v>122</v>
      </c>
      <c r="D19" s="14" t="s">
        <v>87</v>
      </c>
      <c r="E19" s="14">
        <v>93</v>
      </c>
      <c r="F19" s="14">
        <v>1</v>
      </c>
      <c r="G19" s="14">
        <v>96</v>
      </c>
      <c r="H19" s="14">
        <v>4</v>
      </c>
      <c r="I19" s="14"/>
      <c r="J19" s="14"/>
      <c r="K19" s="14">
        <v>100</v>
      </c>
      <c r="L19" s="14">
        <v>4</v>
      </c>
      <c r="M19" s="14"/>
      <c r="N19" s="14"/>
      <c r="O19" s="14">
        <v>91</v>
      </c>
      <c r="P19" s="14">
        <v>4</v>
      </c>
      <c r="Q19" s="14"/>
      <c r="R19" s="14"/>
      <c r="S19" s="14">
        <v>96</v>
      </c>
      <c r="T19" s="14">
        <v>4</v>
      </c>
      <c r="U19" s="14"/>
      <c r="V19" s="14"/>
      <c r="W19" s="14">
        <v>88</v>
      </c>
      <c r="X19" s="14">
        <v>4</v>
      </c>
      <c r="Y19" s="14"/>
      <c r="Z19" s="14"/>
      <c r="AA19" s="14">
        <v>72</v>
      </c>
      <c r="AB19" s="14">
        <v>3</v>
      </c>
      <c r="AC19" s="14"/>
      <c r="AD19" s="14"/>
      <c r="AE19" s="14">
        <v>82</v>
      </c>
      <c r="AF19" s="14">
        <v>4</v>
      </c>
      <c r="AG19" s="14"/>
      <c r="AH19" s="14"/>
      <c r="AI19" s="14">
        <v>65</v>
      </c>
      <c r="AJ19" s="14">
        <v>3</v>
      </c>
      <c r="AK19" s="14"/>
      <c r="AL19" s="14"/>
      <c r="AM19" s="14">
        <v>80</v>
      </c>
      <c r="AN19" s="14">
        <v>4</v>
      </c>
      <c r="AO19" s="14"/>
      <c r="AP19" s="14"/>
      <c r="AQ19" s="14">
        <v>45</v>
      </c>
      <c r="AR19" s="14">
        <v>2</v>
      </c>
      <c r="AS19" s="14"/>
      <c r="AT19" s="14"/>
      <c r="AU19" s="14">
        <v>66</v>
      </c>
      <c r="AV19" s="14">
        <v>3</v>
      </c>
      <c r="AW19" s="14"/>
      <c r="AX19" s="14"/>
      <c r="AY19" s="14">
        <v>4567</v>
      </c>
      <c r="AZ19" s="14">
        <f t="shared" si="56"/>
        <v>15</v>
      </c>
      <c r="BA19" s="14">
        <f t="shared" si="62"/>
        <v>0</v>
      </c>
      <c r="BB19" s="14">
        <f t="shared" si="1"/>
        <v>15</v>
      </c>
      <c r="BC19" s="14">
        <f t="shared" si="2"/>
        <v>12</v>
      </c>
      <c r="BD19" s="12">
        <f t="shared" si="57"/>
        <v>338</v>
      </c>
      <c r="BE19" s="12">
        <f t="shared" si="63"/>
        <v>0</v>
      </c>
      <c r="BF19" s="14">
        <f t="shared" si="64"/>
        <v>338</v>
      </c>
      <c r="BG19" s="12"/>
      <c r="BH19" s="12">
        <f t="shared" si="58"/>
        <v>96</v>
      </c>
      <c r="BI19" s="12">
        <f t="shared" si="59"/>
        <v>0</v>
      </c>
      <c r="BJ19" s="12">
        <f t="shared" si="6"/>
        <v>88</v>
      </c>
      <c r="BK19" s="12">
        <f t="shared" si="7"/>
        <v>0</v>
      </c>
      <c r="BL19" s="12"/>
      <c r="BM19" s="12"/>
      <c r="BN19" s="12"/>
      <c r="BO19" s="12"/>
      <c r="BP19" s="12">
        <f t="shared" si="8"/>
        <v>72</v>
      </c>
      <c r="BQ19" s="12"/>
      <c r="BR19" s="12">
        <f t="shared" si="10"/>
        <v>0</v>
      </c>
      <c r="BS19" s="12"/>
      <c r="BT19" s="12">
        <f t="shared" si="12"/>
        <v>82</v>
      </c>
      <c r="BU19" s="12">
        <f t="shared" si="13"/>
        <v>0</v>
      </c>
      <c r="BV19" s="12"/>
      <c r="BW19" s="12">
        <v>3</v>
      </c>
      <c r="BX19" s="12">
        <v>0</v>
      </c>
      <c r="BY19" s="12">
        <v>0</v>
      </c>
      <c r="BZ19" s="12">
        <f t="shared" si="14"/>
        <v>4</v>
      </c>
      <c r="CA19" s="12">
        <f t="shared" ref="CA19:CB19" si="75">ROUNDUP((((AZ19)*4))/18,0)</f>
        <v>4</v>
      </c>
      <c r="CB19" s="12">
        <f t="shared" si="75"/>
        <v>0</v>
      </c>
      <c r="CC19" s="12">
        <v>3</v>
      </c>
      <c r="CD19" s="12">
        <v>0</v>
      </c>
      <c r="CE19" s="12">
        <v>0</v>
      </c>
      <c r="CF19" s="12">
        <f t="shared" ref="CF19:CG19" si="76">IF(CA19-CC19&gt;0,CA19-CC19,0)</f>
        <v>1</v>
      </c>
      <c r="CG19" s="12">
        <f t="shared" si="76"/>
        <v>0</v>
      </c>
      <c r="CH19" s="12">
        <v>2</v>
      </c>
      <c r="CI19" s="12">
        <f t="shared" si="17"/>
        <v>3</v>
      </c>
      <c r="CJ19" s="12">
        <f t="shared" si="18"/>
        <v>2</v>
      </c>
      <c r="CK19" s="12">
        <f t="shared" si="19"/>
        <v>0</v>
      </c>
      <c r="CL19" s="12">
        <v>31</v>
      </c>
      <c r="CM19" s="12">
        <f t="shared" si="20"/>
        <v>34</v>
      </c>
      <c r="CN19" s="12">
        <f t="shared" si="21"/>
        <v>3</v>
      </c>
      <c r="CO19" s="121"/>
    </row>
    <row r="20" spans="1:93" ht="15.75" customHeight="1">
      <c r="A20" s="11" t="s">
        <v>123</v>
      </c>
      <c r="B20" s="12" t="s">
        <v>89</v>
      </c>
      <c r="C20" s="12" t="s">
        <v>124</v>
      </c>
      <c r="D20" s="12" t="s">
        <v>87</v>
      </c>
      <c r="E20" s="12">
        <v>95</v>
      </c>
      <c r="F20" s="12">
        <v>1</v>
      </c>
      <c r="G20" s="12">
        <v>247</v>
      </c>
      <c r="H20" s="12">
        <v>7</v>
      </c>
      <c r="I20" s="12"/>
      <c r="J20" s="12"/>
      <c r="K20" s="12">
        <v>271</v>
      </c>
      <c r="L20" s="12">
        <v>9</v>
      </c>
      <c r="M20" s="12"/>
      <c r="N20" s="12"/>
      <c r="O20" s="12">
        <v>292</v>
      </c>
      <c r="P20" s="12">
        <v>10</v>
      </c>
      <c r="Q20" s="12"/>
      <c r="R20" s="12"/>
      <c r="S20" s="12">
        <v>263</v>
      </c>
      <c r="T20" s="12">
        <v>8</v>
      </c>
      <c r="U20" s="12"/>
      <c r="V20" s="12"/>
      <c r="W20" s="12">
        <v>229</v>
      </c>
      <c r="X20" s="12">
        <v>7</v>
      </c>
      <c r="Y20" s="12"/>
      <c r="Z20" s="12"/>
      <c r="AA20" s="12">
        <v>208</v>
      </c>
      <c r="AB20" s="12">
        <v>7</v>
      </c>
      <c r="AC20" s="12"/>
      <c r="AD20" s="12"/>
      <c r="AE20" s="12">
        <v>169</v>
      </c>
      <c r="AF20" s="12">
        <v>7</v>
      </c>
      <c r="AG20" s="12"/>
      <c r="AH20" s="12"/>
      <c r="AI20" s="12">
        <v>154</v>
      </c>
      <c r="AJ20" s="12">
        <v>7</v>
      </c>
      <c r="AK20" s="12"/>
      <c r="AL20" s="12"/>
      <c r="AM20" s="12">
        <v>112</v>
      </c>
      <c r="AN20" s="12">
        <v>5</v>
      </c>
      <c r="AO20" s="12"/>
      <c r="AP20" s="12"/>
      <c r="AQ20" s="12">
        <v>72</v>
      </c>
      <c r="AR20" s="12">
        <v>3</v>
      </c>
      <c r="AS20" s="12"/>
      <c r="AT20" s="12"/>
      <c r="AU20" s="12">
        <v>78</v>
      </c>
      <c r="AV20" s="12">
        <v>3</v>
      </c>
      <c r="AW20" s="12"/>
      <c r="AX20" s="12"/>
      <c r="AY20" s="12">
        <v>4567</v>
      </c>
      <c r="AZ20" s="12">
        <f t="shared" si="56"/>
        <v>29</v>
      </c>
      <c r="BA20" s="12">
        <f t="shared" si="62"/>
        <v>0</v>
      </c>
      <c r="BB20" s="12">
        <f t="shared" si="1"/>
        <v>29</v>
      </c>
      <c r="BC20" s="12">
        <f t="shared" si="2"/>
        <v>18</v>
      </c>
      <c r="BD20" s="12">
        <f t="shared" si="57"/>
        <v>869</v>
      </c>
      <c r="BE20" s="12">
        <f t="shared" si="63"/>
        <v>0</v>
      </c>
      <c r="BF20" s="12">
        <f t="shared" si="64"/>
        <v>869</v>
      </c>
      <c r="BG20" s="12"/>
      <c r="BH20" s="12">
        <f t="shared" si="58"/>
        <v>263</v>
      </c>
      <c r="BI20" s="12">
        <f t="shared" si="59"/>
        <v>0</v>
      </c>
      <c r="BJ20" s="12">
        <f t="shared" si="6"/>
        <v>229</v>
      </c>
      <c r="BK20" s="12">
        <f t="shared" si="7"/>
        <v>0</v>
      </c>
      <c r="BL20" s="12"/>
      <c r="BM20" s="12"/>
      <c r="BN20" s="12"/>
      <c r="BO20" s="12"/>
      <c r="BP20" s="12">
        <f t="shared" si="8"/>
        <v>208</v>
      </c>
      <c r="BQ20" s="12"/>
      <c r="BR20" s="12">
        <f t="shared" si="10"/>
        <v>0</v>
      </c>
      <c r="BS20" s="12"/>
      <c r="BT20" s="12">
        <f t="shared" si="12"/>
        <v>169</v>
      </c>
      <c r="BU20" s="12">
        <f t="shared" si="13"/>
        <v>0</v>
      </c>
      <c r="BV20" s="12"/>
      <c r="BW20" s="12">
        <v>5</v>
      </c>
      <c r="BX20" s="12">
        <v>0</v>
      </c>
      <c r="BY20" s="12">
        <v>5</v>
      </c>
      <c r="BZ20" s="12">
        <f t="shared" si="14"/>
        <v>8</v>
      </c>
      <c r="CA20" s="12">
        <f t="shared" ref="CA20:CB20" si="77">ROUNDUP((((AZ20)*4))/18,0)</f>
        <v>7</v>
      </c>
      <c r="CB20" s="12">
        <f t="shared" si="77"/>
        <v>0</v>
      </c>
      <c r="CC20" s="12">
        <v>5</v>
      </c>
      <c r="CD20" s="12">
        <v>0</v>
      </c>
      <c r="CE20" s="12">
        <v>0</v>
      </c>
      <c r="CF20" s="12">
        <f t="shared" ref="CF20:CG20" si="78">IF(CA20-CC20&gt;0,CA20-CC20,0)</f>
        <v>2</v>
      </c>
      <c r="CG20" s="12">
        <f t="shared" si="78"/>
        <v>0</v>
      </c>
      <c r="CH20" s="12">
        <v>4</v>
      </c>
      <c r="CI20" s="12">
        <f t="shared" si="17"/>
        <v>5</v>
      </c>
      <c r="CJ20" s="12">
        <f t="shared" si="18"/>
        <v>4</v>
      </c>
      <c r="CK20" s="12">
        <f t="shared" si="19"/>
        <v>0</v>
      </c>
      <c r="CL20" s="12">
        <v>76</v>
      </c>
      <c r="CM20" s="12">
        <f t="shared" si="20"/>
        <v>68</v>
      </c>
      <c r="CN20" s="12">
        <f t="shared" si="21"/>
        <v>0</v>
      </c>
      <c r="CO20" s="121"/>
    </row>
    <row r="21" spans="1:93" ht="15.75" customHeight="1">
      <c r="A21" s="13" t="s">
        <v>125</v>
      </c>
      <c r="B21" s="14" t="s">
        <v>89</v>
      </c>
      <c r="C21" s="14" t="s">
        <v>126</v>
      </c>
      <c r="D21" s="14" t="s">
        <v>87</v>
      </c>
      <c r="E21" s="14">
        <v>114</v>
      </c>
      <c r="F21" s="14">
        <v>1</v>
      </c>
      <c r="G21" s="14">
        <v>239</v>
      </c>
      <c r="H21" s="14">
        <v>10</v>
      </c>
      <c r="I21" s="14"/>
      <c r="J21" s="14"/>
      <c r="K21" s="14">
        <v>213</v>
      </c>
      <c r="L21" s="14">
        <v>9</v>
      </c>
      <c r="M21" s="14"/>
      <c r="N21" s="14"/>
      <c r="O21" s="14">
        <v>247</v>
      </c>
      <c r="P21" s="14">
        <v>11</v>
      </c>
      <c r="Q21" s="14"/>
      <c r="R21" s="14"/>
      <c r="S21" s="14">
        <v>219</v>
      </c>
      <c r="T21" s="14">
        <v>10</v>
      </c>
      <c r="U21" s="14"/>
      <c r="V21" s="14"/>
      <c r="W21" s="14">
        <v>251</v>
      </c>
      <c r="X21" s="14">
        <v>11</v>
      </c>
      <c r="Y21" s="14"/>
      <c r="Z21" s="14"/>
      <c r="AA21" s="14">
        <v>193</v>
      </c>
      <c r="AB21" s="14">
        <v>9</v>
      </c>
      <c r="AC21" s="14"/>
      <c r="AD21" s="14"/>
      <c r="AE21" s="14">
        <v>221</v>
      </c>
      <c r="AF21" s="14">
        <v>11</v>
      </c>
      <c r="AG21" s="14"/>
      <c r="AH21" s="14"/>
      <c r="AI21" s="14">
        <v>182</v>
      </c>
      <c r="AJ21" s="14">
        <v>9</v>
      </c>
      <c r="AK21" s="14"/>
      <c r="AL21" s="14"/>
      <c r="AM21" s="14">
        <v>162</v>
      </c>
      <c r="AN21" s="14">
        <v>8</v>
      </c>
      <c r="AO21" s="14"/>
      <c r="AP21" s="14"/>
      <c r="AQ21" s="14">
        <v>81</v>
      </c>
      <c r="AR21" s="14">
        <v>3</v>
      </c>
      <c r="AS21" s="14"/>
      <c r="AT21" s="14"/>
      <c r="AU21" s="14">
        <v>99</v>
      </c>
      <c r="AV21" s="14">
        <v>4</v>
      </c>
      <c r="AW21" s="14"/>
      <c r="AX21" s="14"/>
      <c r="AY21" s="14">
        <v>4567</v>
      </c>
      <c r="AZ21" s="14">
        <f t="shared" si="56"/>
        <v>41</v>
      </c>
      <c r="BA21" s="14">
        <f t="shared" si="62"/>
        <v>0</v>
      </c>
      <c r="BB21" s="14">
        <f t="shared" si="1"/>
        <v>41</v>
      </c>
      <c r="BC21" s="14">
        <f t="shared" si="2"/>
        <v>24</v>
      </c>
      <c r="BD21" s="12">
        <f t="shared" si="57"/>
        <v>884</v>
      </c>
      <c r="BE21" s="12">
        <f t="shared" si="63"/>
        <v>0</v>
      </c>
      <c r="BF21" s="14">
        <f t="shared" si="64"/>
        <v>884</v>
      </c>
      <c r="BG21" s="12"/>
      <c r="BH21" s="12">
        <f t="shared" si="58"/>
        <v>219</v>
      </c>
      <c r="BI21" s="12">
        <f t="shared" si="59"/>
        <v>0</v>
      </c>
      <c r="BJ21" s="12">
        <f t="shared" si="6"/>
        <v>251</v>
      </c>
      <c r="BK21" s="12">
        <f t="shared" si="7"/>
        <v>0</v>
      </c>
      <c r="BL21" s="12"/>
      <c r="BM21" s="12"/>
      <c r="BN21" s="12"/>
      <c r="BO21" s="12"/>
      <c r="BP21" s="12">
        <f t="shared" si="8"/>
        <v>193</v>
      </c>
      <c r="BQ21" s="12"/>
      <c r="BR21" s="12">
        <f t="shared" si="10"/>
        <v>0</v>
      </c>
      <c r="BS21" s="12"/>
      <c r="BT21" s="12">
        <f t="shared" si="12"/>
        <v>221</v>
      </c>
      <c r="BU21" s="12">
        <f t="shared" si="13"/>
        <v>0</v>
      </c>
      <c r="BV21" s="12"/>
      <c r="BW21" s="12">
        <v>6</v>
      </c>
      <c r="BX21" s="12">
        <v>0</v>
      </c>
      <c r="BY21" s="12">
        <v>0</v>
      </c>
      <c r="BZ21" s="12">
        <f t="shared" si="14"/>
        <v>11</v>
      </c>
      <c r="CA21" s="12">
        <f t="shared" ref="CA21:CB21" si="79">ROUNDUP((((AZ21)*4))/18,0)</f>
        <v>10</v>
      </c>
      <c r="CB21" s="12">
        <f t="shared" si="79"/>
        <v>0</v>
      </c>
      <c r="CC21" s="12">
        <v>6</v>
      </c>
      <c r="CD21" s="12">
        <v>0</v>
      </c>
      <c r="CE21" s="12">
        <v>0</v>
      </c>
      <c r="CF21" s="12">
        <f t="shared" ref="CF21:CG21" si="80">IF(CA21-CC21&gt;0,CA21-CC21,0)</f>
        <v>4</v>
      </c>
      <c r="CG21" s="12">
        <f t="shared" si="80"/>
        <v>0</v>
      </c>
      <c r="CH21" s="12">
        <v>4</v>
      </c>
      <c r="CI21" s="12">
        <f t="shared" si="17"/>
        <v>7</v>
      </c>
      <c r="CJ21" s="12">
        <f t="shared" si="18"/>
        <v>6</v>
      </c>
      <c r="CK21" s="12">
        <f t="shared" si="19"/>
        <v>2</v>
      </c>
      <c r="CL21" s="12">
        <v>98</v>
      </c>
      <c r="CM21" s="12">
        <f t="shared" si="20"/>
        <v>102</v>
      </c>
      <c r="CN21" s="12">
        <f t="shared" si="21"/>
        <v>4</v>
      </c>
      <c r="CO21" s="121"/>
    </row>
    <row r="22" spans="1:93" ht="15.75" customHeight="1">
      <c r="A22" s="11" t="s">
        <v>127</v>
      </c>
      <c r="B22" s="12" t="s">
        <v>89</v>
      </c>
      <c r="C22" s="12" t="s">
        <v>128</v>
      </c>
      <c r="D22" s="12" t="s">
        <v>87</v>
      </c>
      <c r="E22" s="12">
        <v>116</v>
      </c>
      <c r="F22" s="12">
        <v>1</v>
      </c>
      <c r="G22" s="12">
        <v>136</v>
      </c>
      <c r="H22" s="12">
        <v>5</v>
      </c>
      <c r="I22" s="12"/>
      <c r="J22" s="12"/>
      <c r="K22" s="12">
        <v>131</v>
      </c>
      <c r="L22" s="12">
        <v>5</v>
      </c>
      <c r="M22" s="12"/>
      <c r="N22" s="12"/>
      <c r="O22" s="12">
        <v>128</v>
      </c>
      <c r="P22" s="12">
        <v>5</v>
      </c>
      <c r="Q22" s="12"/>
      <c r="R22" s="12"/>
      <c r="S22" s="12">
        <v>119</v>
      </c>
      <c r="T22" s="12">
        <v>5</v>
      </c>
      <c r="U22" s="12"/>
      <c r="V22" s="12"/>
      <c r="W22" s="12">
        <v>126</v>
      </c>
      <c r="X22" s="12">
        <v>5</v>
      </c>
      <c r="Y22" s="12"/>
      <c r="Z22" s="12"/>
      <c r="AA22" s="12">
        <v>112</v>
      </c>
      <c r="AB22" s="12">
        <v>4</v>
      </c>
      <c r="AC22" s="12"/>
      <c r="AD22" s="12"/>
      <c r="AE22" s="12">
        <v>99</v>
      </c>
      <c r="AF22" s="12">
        <v>4</v>
      </c>
      <c r="AG22" s="12"/>
      <c r="AH22" s="12"/>
      <c r="AI22" s="12">
        <v>84</v>
      </c>
      <c r="AJ22" s="12">
        <v>4</v>
      </c>
      <c r="AK22" s="12"/>
      <c r="AL22" s="12"/>
      <c r="AM22" s="12">
        <v>64</v>
      </c>
      <c r="AN22" s="12">
        <v>3</v>
      </c>
      <c r="AO22" s="12"/>
      <c r="AP22" s="12"/>
      <c r="AQ22" s="12">
        <v>72</v>
      </c>
      <c r="AR22" s="12">
        <v>3</v>
      </c>
      <c r="AS22" s="12"/>
      <c r="AT22" s="12"/>
      <c r="AU22" s="12">
        <v>76</v>
      </c>
      <c r="AV22" s="12">
        <v>3</v>
      </c>
      <c r="AW22" s="12"/>
      <c r="AX22" s="12"/>
      <c r="AY22" s="12">
        <v>4567</v>
      </c>
      <c r="AZ22" s="12">
        <f t="shared" si="56"/>
        <v>18</v>
      </c>
      <c r="BA22" s="12">
        <f t="shared" si="62"/>
        <v>0</v>
      </c>
      <c r="BB22" s="12">
        <f t="shared" si="1"/>
        <v>18</v>
      </c>
      <c r="BC22" s="12">
        <f t="shared" si="2"/>
        <v>13</v>
      </c>
      <c r="BD22" s="12">
        <f t="shared" si="57"/>
        <v>456</v>
      </c>
      <c r="BE22" s="12">
        <f t="shared" si="63"/>
        <v>0</v>
      </c>
      <c r="BF22" s="12">
        <f t="shared" si="64"/>
        <v>456</v>
      </c>
      <c r="BG22" s="12"/>
      <c r="BH22" s="12">
        <f t="shared" si="58"/>
        <v>119</v>
      </c>
      <c r="BI22" s="12">
        <f t="shared" si="59"/>
        <v>0</v>
      </c>
      <c r="BJ22" s="12">
        <f t="shared" si="6"/>
        <v>126</v>
      </c>
      <c r="BK22" s="12">
        <f t="shared" si="7"/>
        <v>0</v>
      </c>
      <c r="BL22" s="12"/>
      <c r="BM22" s="12"/>
      <c r="BN22" s="12"/>
      <c r="BO22" s="12"/>
      <c r="BP22" s="12">
        <f t="shared" si="8"/>
        <v>112</v>
      </c>
      <c r="BQ22" s="12"/>
      <c r="BR22" s="12">
        <f t="shared" si="10"/>
        <v>0</v>
      </c>
      <c r="BS22" s="12"/>
      <c r="BT22" s="12">
        <f t="shared" si="12"/>
        <v>99</v>
      </c>
      <c r="BU22" s="12">
        <f t="shared" si="13"/>
        <v>0</v>
      </c>
      <c r="BV22" s="12"/>
      <c r="BW22" s="12">
        <v>5</v>
      </c>
      <c r="BX22" s="12">
        <v>0</v>
      </c>
      <c r="BY22" s="12">
        <v>0</v>
      </c>
      <c r="BZ22" s="12">
        <f t="shared" si="14"/>
        <v>5</v>
      </c>
      <c r="CA22" s="12">
        <f t="shared" ref="CA22:CB22" si="81">ROUNDUP((((AZ22)*4))/18,0)</f>
        <v>4</v>
      </c>
      <c r="CB22" s="12">
        <f t="shared" si="81"/>
        <v>0</v>
      </c>
      <c r="CC22" s="12">
        <v>4</v>
      </c>
      <c r="CD22" s="12">
        <v>0</v>
      </c>
      <c r="CE22" s="12">
        <v>0</v>
      </c>
      <c r="CF22" s="12">
        <f t="shared" ref="CF22:CG22" si="82">IF(CA22-CC22&gt;0,CA22-CC22,0)</f>
        <v>0</v>
      </c>
      <c r="CG22" s="12">
        <f t="shared" si="82"/>
        <v>0</v>
      </c>
      <c r="CH22" s="12">
        <v>3</v>
      </c>
      <c r="CI22" s="12">
        <f t="shared" si="17"/>
        <v>3</v>
      </c>
      <c r="CJ22" s="12">
        <f t="shared" si="18"/>
        <v>4</v>
      </c>
      <c r="CK22" s="12">
        <f t="shared" si="19"/>
        <v>1</v>
      </c>
      <c r="CL22" s="12">
        <v>88</v>
      </c>
      <c r="CM22" s="12">
        <f t="shared" si="20"/>
        <v>68</v>
      </c>
      <c r="CN22" s="12">
        <f t="shared" si="21"/>
        <v>0</v>
      </c>
      <c r="CO22" s="121"/>
    </row>
    <row r="23" spans="1:93" ht="15.75" customHeight="1">
      <c r="A23" s="13" t="s">
        <v>129</v>
      </c>
      <c r="B23" s="14" t="s">
        <v>89</v>
      </c>
      <c r="C23" s="14" t="s">
        <v>130</v>
      </c>
      <c r="D23" s="14" t="s">
        <v>87</v>
      </c>
      <c r="E23" s="14">
        <v>138</v>
      </c>
      <c r="F23" s="14">
        <v>1</v>
      </c>
      <c r="G23" s="14">
        <v>73</v>
      </c>
      <c r="H23" s="14">
        <v>2</v>
      </c>
      <c r="I23" s="14">
        <v>80</v>
      </c>
      <c r="J23" s="14">
        <v>2</v>
      </c>
      <c r="K23" s="14">
        <v>78</v>
      </c>
      <c r="L23" s="14">
        <v>3</v>
      </c>
      <c r="M23" s="14">
        <v>72</v>
      </c>
      <c r="N23" s="14">
        <v>2</v>
      </c>
      <c r="O23" s="14">
        <v>66</v>
      </c>
      <c r="P23" s="14">
        <v>3</v>
      </c>
      <c r="Q23" s="14">
        <v>83</v>
      </c>
      <c r="R23" s="14">
        <v>3</v>
      </c>
      <c r="S23" s="14">
        <v>69</v>
      </c>
      <c r="T23" s="14">
        <v>3</v>
      </c>
      <c r="U23" s="14">
        <v>88</v>
      </c>
      <c r="V23" s="14">
        <v>3</v>
      </c>
      <c r="W23" s="14">
        <v>63</v>
      </c>
      <c r="X23" s="14">
        <v>2</v>
      </c>
      <c r="Y23" s="14">
        <v>70</v>
      </c>
      <c r="Z23" s="14">
        <v>2</v>
      </c>
      <c r="AA23" s="14">
        <v>53</v>
      </c>
      <c r="AB23" s="14">
        <v>2</v>
      </c>
      <c r="AC23" s="14">
        <v>49</v>
      </c>
      <c r="AD23" s="14">
        <v>2</v>
      </c>
      <c r="AE23" s="14">
        <v>57</v>
      </c>
      <c r="AF23" s="14">
        <v>2</v>
      </c>
      <c r="AG23" s="14">
        <v>53</v>
      </c>
      <c r="AH23" s="14">
        <v>2</v>
      </c>
      <c r="AI23" s="14">
        <v>51</v>
      </c>
      <c r="AJ23" s="14">
        <v>2</v>
      </c>
      <c r="AK23" s="14">
        <v>54</v>
      </c>
      <c r="AL23" s="14">
        <v>2</v>
      </c>
      <c r="AM23" s="14">
        <v>50</v>
      </c>
      <c r="AN23" s="14">
        <v>2</v>
      </c>
      <c r="AO23" s="14">
        <v>49</v>
      </c>
      <c r="AP23" s="14">
        <v>2</v>
      </c>
      <c r="AQ23" s="14">
        <v>40</v>
      </c>
      <c r="AR23" s="14">
        <v>2</v>
      </c>
      <c r="AS23" s="14">
        <v>39</v>
      </c>
      <c r="AT23" s="14">
        <v>1</v>
      </c>
      <c r="AU23" s="14">
        <v>55</v>
      </c>
      <c r="AV23" s="14">
        <v>2</v>
      </c>
      <c r="AW23" s="14">
        <v>40</v>
      </c>
      <c r="AX23" s="14">
        <v>2</v>
      </c>
      <c r="AY23" s="14">
        <v>4567</v>
      </c>
      <c r="AZ23" s="14">
        <f t="shared" si="56"/>
        <v>9</v>
      </c>
      <c r="BA23" s="14">
        <f t="shared" si="62"/>
        <v>9</v>
      </c>
      <c r="BB23" s="14">
        <f t="shared" si="1"/>
        <v>18</v>
      </c>
      <c r="BC23" s="14">
        <f t="shared" si="2"/>
        <v>15</v>
      </c>
      <c r="BD23" s="12">
        <f t="shared" si="57"/>
        <v>242</v>
      </c>
      <c r="BE23" s="12">
        <f t="shared" si="63"/>
        <v>260</v>
      </c>
      <c r="BF23" s="14">
        <f t="shared" si="64"/>
        <v>502</v>
      </c>
      <c r="BG23" s="12"/>
      <c r="BH23" s="12">
        <f t="shared" si="58"/>
        <v>69</v>
      </c>
      <c r="BI23" s="12">
        <f t="shared" si="59"/>
        <v>88</v>
      </c>
      <c r="BJ23" s="12">
        <f t="shared" si="6"/>
        <v>63</v>
      </c>
      <c r="BK23" s="12">
        <f t="shared" si="7"/>
        <v>70</v>
      </c>
      <c r="BL23" s="12"/>
      <c r="BM23" s="119"/>
      <c r="BN23" s="12"/>
      <c r="BO23" s="12"/>
      <c r="BP23" s="12">
        <f t="shared" si="8"/>
        <v>53</v>
      </c>
      <c r="BQ23" s="120">
        <f t="shared" ref="BQ23:BQ24" si="83">AB23*4/18</f>
        <v>0.44444444444444442</v>
      </c>
      <c r="BR23" s="12">
        <f t="shared" si="10"/>
        <v>49</v>
      </c>
      <c r="BS23" s="120">
        <f t="shared" ref="BS23:BS24" si="84">AD23*4/18</f>
        <v>0.44444444444444442</v>
      </c>
      <c r="BT23" s="12">
        <f t="shared" si="12"/>
        <v>57</v>
      </c>
      <c r="BU23" s="12">
        <f t="shared" si="13"/>
        <v>53</v>
      </c>
      <c r="BV23" s="12"/>
      <c r="BW23" s="12">
        <v>2</v>
      </c>
      <c r="BX23" s="12">
        <v>0</v>
      </c>
      <c r="BY23" s="12">
        <v>0</v>
      </c>
      <c r="BZ23" s="12">
        <f t="shared" si="14"/>
        <v>5</v>
      </c>
      <c r="CA23" s="12">
        <f t="shared" ref="CA23:CB23" si="85">ROUNDUP((((AZ23)*4))/18,0)</f>
        <v>2</v>
      </c>
      <c r="CB23" s="12">
        <f t="shared" si="85"/>
        <v>2</v>
      </c>
      <c r="CC23" s="12">
        <v>2</v>
      </c>
      <c r="CD23" s="12">
        <v>2</v>
      </c>
      <c r="CE23" s="12">
        <v>0</v>
      </c>
      <c r="CF23" s="12">
        <f t="shared" ref="CF23:CG23" si="86">IF(CA23-CC23&gt;0,CA23-CC23,0)</f>
        <v>0</v>
      </c>
      <c r="CG23" s="12">
        <f t="shared" si="86"/>
        <v>0</v>
      </c>
      <c r="CH23" s="12">
        <v>2</v>
      </c>
      <c r="CI23" s="12">
        <f t="shared" si="17"/>
        <v>3</v>
      </c>
      <c r="CJ23" s="12">
        <f t="shared" si="18"/>
        <v>4</v>
      </c>
      <c r="CK23" s="12">
        <f t="shared" si="19"/>
        <v>2</v>
      </c>
      <c r="CL23" s="12">
        <v>39</v>
      </c>
      <c r="CM23" s="12">
        <f t="shared" si="20"/>
        <v>68</v>
      </c>
      <c r="CN23" s="12">
        <f t="shared" si="21"/>
        <v>29</v>
      </c>
      <c r="CO23" s="121"/>
    </row>
    <row r="24" spans="1:93" ht="15.75" customHeight="1">
      <c r="A24" s="13" t="s">
        <v>131</v>
      </c>
      <c r="B24" s="14" t="s">
        <v>89</v>
      </c>
      <c r="C24" s="14" t="s">
        <v>132</v>
      </c>
      <c r="D24" s="14" t="s">
        <v>87</v>
      </c>
      <c r="E24" s="14">
        <v>139</v>
      </c>
      <c r="F24" s="14">
        <v>1</v>
      </c>
      <c r="G24" s="14">
        <v>103</v>
      </c>
      <c r="H24" s="14">
        <v>3</v>
      </c>
      <c r="I24" s="14">
        <v>133</v>
      </c>
      <c r="J24" s="14">
        <v>4</v>
      </c>
      <c r="K24" s="14">
        <v>96</v>
      </c>
      <c r="L24" s="14">
        <v>3</v>
      </c>
      <c r="M24" s="14">
        <v>81</v>
      </c>
      <c r="N24" s="14">
        <v>3</v>
      </c>
      <c r="O24" s="14">
        <v>96</v>
      </c>
      <c r="P24" s="14">
        <v>3</v>
      </c>
      <c r="Q24" s="14">
        <v>65</v>
      </c>
      <c r="R24" s="14">
        <v>2</v>
      </c>
      <c r="S24" s="14">
        <v>89</v>
      </c>
      <c r="T24" s="14">
        <v>3</v>
      </c>
      <c r="U24" s="14">
        <v>62</v>
      </c>
      <c r="V24" s="14">
        <v>2</v>
      </c>
      <c r="W24" s="14">
        <v>82</v>
      </c>
      <c r="X24" s="14">
        <v>3</v>
      </c>
      <c r="Y24" s="14">
        <v>56</v>
      </c>
      <c r="Z24" s="14">
        <v>2</v>
      </c>
      <c r="AA24" s="14">
        <v>84</v>
      </c>
      <c r="AB24" s="14">
        <v>3</v>
      </c>
      <c r="AC24" s="14">
        <v>56</v>
      </c>
      <c r="AD24" s="14">
        <v>2</v>
      </c>
      <c r="AE24" s="14">
        <v>79</v>
      </c>
      <c r="AF24" s="14">
        <v>3</v>
      </c>
      <c r="AG24" s="14">
        <v>67</v>
      </c>
      <c r="AH24" s="14">
        <v>3</v>
      </c>
      <c r="AI24" s="14">
        <v>50</v>
      </c>
      <c r="AJ24" s="14">
        <v>2</v>
      </c>
      <c r="AK24" s="14">
        <v>65</v>
      </c>
      <c r="AL24" s="14">
        <v>2</v>
      </c>
      <c r="AM24" s="14">
        <v>68</v>
      </c>
      <c r="AN24" s="14">
        <v>3</v>
      </c>
      <c r="AO24" s="14">
        <v>50</v>
      </c>
      <c r="AP24" s="14">
        <v>2</v>
      </c>
      <c r="AQ24" s="14">
        <v>22</v>
      </c>
      <c r="AR24" s="14">
        <v>1</v>
      </c>
      <c r="AS24" s="14">
        <v>22</v>
      </c>
      <c r="AT24" s="14">
        <v>1</v>
      </c>
      <c r="AU24" s="14">
        <v>21</v>
      </c>
      <c r="AV24" s="14">
        <v>1</v>
      </c>
      <c r="AW24" s="14">
        <v>20</v>
      </c>
      <c r="AX24" s="14">
        <v>1</v>
      </c>
      <c r="AY24" s="14">
        <v>45678</v>
      </c>
      <c r="AZ24" s="14">
        <f t="shared" si="56"/>
        <v>12</v>
      </c>
      <c r="BA24" s="14">
        <f>SUM(V24+Z24+AD24+AH24+AL24)</f>
        <v>11</v>
      </c>
      <c r="BB24" s="14">
        <f t="shared" si="1"/>
        <v>23</v>
      </c>
      <c r="BC24" s="14">
        <f>SUM(AJ24+AN24+AP24+AR24+AT24+AV24+AX24)</f>
        <v>11</v>
      </c>
      <c r="BD24" s="12">
        <f t="shared" si="57"/>
        <v>334</v>
      </c>
      <c r="BE24" s="12">
        <f>U24+Y24+AC24+AG24+AK24</f>
        <v>306</v>
      </c>
      <c r="BF24" s="14">
        <f>S24+U24+W24+Y24+AA24+AC24+AE24+AG24+AK24</f>
        <v>640</v>
      </c>
      <c r="BG24" s="12"/>
      <c r="BH24" s="12">
        <f t="shared" si="58"/>
        <v>89</v>
      </c>
      <c r="BI24" s="12">
        <f t="shared" si="59"/>
        <v>62</v>
      </c>
      <c r="BJ24" s="12">
        <f t="shared" si="6"/>
        <v>82</v>
      </c>
      <c r="BK24" s="12"/>
      <c r="BL24" s="12">
        <f>Y24</f>
        <v>56</v>
      </c>
      <c r="BM24" s="120">
        <f>Z24*4/18</f>
        <v>0.44444444444444442</v>
      </c>
      <c r="BN24" s="12"/>
      <c r="BO24" s="12"/>
      <c r="BP24" s="12">
        <f t="shared" si="8"/>
        <v>84</v>
      </c>
      <c r="BQ24" s="120">
        <f t="shared" si="83"/>
        <v>0.66666666666666663</v>
      </c>
      <c r="BR24" s="12">
        <f t="shared" si="10"/>
        <v>56</v>
      </c>
      <c r="BS24" s="120">
        <f t="shared" si="84"/>
        <v>0.44444444444444442</v>
      </c>
      <c r="BT24" s="12">
        <f t="shared" si="12"/>
        <v>79</v>
      </c>
      <c r="BU24" s="12">
        <f t="shared" si="13"/>
        <v>67</v>
      </c>
      <c r="BV24" s="12">
        <f>AK24</f>
        <v>65</v>
      </c>
      <c r="BW24" s="12">
        <v>3</v>
      </c>
      <c r="BX24" s="12">
        <v>2</v>
      </c>
      <c r="BY24" s="12">
        <v>0</v>
      </c>
      <c r="BZ24" s="12">
        <f t="shared" si="14"/>
        <v>6</v>
      </c>
      <c r="CA24" s="12">
        <f t="shared" ref="CA24:CB24" si="87">ROUNDUP((((AZ24)*4))/18,0)</f>
        <v>3</v>
      </c>
      <c r="CB24" s="12">
        <f t="shared" si="87"/>
        <v>3</v>
      </c>
      <c r="CC24" s="12">
        <v>3</v>
      </c>
      <c r="CD24" s="12">
        <v>2</v>
      </c>
      <c r="CE24" s="12">
        <v>0</v>
      </c>
      <c r="CF24" s="12">
        <f t="shared" ref="CF24:CG24" si="88">IF(CA24-CC24&gt;0,CA24-CC24,0)</f>
        <v>0</v>
      </c>
      <c r="CG24" s="12">
        <f t="shared" si="88"/>
        <v>1</v>
      </c>
      <c r="CH24" s="12">
        <v>2</v>
      </c>
      <c r="CI24" s="12">
        <f t="shared" si="17"/>
        <v>4</v>
      </c>
      <c r="CJ24" s="12">
        <f t="shared" si="18"/>
        <v>4</v>
      </c>
      <c r="CK24" s="12">
        <f t="shared" si="19"/>
        <v>2</v>
      </c>
      <c r="CL24" s="12">
        <v>36</v>
      </c>
      <c r="CM24" s="12">
        <f t="shared" si="20"/>
        <v>68</v>
      </c>
      <c r="CN24" s="12">
        <f t="shared" si="21"/>
        <v>32</v>
      </c>
      <c r="CO24" s="121"/>
    </row>
    <row r="25" spans="1:93" ht="15.75" customHeight="1">
      <c r="A25" s="13" t="s">
        <v>133</v>
      </c>
      <c r="B25" s="14" t="s">
        <v>89</v>
      </c>
      <c r="C25" s="14" t="s">
        <v>134</v>
      </c>
      <c r="D25" s="14" t="s">
        <v>87</v>
      </c>
      <c r="E25" s="14">
        <v>144</v>
      </c>
      <c r="F25" s="14">
        <v>1</v>
      </c>
      <c r="G25" s="14">
        <v>82</v>
      </c>
      <c r="H25" s="14">
        <v>3</v>
      </c>
      <c r="I25" s="14"/>
      <c r="J25" s="14"/>
      <c r="K25" s="14">
        <v>76</v>
      </c>
      <c r="L25" s="14">
        <v>3</v>
      </c>
      <c r="M25" s="14"/>
      <c r="N25" s="14"/>
      <c r="O25" s="14">
        <v>93</v>
      </c>
      <c r="P25" s="14">
        <v>3</v>
      </c>
      <c r="Q25" s="14"/>
      <c r="R25" s="14"/>
      <c r="S25" s="14">
        <v>89</v>
      </c>
      <c r="T25" s="14">
        <v>3</v>
      </c>
      <c r="U25" s="14"/>
      <c r="V25" s="14"/>
      <c r="W25" s="14">
        <v>74</v>
      </c>
      <c r="X25" s="14">
        <v>3</v>
      </c>
      <c r="Y25" s="14"/>
      <c r="Z25" s="14"/>
      <c r="AA25" s="14">
        <v>77</v>
      </c>
      <c r="AB25" s="14">
        <v>3</v>
      </c>
      <c r="AC25" s="14"/>
      <c r="AD25" s="14"/>
      <c r="AE25" s="14">
        <v>77</v>
      </c>
      <c r="AF25" s="14">
        <v>4</v>
      </c>
      <c r="AG25" s="14"/>
      <c r="AH25" s="14"/>
      <c r="AI25" s="14">
        <v>63</v>
      </c>
      <c r="AJ25" s="14">
        <v>3</v>
      </c>
      <c r="AK25" s="14"/>
      <c r="AL25" s="14"/>
      <c r="AM25" s="14">
        <v>50</v>
      </c>
      <c r="AN25" s="14">
        <v>3</v>
      </c>
      <c r="AO25" s="14"/>
      <c r="AP25" s="14"/>
      <c r="AQ25" s="14">
        <v>22</v>
      </c>
      <c r="AR25" s="14">
        <v>1</v>
      </c>
      <c r="AS25" s="14"/>
      <c r="AT25" s="14"/>
      <c r="AU25" s="14">
        <v>21</v>
      </c>
      <c r="AV25" s="14">
        <v>1</v>
      </c>
      <c r="AW25" s="14"/>
      <c r="AX25" s="14"/>
      <c r="AY25" s="14">
        <v>4567</v>
      </c>
      <c r="AZ25" s="14">
        <f t="shared" si="56"/>
        <v>13</v>
      </c>
      <c r="BA25" s="14">
        <f>V25+Z25+AD25+AH25</f>
        <v>0</v>
      </c>
      <c r="BB25" s="14">
        <f t="shared" si="1"/>
        <v>13</v>
      </c>
      <c r="BC25" s="14">
        <f t="shared" ref="BC25:BC29" si="89">SUM(AJ25+AL25+AN25+AP25+AR25+AT25+AV25+AX25)</f>
        <v>8</v>
      </c>
      <c r="BD25" s="12">
        <f t="shared" si="57"/>
        <v>317</v>
      </c>
      <c r="BE25" s="12">
        <f>U25+Y25+AC25+AG25</f>
        <v>0</v>
      </c>
      <c r="BF25" s="14">
        <f>S25+U25+W25+Y25+AA25+AC25+AE25+AG25</f>
        <v>317</v>
      </c>
      <c r="BG25" s="12"/>
      <c r="BH25" s="12">
        <f t="shared" si="58"/>
        <v>89</v>
      </c>
      <c r="BI25" s="12">
        <f t="shared" si="59"/>
        <v>0</v>
      </c>
      <c r="BJ25" s="12">
        <f t="shared" si="6"/>
        <v>74</v>
      </c>
      <c r="BK25" s="12">
        <f t="shared" ref="BK25:BK29" si="90">Y25</f>
        <v>0</v>
      </c>
      <c r="BL25" s="12"/>
      <c r="BM25" s="12"/>
      <c r="BN25" s="12"/>
      <c r="BO25" s="12"/>
      <c r="BP25" s="12">
        <f t="shared" si="8"/>
        <v>77</v>
      </c>
      <c r="BQ25" s="12"/>
      <c r="BR25" s="12">
        <f t="shared" si="10"/>
        <v>0</v>
      </c>
      <c r="BS25" s="12"/>
      <c r="BT25" s="12">
        <f t="shared" si="12"/>
        <v>77</v>
      </c>
      <c r="BU25" s="12">
        <f t="shared" si="13"/>
        <v>0</v>
      </c>
      <c r="BV25" s="12"/>
      <c r="BW25" s="12">
        <v>2</v>
      </c>
      <c r="BX25" s="12">
        <v>0</v>
      </c>
      <c r="BY25" s="12">
        <v>0</v>
      </c>
      <c r="BZ25" s="12">
        <f t="shared" si="14"/>
        <v>4</v>
      </c>
      <c r="CA25" s="12">
        <f t="shared" ref="CA25:CB25" si="91">ROUNDUP((((AZ25)*4))/18,0)</f>
        <v>3</v>
      </c>
      <c r="CB25" s="12">
        <f t="shared" si="91"/>
        <v>0</v>
      </c>
      <c r="CC25" s="12">
        <v>2</v>
      </c>
      <c r="CD25" s="12">
        <v>0</v>
      </c>
      <c r="CE25" s="12">
        <v>0</v>
      </c>
      <c r="CF25" s="12">
        <f t="shared" ref="CF25:CG25" si="92">IF(CA25-CC25&gt;0,CA25-CC25,0)</f>
        <v>1</v>
      </c>
      <c r="CG25" s="12">
        <f t="shared" si="92"/>
        <v>0</v>
      </c>
      <c r="CH25" s="12">
        <v>2</v>
      </c>
      <c r="CI25" s="12">
        <f t="shared" si="17"/>
        <v>2</v>
      </c>
      <c r="CJ25" s="12">
        <f t="shared" si="18"/>
        <v>2</v>
      </c>
      <c r="CK25" s="12">
        <f t="shared" si="19"/>
        <v>0</v>
      </c>
      <c r="CL25" s="12">
        <v>28</v>
      </c>
      <c r="CM25" s="12">
        <f t="shared" si="20"/>
        <v>34</v>
      </c>
      <c r="CN25" s="12">
        <f t="shared" si="21"/>
        <v>6</v>
      </c>
      <c r="CO25" s="121"/>
    </row>
    <row r="26" spans="1:93" ht="15.75" customHeight="1">
      <c r="A26" s="11" t="s">
        <v>135</v>
      </c>
      <c r="B26" s="12" t="s">
        <v>89</v>
      </c>
      <c r="C26" s="16" t="s">
        <v>136</v>
      </c>
      <c r="D26" s="12" t="s">
        <v>87</v>
      </c>
      <c r="E26" s="12">
        <v>145</v>
      </c>
      <c r="F26" s="12">
        <v>1</v>
      </c>
      <c r="G26" s="12">
        <v>52</v>
      </c>
      <c r="H26" s="12">
        <v>2</v>
      </c>
      <c r="I26" s="12">
        <v>272</v>
      </c>
      <c r="J26" s="12">
        <v>7</v>
      </c>
      <c r="K26" s="12">
        <v>24</v>
      </c>
      <c r="L26" s="12">
        <v>1</v>
      </c>
      <c r="M26" s="12">
        <v>277</v>
      </c>
      <c r="N26" s="12">
        <v>8</v>
      </c>
      <c r="O26" s="12">
        <v>20</v>
      </c>
      <c r="P26" s="12">
        <v>1</v>
      </c>
      <c r="Q26" s="12">
        <v>231</v>
      </c>
      <c r="R26" s="12">
        <v>8</v>
      </c>
      <c r="S26" s="12">
        <v>26</v>
      </c>
      <c r="T26" s="12">
        <v>1</v>
      </c>
      <c r="U26" s="12">
        <v>227</v>
      </c>
      <c r="V26" s="12">
        <v>7</v>
      </c>
      <c r="W26" s="12">
        <v>35</v>
      </c>
      <c r="X26" s="12">
        <v>1</v>
      </c>
      <c r="Y26" s="12">
        <v>235</v>
      </c>
      <c r="Z26" s="12">
        <v>8</v>
      </c>
      <c r="AA26" s="12">
        <v>23</v>
      </c>
      <c r="AB26" s="12">
        <v>1</v>
      </c>
      <c r="AC26" s="12">
        <v>205</v>
      </c>
      <c r="AD26" s="12">
        <v>8</v>
      </c>
      <c r="AE26" s="12">
        <v>22</v>
      </c>
      <c r="AF26" s="12">
        <v>1</v>
      </c>
      <c r="AG26" s="12">
        <v>167</v>
      </c>
      <c r="AH26" s="12">
        <v>6</v>
      </c>
      <c r="AI26" s="12" t="s">
        <v>15</v>
      </c>
      <c r="AJ26" s="12" t="s">
        <v>15</v>
      </c>
      <c r="AK26" s="12">
        <v>153</v>
      </c>
      <c r="AL26" s="12">
        <v>6</v>
      </c>
      <c r="AM26" s="12">
        <v>10</v>
      </c>
      <c r="AN26" s="12">
        <v>1</v>
      </c>
      <c r="AO26" s="12">
        <v>132</v>
      </c>
      <c r="AP26" s="12">
        <v>6</v>
      </c>
      <c r="AQ26" s="12">
        <v>14</v>
      </c>
      <c r="AR26" s="12">
        <v>1</v>
      </c>
      <c r="AS26" s="12">
        <v>94</v>
      </c>
      <c r="AT26" s="12">
        <v>4</v>
      </c>
      <c r="AU26" s="12">
        <v>12</v>
      </c>
      <c r="AV26" s="12">
        <v>1</v>
      </c>
      <c r="AW26" s="12">
        <v>98</v>
      </c>
      <c r="AX26" s="12">
        <v>4</v>
      </c>
      <c r="AY26" s="12">
        <v>567</v>
      </c>
      <c r="AZ26" s="12">
        <f>SUM(X26+AB26+AF26)</f>
        <v>3</v>
      </c>
      <c r="BA26" s="12">
        <f>Z26+AD26+AH26</f>
        <v>22</v>
      </c>
      <c r="BB26" s="12">
        <f t="shared" si="1"/>
        <v>25</v>
      </c>
      <c r="BC26" s="12" t="e">
        <f t="shared" si="89"/>
        <v>#VALUE!</v>
      </c>
      <c r="BD26" s="14">
        <f>W26+AA26+AE26</f>
        <v>80</v>
      </c>
      <c r="BE26" s="14">
        <f>Y26+AC26+AG26</f>
        <v>607</v>
      </c>
      <c r="BF26" s="14">
        <f>W26+Y26+AA26+AC26+AE26+AG26</f>
        <v>687</v>
      </c>
      <c r="BG26" s="12"/>
      <c r="BH26" s="12"/>
      <c r="BI26" s="12"/>
      <c r="BJ26" s="12">
        <f t="shared" si="6"/>
        <v>35</v>
      </c>
      <c r="BK26" s="12">
        <f t="shared" si="90"/>
        <v>235</v>
      </c>
      <c r="BL26" s="12"/>
      <c r="BM26" s="119"/>
      <c r="BN26" s="12"/>
      <c r="BO26" s="12"/>
      <c r="BP26" s="12">
        <f t="shared" si="8"/>
        <v>23</v>
      </c>
      <c r="BQ26" s="120">
        <f t="shared" ref="BQ26:BQ28" si="93">AB26*4/18</f>
        <v>0.22222222222222221</v>
      </c>
      <c r="BR26" s="12">
        <f t="shared" si="10"/>
        <v>205</v>
      </c>
      <c r="BS26" s="120">
        <f t="shared" ref="BS26:BS28" si="94">AD26*4/18</f>
        <v>1.7777777777777777</v>
      </c>
      <c r="BT26" s="12">
        <f t="shared" si="12"/>
        <v>22</v>
      </c>
      <c r="BU26" s="12">
        <f t="shared" si="13"/>
        <v>167</v>
      </c>
      <c r="BV26" s="12"/>
      <c r="BW26" s="12">
        <v>2</v>
      </c>
      <c r="BX26" s="12">
        <v>2</v>
      </c>
      <c r="BY26" s="12">
        <v>0</v>
      </c>
      <c r="BZ26" s="12" t="e">
        <f t="shared" si="14"/>
        <v>#VALUE!</v>
      </c>
      <c r="CA26" s="12">
        <f t="shared" ref="CA26:CB26" si="95">ROUNDUP((((AZ26)*4))/18,0)</f>
        <v>1</v>
      </c>
      <c r="CB26" s="12">
        <f t="shared" si="95"/>
        <v>5</v>
      </c>
      <c r="CC26" s="12">
        <v>1</v>
      </c>
      <c r="CD26" s="12">
        <v>2</v>
      </c>
      <c r="CE26" s="12">
        <v>1</v>
      </c>
      <c r="CF26" s="12">
        <f t="shared" ref="CF26:CG26" si="96">IF(CA26-CC26&gt;0,CA26-CC26,0)</f>
        <v>0</v>
      </c>
      <c r="CG26" s="12">
        <f t="shared" si="96"/>
        <v>3</v>
      </c>
      <c r="CH26" s="12">
        <v>5</v>
      </c>
      <c r="CI26" s="12" t="e">
        <f t="shared" si="17"/>
        <v>#VALUE!</v>
      </c>
      <c r="CJ26" s="12">
        <f t="shared" si="18"/>
        <v>4</v>
      </c>
      <c r="CK26" s="12">
        <f t="shared" si="19"/>
        <v>0</v>
      </c>
      <c r="CL26" s="12">
        <v>77</v>
      </c>
      <c r="CM26" s="12">
        <f t="shared" si="20"/>
        <v>68</v>
      </c>
      <c r="CN26" s="12">
        <f t="shared" si="21"/>
        <v>0</v>
      </c>
      <c r="CO26" s="121"/>
    </row>
    <row r="27" spans="1:93" ht="15.75" customHeight="1">
      <c r="A27" s="13" t="s">
        <v>137</v>
      </c>
      <c r="B27" s="14" t="s">
        <v>89</v>
      </c>
      <c r="C27" s="14" t="s">
        <v>138</v>
      </c>
      <c r="D27" s="14" t="s">
        <v>87</v>
      </c>
      <c r="E27" s="14">
        <v>153</v>
      </c>
      <c r="F27" s="14">
        <v>1</v>
      </c>
      <c r="G27" s="14">
        <v>39</v>
      </c>
      <c r="H27" s="14">
        <v>2</v>
      </c>
      <c r="I27" s="14">
        <v>84</v>
      </c>
      <c r="J27" s="14">
        <v>3</v>
      </c>
      <c r="K27" s="14">
        <v>43</v>
      </c>
      <c r="L27" s="14">
        <v>2</v>
      </c>
      <c r="M27" s="14">
        <v>78</v>
      </c>
      <c r="N27" s="14">
        <v>3</v>
      </c>
      <c r="O27" s="14">
        <v>48</v>
      </c>
      <c r="P27" s="14">
        <v>2</v>
      </c>
      <c r="Q27" s="14">
        <v>65</v>
      </c>
      <c r="R27" s="14">
        <v>2</v>
      </c>
      <c r="S27" s="14">
        <v>38</v>
      </c>
      <c r="T27" s="14">
        <v>2</v>
      </c>
      <c r="U27" s="14">
        <v>56</v>
      </c>
      <c r="V27" s="14">
        <v>2</v>
      </c>
      <c r="W27" s="14">
        <v>41</v>
      </c>
      <c r="X27" s="14">
        <v>2</v>
      </c>
      <c r="Y27" s="14">
        <v>56</v>
      </c>
      <c r="Z27" s="14">
        <v>2</v>
      </c>
      <c r="AA27" s="14">
        <v>45</v>
      </c>
      <c r="AB27" s="14">
        <v>2</v>
      </c>
      <c r="AC27" s="14">
        <v>46</v>
      </c>
      <c r="AD27" s="14">
        <v>2</v>
      </c>
      <c r="AE27" s="14">
        <v>45</v>
      </c>
      <c r="AF27" s="14">
        <v>2</v>
      </c>
      <c r="AG27" s="14">
        <v>30</v>
      </c>
      <c r="AH27" s="14">
        <v>2</v>
      </c>
      <c r="AI27" s="14">
        <v>47</v>
      </c>
      <c r="AJ27" s="14">
        <v>2</v>
      </c>
      <c r="AK27" s="14">
        <v>30</v>
      </c>
      <c r="AL27" s="14">
        <v>1</v>
      </c>
      <c r="AM27" s="14">
        <v>36</v>
      </c>
      <c r="AN27" s="14">
        <v>2</v>
      </c>
      <c r="AO27" s="14">
        <v>24</v>
      </c>
      <c r="AP27" s="14">
        <v>1</v>
      </c>
      <c r="AQ27" s="14">
        <v>34</v>
      </c>
      <c r="AR27" s="14">
        <v>2</v>
      </c>
      <c r="AS27" s="14">
        <v>22</v>
      </c>
      <c r="AT27" s="14">
        <v>1</v>
      </c>
      <c r="AU27" s="14">
        <v>33</v>
      </c>
      <c r="AV27" s="14">
        <v>2</v>
      </c>
      <c r="AW27" s="14">
        <v>22</v>
      </c>
      <c r="AX27" s="14">
        <v>1</v>
      </c>
      <c r="AY27" s="14">
        <v>4567</v>
      </c>
      <c r="AZ27" s="14">
        <f t="shared" ref="AZ27:AZ38" si="97">SUM(T27+X27+AB27+AF27)</f>
        <v>8</v>
      </c>
      <c r="BA27" s="14">
        <f t="shared" ref="BA27:BA29" si="98">V27+Z27+AD27+AH27</f>
        <v>8</v>
      </c>
      <c r="BB27" s="14">
        <f t="shared" si="1"/>
        <v>16</v>
      </c>
      <c r="BC27" s="14">
        <f t="shared" si="89"/>
        <v>12</v>
      </c>
      <c r="BD27" s="12">
        <f t="shared" ref="BD27:BD38" si="99">S27+W27+AA27+AE27</f>
        <v>169</v>
      </c>
      <c r="BE27" s="12">
        <f t="shared" ref="BE27:BE29" si="100">U27+Y27+AC27+AG27</f>
        <v>188</v>
      </c>
      <c r="BF27" s="14">
        <f t="shared" ref="BF27:BF29" si="101">S27+U27+W27+Y27+AA27+AC27+AE27+AG27</f>
        <v>357</v>
      </c>
      <c r="BG27" s="12"/>
      <c r="BH27" s="12">
        <f t="shared" ref="BH27:BH38" si="102">S27</f>
        <v>38</v>
      </c>
      <c r="BI27" s="12">
        <f t="shared" ref="BI27:BI38" si="103">U27</f>
        <v>56</v>
      </c>
      <c r="BJ27" s="12">
        <f t="shared" si="6"/>
        <v>41</v>
      </c>
      <c r="BK27" s="12">
        <f t="shared" si="90"/>
        <v>56</v>
      </c>
      <c r="BL27" s="12"/>
      <c r="BM27" s="119"/>
      <c r="BN27" s="12"/>
      <c r="BO27" s="12"/>
      <c r="BP27" s="12">
        <f t="shared" si="8"/>
        <v>45</v>
      </c>
      <c r="BQ27" s="120">
        <f t="shared" si="93"/>
        <v>0.44444444444444442</v>
      </c>
      <c r="BR27" s="12">
        <f t="shared" si="10"/>
        <v>46</v>
      </c>
      <c r="BS27" s="120">
        <f t="shared" si="94"/>
        <v>0.44444444444444442</v>
      </c>
      <c r="BT27" s="12">
        <f t="shared" si="12"/>
        <v>45</v>
      </c>
      <c r="BU27" s="12">
        <f t="shared" si="13"/>
        <v>30</v>
      </c>
      <c r="BV27" s="12"/>
      <c r="BW27" s="12">
        <v>2</v>
      </c>
      <c r="BX27" s="12">
        <v>1</v>
      </c>
      <c r="BY27" s="12">
        <v>0</v>
      </c>
      <c r="BZ27" s="12">
        <f t="shared" si="14"/>
        <v>5</v>
      </c>
      <c r="CA27" s="12">
        <f t="shared" ref="CA27:CB27" si="104">ROUNDUP((((AZ27)*4))/18,0)</f>
        <v>2</v>
      </c>
      <c r="CB27" s="12">
        <f t="shared" si="104"/>
        <v>2</v>
      </c>
      <c r="CC27" s="12">
        <v>2</v>
      </c>
      <c r="CD27" s="12">
        <v>1</v>
      </c>
      <c r="CE27" s="12">
        <v>0</v>
      </c>
      <c r="CF27" s="12">
        <f t="shared" ref="CF27:CG27" si="105">IF(CA27-CC27&gt;0,CA27-CC27,0)</f>
        <v>0</v>
      </c>
      <c r="CG27" s="12">
        <f t="shared" si="105"/>
        <v>1</v>
      </c>
      <c r="CH27" s="12">
        <v>3</v>
      </c>
      <c r="CI27" s="12">
        <f t="shared" si="17"/>
        <v>3</v>
      </c>
      <c r="CJ27" s="12">
        <f t="shared" si="18"/>
        <v>4</v>
      </c>
      <c r="CK27" s="12">
        <f t="shared" si="19"/>
        <v>1</v>
      </c>
      <c r="CL27" s="12">
        <v>43</v>
      </c>
      <c r="CM27" s="12">
        <f t="shared" si="20"/>
        <v>68</v>
      </c>
      <c r="CN27" s="12">
        <f t="shared" si="21"/>
        <v>25</v>
      </c>
      <c r="CO27" s="121"/>
    </row>
    <row r="28" spans="1:93" ht="15.75" customHeight="1">
      <c r="A28" s="13" t="s">
        <v>139</v>
      </c>
      <c r="B28" s="14" t="s">
        <v>89</v>
      </c>
      <c r="C28" s="14" t="s">
        <v>140</v>
      </c>
      <c r="D28" s="14" t="s">
        <v>87</v>
      </c>
      <c r="E28" s="14">
        <v>158</v>
      </c>
      <c r="F28" s="14">
        <v>1</v>
      </c>
      <c r="G28" s="14">
        <v>197</v>
      </c>
      <c r="H28" s="14">
        <v>6</v>
      </c>
      <c r="I28" s="14">
        <v>110</v>
      </c>
      <c r="J28" s="14">
        <v>3</v>
      </c>
      <c r="K28" s="14">
        <v>184</v>
      </c>
      <c r="L28" s="14">
        <v>6</v>
      </c>
      <c r="M28" s="14">
        <v>105</v>
      </c>
      <c r="N28" s="14">
        <v>3</v>
      </c>
      <c r="O28" s="14">
        <v>203</v>
      </c>
      <c r="P28" s="14">
        <v>7</v>
      </c>
      <c r="Q28" s="14">
        <v>122</v>
      </c>
      <c r="R28" s="14">
        <v>4</v>
      </c>
      <c r="S28" s="14">
        <v>201</v>
      </c>
      <c r="T28" s="14">
        <v>8</v>
      </c>
      <c r="U28" s="14">
        <v>104</v>
      </c>
      <c r="V28" s="14">
        <v>4</v>
      </c>
      <c r="W28" s="14">
        <v>191</v>
      </c>
      <c r="X28" s="14">
        <v>6</v>
      </c>
      <c r="Y28" s="14">
        <v>85</v>
      </c>
      <c r="Z28" s="14">
        <v>3</v>
      </c>
      <c r="AA28" s="14">
        <v>167</v>
      </c>
      <c r="AB28" s="14">
        <v>6</v>
      </c>
      <c r="AC28" s="14">
        <v>76</v>
      </c>
      <c r="AD28" s="14">
        <v>2</v>
      </c>
      <c r="AE28" s="14">
        <v>191</v>
      </c>
      <c r="AF28" s="14">
        <v>8</v>
      </c>
      <c r="AG28" s="14">
        <v>74</v>
      </c>
      <c r="AH28" s="14">
        <v>3</v>
      </c>
      <c r="AI28" s="14">
        <v>177</v>
      </c>
      <c r="AJ28" s="14">
        <v>7</v>
      </c>
      <c r="AK28" s="14">
        <v>53</v>
      </c>
      <c r="AL28" s="14">
        <v>2</v>
      </c>
      <c r="AM28" s="14">
        <v>164</v>
      </c>
      <c r="AN28" s="14">
        <v>7</v>
      </c>
      <c r="AO28" s="14">
        <v>29</v>
      </c>
      <c r="AP28" s="14">
        <v>1</v>
      </c>
      <c r="AQ28" s="14">
        <v>104</v>
      </c>
      <c r="AR28" s="14">
        <v>4</v>
      </c>
      <c r="AS28" s="14">
        <v>30</v>
      </c>
      <c r="AT28" s="14">
        <v>1</v>
      </c>
      <c r="AU28" s="14">
        <v>117</v>
      </c>
      <c r="AV28" s="14">
        <v>5</v>
      </c>
      <c r="AW28" s="14">
        <v>36</v>
      </c>
      <c r="AX28" s="14">
        <v>1</v>
      </c>
      <c r="AY28" s="14">
        <v>4567</v>
      </c>
      <c r="AZ28" s="14">
        <f t="shared" si="97"/>
        <v>28</v>
      </c>
      <c r="BA28" s="14">
        <f t="shared" si="98"/>
        <v>12</v>
      </c>
      <c r="BB28" s="14">
        <f t="shared" si="1"/>
        <v>40</v>
      </c>
      <c r="BC28" s="14">
        <f t="shared" si="89"/>
        <v>28</v>
      </c>
      <c r="BD28" s="12">
        <f t="shared" si="99"/>
        <v>750</v>
      </c>
      <c r="BE28" s="12">
        <f t="shared" si="100"/>
        <v>339</v>
      </c>
      <c r="BF28" s="14">
        <f t="shared" si="101"/>
        <v>1089</v>
      </c>
      <c r="BG28" s="12"/>
      <c r="BH28" s="12">
        <f t="shared" si="102"/>
        <v>201</v>
      </c>
      <c r="BI28" s="12">
        <f t="shared" si="103"/>
        <v>104</v>
      </c>
      <c r="BJ28" s="12">
        <f t="shared" si="6"/>
        <v>191</v>
      </c>
      <c r="BK28" s="12">
        <f t="shared" si="90"/>
        <v>85</v>
      </c>
      <c r="BL28" s="12"/>
      <c r="BM28" s="119"/>
      <c r="BN28" s="12"/>
      <c r="BO28" s="12"/>
      <c r="BP28" s="12">
        <f t="shared" si="8"/>
        <v>167</v>
      </c>
      <c r="BQ28" s="120">
        <f t="shared" si="93"/>
        <v>1.3333333333333333</v>
      </c>
      <c r="BR28" s="12">
        <f t="shared" si="10"/>
        <v>76</v>
      </c>
      <c r="BS28" s="120">
        <f t="shared" si="94"/>
        <v>0.44444444444444442</v>
      </c>
      <c r="BT28" s="12">
        <f t="shared" si="12"/>
        <v>191</v>
      </c>
      <c r="BU28" s="12">
        <f t="shared" si="13"/>
        <v>74</v>
      </c>
      <c r="BV28" s="12"/>
      <c r="BW28" s="12">
        <v>4</v>
      </c>
      <c r="BX28" s="12">
        <v>2</v>
      </c>
      <c r="BY28" s="12">
        <v>0</v>
      </c>
      <c r="BZ28" s="12">
        <f t="shared" si="14"/>
        <v>11</v>
      </c>
      <c r="CA28" s="12">
        <f t="shared" ref="CA28:CB28" si="106">ROUNDUP((((AZ28)*4))/18,0)</f>
        <v>7</v>
      </c>
      <c r="CB28" s="12">
        <f t="shared" si="106"/>
        <v>3</v>
      </c>
      <c r="CC28" s="12">
        <v>4</v>
      </c>
      <c r="CD28" s="12">
        <v>2</v>
      </c>
      <c r="CE28" s="12">
        <v>0</v>
      </c>
      <c r="CF28" s="12">
        <f t="shared" ref="CF28:CG28" si="107">IF(CA28-CC28&gt;0,CA28-CC28,0)</f>
        <v>3</v>
      </c>
      <c r="CG28" s="12">
        <f t="shared" si="107"/>
        <v>1</v>
      </c>
      <c r="CH28" s="12">
        <v>6</v>
      </c>
      <c r="CI28" s="12">
        <f t="shared" si="17"/>
        <v>7</v>
      </c>
      <c r="CJ28" s="12">
        <f t="shared" si="18"/>
        <v>6</v>
      </c>
      <c r="CK28" s="12">
        <f t="shared" si="19"/>
        <v>0</v>
      </c>
      <c r="CL28" s="12">
        <v>99</v>
      </c>
      <c r="CM28" s="12">
        <f t="shared" si="20"/>
        <v>102</v>
      </c>
      <c r="CN28" s="12">
        <f t="shared" si="21"/>
        <v>3</v>
      </c>
      <c r="CO28" s="121"/>
    </row>
    <row r="29" spans="1:93" ht="15.75" customHeight="1">
      <c r="A29" s="13" t="s">
        <v>141</v>
      </c>
      <c r="B29" s="14" t="s">
        <v>89</v>
      </c>
      <c r="C29" s="14" t="s">
        <v>142</v>
      </c>
      <c r="D29" s="14" t="s">
        <v>87</v>
      </c>
      <c r="E29" s="14">
        <v>159</v>
      </c>
      <c r="F29" s="14">
        <v>1</v>
      </c>
      <c r="G29" s="14">
        <v>145</v>
      </c>
      <c r="H29" s="14">
        <v>5</v>
      </c>
      <c r="I29" s="14"/>
      <c r="J29" s="14"/>
      <c r="K29" s="14">
        <v>133</v>
      </c>
      <c r="L29" s="14">
        <v>4</v>
      </c>
      <c r="M29" s="14"/>
      <c r="N29" s="14"/>
      <c r="O29" s="14">
        <v>130</v>
      </c>
      <c r="P29" s="14">
        <v>5</v>
      </c>
      <c r="Q29" s="14"/>
      <c r="R29" s="14"/>
      <c r="S29" s="14">
        <v>132</v>
      </c>
      <c r="T29" s="14">
        <v>5</v>
      </c>
      <c r="U29" s="14"/>
      <c r="V29" s="14"/>
      <c r="W29" s="14">
        <v>158</v>
      </c>
      <c r="X29" s="14">
        <v>5</v>
      </c>
      <c r="Y29" s="14"/>
      <c r="Z29" s="14"/>
      <c r="AA29" s="14">
        <v>113</v>
      </c>
      <c r="AB29" s="14">
        <v>4</v>
      </c>
      <c r="AC29" s="14"/>
      <c r="AD29" s="14"/>
      <c r="AE29" s="14">
        <v>138</v>
      </c>
      <c r="AF29" s="14">
        <v>5</v>
      </c>
      <c r="AG29" s="14"/>
      <c r="AH29" s="14"/>
      <c r="AI29" s="14">
        <v>106</v>
      </c>
      <c r="AJ29" s="14">
        <v>5</v>
      </c>
      <c r="AK29" s="14"/>
      <c r="AL29" s="14"/>
      <c r="AM29" s="14">
        <v>87</v>
      </c>
      <c r="AN29" s="14">
        <v>4</v>
      </c>
      <c r="AO29" s="14"/>
      <c r="AP29" s="14"/>
      <c r="AQ29" s="14">
        <v>30</v>
      </c>
      <c r="AR29" s="14">
        <v>1</v>
      </c>
      <c r="AS29" s="14"/>
      <c r="AT29" s="14"/>
      <c r="AU29" s="14">
        <v>41</v>
      </c>
      <c r="AV29" s="14">
        <v>2</v>
      </c>
      <c r="AW29" s="14"/>
      <c r="AX29" s="14"/>
      <c r="AY29" s="14">
        <v>4567</v>
      </c>
      <c r="AZ29" s="14">
        <f t="shared" si="97"/>
        <v>19</v>
      </c>
      <c r="BA29" s="14">
        <f t="shared" si="98"/>
        <v>0</v>
      </c>
      <c r="BB29" s="14">
        <f t="shared" si="1"/>
        <v>19</v>
      </c>
      <c r="BC29" s="14">
        <f t="shared" si="89"/>
        <v>12</v>
      </c>
      <c r="BD29" s="12">
        <f t="shared" si="99"/>
        <v>541</v>
      </c>
      <c r="BE29" s="12">
        <f t="shared" si="100"/>
        <v>0</v>
      </c>
      <c r="BF29" s="14">
        <f t="shared" si="101"/>
        <v>541</v>
      </c>
      <c r="BG29" s="12"/>
      <c r="BH29" s="12">
        <f t="shared" si="102"/>
        <v>132</v>
      </c>
      <c r="BI29" s="12">
        <f t="shared" si="103"/>
        <v>0</v>
      </c>
      <c r="BJ29" s="12">
        <f t="shared" si="6"/>
        <v>158</v>
      </c>
      <c r="BK29" s="12">
        <f t="shared" si="90"/>
        <v>0</v>
      </c>
      <c r="BL29" s="12"/>
      <c r="BM29" s="12"/>
      <c r="BN29" s="12"/>
      <c r="BO29" s="12"/>
      <c r="BP29" s="12">
        <f t="shared" si="8"/>
        <v>113</v>
      </c>
      <c r="BQ29" s="12"/>
      <c r="BR29" s="12">
        <f t="shared" si="10"/>
        <v>0</v>
      </c>
      <c r="BS29" s="12"/>
      <c r="BT29" s="12">
        <f t="shared" si="12"/>
        <v>138</v>
      </c>
      <c r="BU29" s="12">
        <f t="shared" si="13"/>
        <v>0</v>
      </c>
      <c r="BV29" s="12"/>
      <c r="BW29" s="12">
        <v>2</v>
      </c>
      <c r="BX29" s="12">
        <v>0</v>
      </c>
      <c r="BY29" s="12">
        <v>0</v>
      </c>
      <c r="BZ29" s="12">
        <f t="shared" si="14"/>
        <v>5</v>
      </c>
      <c r="CA29" s="12">
        <f t="shared" ref="CA29:CB29" si="108">ROUNDUP((((AZ29)*4))/18,0)</f>
        <v>5</v>
      </c>
      <c r="CB29" s="12">
        <f t="shared" si="108"/>
        <v>0</v>
      </c>
      <c r="CC29" s="12">
        <v>2</v>
      </c>
      <c r="CD29" s="12">
        <v>0</v>
      </c>
      <c r="CE29" s="12">
        <v>0</v>
      </c>
      <c r="CF29" s="12">
        <f t="shared" ref="CF29:CG29" si="109">IF(CA29-CC29&gt;0,CA29-CC29,0)</f>
        <v>3</v>
      </c>
      <c r="CG29" s="12">
        <f t="shared" si="109"/>
        <v>0</v>
      </c>
      <c r="CH29" s="12">
        <v>4</v>
      </c>
      <c r="CI29" s="12">
        <f t="shared" si="17"/>
        <v>3</v>
      </c>
      <c r="CJ29" s="12">
        <f t="shared" si="18"/>
        <v>4</v>
      </c>
      <c r="CK29" s="12">
        <f t="shared" si="19"/>
        <v>0</v>
      </c>
      <c r="CL29" s="12">
        <v>19</v>
      </c>
      <c r="CM29" s="12">
        <f t="shared" si="20"/>
        <v>68</v>
      </c>
      <c r="CN29" s="12">
        <f t="shared" si="21"/>
        <v>49</v>
      </c>
      <c r="CO29" s="121"/>
    </row>
    <row r="30" spans="1:93" ht="15.75" customHeight="1">
      <c r="A30" s="13" t="s">
        <v>143</v>
      </c>
      <c r="B30" s="14" t="s">
        <v>89</v>
      </c>
      <c r="C30" s="14" t="s">
        <v>144</v>
      </c>
      <c r="D30" s="14" t="s">
        <v>87</v>
      </c>
      <c r="E30" s="14">
        <v>160</v>
      </c>
      <c r="F30" s="14">
        <v>1</v>
      </c>
      <c r="G30" s="14">
        <v>33</v>
      </c>
      <c r="H30" s="14">
        <v>1</v>
      </c>
      <c r="I30" s="14">
        <v>264</v>
      </c>
      <c r="J30" s="14">
        <v>6</v>
      </c>
      <c r="K30" s="14">
        <v>36</v>
      </c>
      <c r="L30" s="14">
        <v>1</v>
      </c>
      <c r="M30" s="14">
        <v>269</v>
      </c>
      <c r="N30" s="14">
        <v>6</v>
      </c>
      <c r="O30" s="14">
        <v>43</v>
      </c>
      <c r="P30" s="14">
        <v>1</v>
      </c>
      <c r="Q30" s="14">
        <v>265</v>
      </c>
      <c r="R30" s="14">
        <v>6</v>
      </c>
      <c r="S30" s="14">
        <v>41</v>
      </c>
      <c r="T30" s="14">
        <v>1</v>
      </c>
      <c r="U30" s="14">
        <v>245</v>
      </c>
      <c r="V30" s="14">
        <v>6</v>
      </c>
      <c r="W30" s="14">
        <v>44</v>
      </c>
      <c r="X30" s="14">
        <v>1</v>
      </c>
      <c r="Y30" s="14">
        <v>237</v>
      </c>
      <c r="Z30" s="14">
        <v>7</v>
      </c>
      <c r="AA30" s="14">
        <v>37</v>
      </c>
      <c r="AB30" s="14">
        <v>1</v>
      </c>
      <c r="AC30" s="14">
        <v>202</v>
      </c>
      <c r="AD30" s="14">
        <v>6</v>
      </c>
      <c r="AE30" s="14">
        <v>44</v>
      </c>
      <c r="AF30" s="14">
        <v>1</v>
      </c>
      <c r="AG30" s="14">
        <v>199</v>
      </c>
      <c r="AH30" s="14">
        <v>6</v>
      </c>
      <c r="AI30" s="14">
        <v>34</v>
      </c>
      <c r="AJ30" s="14">
        <v>1</v>
      </c>
      <c r="AK30" s="14">
        <v>158</v>
      </c>
      <c r="AL30" s="14">
        <v>5</v>
      </c>
      <c r="AM30" s="14">
        <v>24</v>
      </c>
      <c r="AN30" s="14">
        <v>1</v>
      </c>
      <c r="AO30" s="14">
        <v>147</v>
      </c>
      <c r="AP30" s="14">
        <v>6</v>
      </c>
      <c r="AQ30" s="14">
        <v>32</v>
      </c>
      <c r="AR30" s="14">
        <v>1</v>
      </c>
      <c r="AS30" s="14">
        <v>117</v>
      </c>
      <c r="AT30" s="14">
        <v>5</v>
      </c>
      <c r="AU30" s="14">
        <v>13</v>
      </c>
      <c r="AV30" s="14">
        <v>1</v>
      </c>
      <c r="AW30" s="14">
        <v>92</v>
      </c>
      <c r="AX30" s="14">
        <v>4</v>
      </c>
      <c r="AY30" s="14">
        <v>45678</v>
      </c>
      <c r="AZ30" s="14">
        <f t="shared" si="97"/>
        <v>4</v>
      </c>
      <c r="BA30" s="14">
        <f>SUM(V30+Z30+AD30+AH30+AL30)</f>
        <v>30</v>
      </c>
      <c r="BB30" s="14">
        <f t="shared" si="1"/>
        <v>34</v>
      </c>
      <c r="BC30" s="14">
        <f>SUM(AJ30+AN30+AP30+AR30+AT30+AV30+AX30)</f>
        <v>19</v>
      </c>
      <c r="BD30" s="12">
        <f t="shared" si="99"/>
        <v>166</v>
      </c>
      <c r="BE30" s="12">
        <f>U30+Y30+AC30+AG30+AK30</f>
        <v>1041</v>
      </c>
      <c r="BF30" s="14">
        <f>S30+U30+W30+Y30+AA30+AC30+AE30+AG30+AK30</f>
        <v>1207</v>
      </c>
      <c r="BG30" s="12"/>
      <c r="BH30" s="12">
        <f t="shared" si="102"/>
        <v>41</v>
      </c>
      <c r="BI30" s="12">
        <f t="shared" si="103"/>
        <v>245</v>
      </c>
      <c r="BJ30" s="12">
        <f t="shared" si="6"/>
        <v>44</v>
      </c>
      <c r="BK30" s="12"/>
      <c r="BL30" s="12">
        <f>Y30</f>
        <v>237</v>
      </c>
      <c r="BM30" s="120">
        <f>Z30*4/18</f>
        <v>1.5555555555555556</v>
      </c>
      <c r="BN30" s="12"/>
      <c r="BO30" s="12"/>
      <c r="BP30" s="12">
        <f t="shared" si="8"/>
        <v>37</v>
      </c>
      <c r="BQ30" s="120">
        <f t="shared" ref="BQ30:BQ33" si="110">AB30*4/18</f>
        <v>0.22222222222222221</v>
      </c>
      <c r="BR30" s="12">
        <f t="shared" si="10"/>
        <v>202</v>
      </c>
      <c r="BS30" s="120">
        <f t="shared" ref="BS30:BS33" si="111">AD30*4/18</f>
        <v>1.3333333333333333</v>
      </c>
      <c r="BT30" s="12">
        <f t="shared" si="12"/>
        <v>44</v>
      </c>
      <c r="BU30" s="12">
        <f t="shared" si="13"/>
        <v>199</v>
      </c>
      <c r="BV30" s="12">
        <f>AK30</f>
        <v>158</v>
      </c>
      <c r="BW30" s="12">
        <v>1</v>
      </c>
      <c r="BX30" s="12">
        <v>2</v>
      </c>
      <c r="BY30" s="12">
        <v>3</v>
      </c>
      <c r="BZ30" s="12">
        <f t="shared" si="14"/>
        <v>9</v>
      </c>
      <c r="CA30" s="12">
        <f t="shared" ref="CA30:CB30" si="112">ROUNDUP((((AZ30)*4))/18,0)</f>
        <v>1</v>
      </c>
      <c r="CB30" s="12">
        <f t="shared" si="112"/>
        <v>7</v>
      </c>
      <c r="CC30" s="12">
        <v>1</v>
      </c>
      <c r="CD30" s="12">
        <v>2</v>
      </c>
      <c r="CE30" s="12">
        <v>3</v>
      </c>
      <c r="CF30" s="12">
        <f t="shared" ref="CF30:CG30" si="113">IF(CA30-CC30&gt;0,CA30-CC30,0)</f>
        <v>0</v>
      </c>
      <c r="CG30" s="12">
        <f t="shared" si="113"/>
        <v>5</v>
      </c>
      <c r="CH30" s="12">
        <v>4</v>
      </c>
      <c r="CI30" s="12">
        <f t="shared" si="17"/>
        <v>6</v>
      </c>
      <c r="CJ30" s="12">
        <f t="shared" si="18"/>
        <v>6</v>
      </c>
      <c r="CK30" s="12">
        <f t="shared" si="19"/>
        <v>2</v>
      </c>
      <c r="CL30" s="12">
        <v>81</v>
      </c>
      <c r="CM30" s="12">
        <f t="shared" si="20"/>
        <v>102</v>
      </c>
      <c r="CN30" s="12">
        <f t="shared" si="21"/>
        <v>21</v>
      </c>
      <c r="CO30" s="121"/>
    </row>
    <row r="31" spans="1:93" ht="15.75" customHeight="1">
      <c r="A31" s="13" t="s">
        <v>145</v>
      </c>
      <c r="B31" s="14" t="s">
        <v>89</v>
      </c>
      <c r="C31" s="14" t="s">
        <v>146</v>
      </c>
      <c r="D31" s="14" t="s">
        <v>87</v>
      </c>
      <c r="E31" s="14">
        <v>162</v>
      </c>
      <c r="F31" s="14">
        <v>1</v>
      </c>
      <c r="G31" s="14">
        <v>174</v>
      </c>
      <c r="H31" s="14">
        <v>6</v>
      </c>
      <c r="I31" s="14">
        <v>37</v>
      </c>
      <c r="J31" s="14">
        <v>1</v>
      </c>
      <c r="K31" s="14">
        <v>148</v>
      </c>
      <c r="L31" s="14">
        <v>5</v>
      </c>
      <c r="M31" s="14">
        <v>42</v>
      </c>
      <c r="N31" s="14">
        <v>2</v>
      </c>
      <c r="O31" s="14">
        <v>155</v>
      </c>
      <c r="P31" s="14">
        <v>5</v>
      </c>
      <c r="Q31" s="14">
        <v>36</v>
      </c>
      <c r="R31" s="14">
        <v>1</v>
      </c>
      <c r="S31" s="14">
        <v>105</v>
      </c>
      <c r="T31" s="14">
        <v>4</v>
      </c>
      <c r="U31" s="14">
        <v>41</v>
      </c>
      <c r="V31" s="14">
        <v>1</v>
      </c>
      <c r="W31" s="14">
        <v>125</v>
      </c>
      <c r="X31" s="14">
        <v>5</v>
      </c>
      <c r="Y31" s="14">
        <v>30</v>
      </c>
      <c r="Z31" s="14">
        <v>1</v>
      </c>
      <c r="AA31" s="14">
        <v>98</v>
      </c>
      <c r="AB31" s="14">
        <v>4</v>
      </c>
      <c r="AC31" s="14">
        <v>20</v>
      </c>
      <c r="AD31" s="14">
        <v>1</v>
      </c>
      <c r="AE31" s="14">
        <v>137</v>
      </c>
      <c r="AF31" s="14">
        <v>5</v>
      </c>
      <c r="AG31" s="14">
        <v>28</v>
      </c>
      <c r="AH31" s="14">
        <v>1</v>
      </c>
      <c r="AI31" s="14">
        <v>93</v>
      </c>
      <c r="AJ31" s="14">
        <v>4</v>
      </c>
      <c r="AK31" s="14">
        <v>21</v>
      </c>
      <c r="AL31" s="14">
        <v>1</v>
      </c>
      <c r="AM31" s="14">
        <v>90</v>
      </c>
      <c r="AN31" s="14">
        <v>3</v>
      </c>
      <c r="AO31" s="14">
        <v>12</v>
      </c>
      <c r="AP31" s="14">
        <v>1</v>
      </c>
      <c r="AQ31" s="14">
        <v>43</v>
      </c>
      <c r="AR31" s="14">
        <v>2</v>
      </c>
      <c r="AS31" s="14">
        <v>12</v>
      </c>
      <c r="AT31" s="14">
        <v>1</v>
      </c>
      <c r="AU31" s="14">
        <v>68</v>
      </c>
      <c r="AV31" s="14">
        <v>3</v>
      </c>
      <c r="AW31" s="14">
        <v>13</v>
      </c>
      <c r="AX31" s="14">
        <v>1</v>
      </c>
      <c r="AY31" s="14">
        <v>4567</v>
      </c>
      <c r="AZ31" s="14">
        <f t="shared" si="97"/>
        <v>18</v>
      </c>
      <c r="BA31" s="14">
        <f t="shared" ref="BA31:BA38" si="114">V31+Z31+AD31+AH31</f>
        <v>4</v>
      </c>
      <c r="BB31" s="14">
        <f t="shared" si="1"/>
        <v>22</v>
      </c>
      <c r="BC31" s="14">
        <f t="shared" ref="BC31:BC48" si="115">SUM(AJ31+AL31+AN31+AP31+AR31+AT31+AV31+AX31)</f>
        <v>16</v>
      </c>
      <c r="BD31" s="12">
        <f t="shared" si="99"/>
        <v>465</v>
      </c>
      <c r="BE31" s="12">
        <f t="shared" ref="BE31:BE38" si="116">U31+Y31+AC31+AG31</f>
        <v>119</v>
      </c>
      <c r="BF31" s="14">
        <f t="shared" ref="BF31:BF38" si="117">S31+U31+W31+Y31+AA31+AC31+AE31+AG31</f>
        <v>584</v>
      </c>
      <c r="BG31" s="12"/>
      <c r="BH31" s="12">
        <f t="shared" si="102"/>
        <v>105</v>
      </c>
      <c r="BI31" s="12">
        <f t="shared" si="103"/>
        <v>41</v>
      </c>
      <c r="BJ31" s="12">
        <f t="shared" si="6"/>
        <v>125</v>
      </c>
      <c r="BK31" s="12">
        <f t="shared" ref="BK31:BK48" si="118">Y31</f>
        <v>30</v>
      </c>
      <c r="BL31" s="12"/>
      <c r="BM31" s="119"/>
      <c r="BN31" s="12"/>
      <c r="BO31" s="12"/>
      <c r="BP31" s="12">
        <f t="shared" si="8"/>
        <v>98</v>
      </c>
      <c r="BQ31" s="120">
        <f t="shared" si="110"/>
        <v>0.88888888888888884</v>
      </c>
      <c r="BR31" s="12">
        <f t="shared" si="10"/>
        <v>20</v>
      </c>
      <c r="BS31" s="120">
        <f t="shared" si="111"/>
        <v>0.22222222222222221</v>
      </c>
      <c r="BT31" s="12">
        <f t="shared" si="12"/>
        <v>137</v>
      </c>
      <c r="BU31" s="12">
        <f t="shared" si="13"/>
        <v>28</v>
      </c>
      <c r="BV31" s="12"/>
      <c r="BW31" s="12">
        <v>2</v>
      </c>
      <c r="BX31" s="12">
        <v>1</v>
      </c>
      <c r="BY31" s="12">
        <v>1</v>
      </c>
      <c r="BZ31" s="12">
        <f t="shared" si="14"/>
        <v>6</v>
      </c>
      <c r="CA31" s="12">
        <f t="shared" ref="CA31:CB31" si="119">ROUNDUP((((AZ31)*4))/18,0)</f>
        <v>4</v>
      </c>
      <c r="CB31" s="12">
        <f t="shared" si="119"/>
        <v>1</v>
      </c>
      <c r="CC31" s="12">
        <v>2</v>
      </c>
      <c r="CD31" s="12">
        <v>1</v>
      </c>
      <c r="CE31" s="12">
        <v>1</v>
      </c>
      <c r="CF31" s="12">
        <f t="shared" ref="CF31:CG31" si="120">IF(CA31-CC31&gt;0,CA31-CC31,0)</f>
        <v>2</v>
      </c>
      <c r="CG31" s="12">
        <f t="shared" si="120"/>
        <v>0</v>
      </c>
      <c r="CH31" s="12">
        <v>3</v>
      </c>
      <c r="CI31" s="12">
        <f t="shared" si="17"/>
        <v>4</v>
      </c>
      <c r="CJ31" s="12">
        <f t="shared" si="18"/>
        <v>4</v>
      </c>
      <c r="CK31" s="12">
        <f t="shared" si="19"/>
        <v>1</v>
      </c>
      <c r="CL31" s="12">
        <v>54</v>
      </c>
      <c r="CM31" s="12">
        <f t="shared" si="20"/>
        <v>68</v>
      </c>
      <c r="CN31" s="12">
        <f t="shared" si="21"/>
        <v>14</v>
      </c>
      <c r="CO31" s="121"/>
    </row>
    <row r="32" spans="1:93" ht="15.75" customHeight="1">
      <c r="A32" s="11" t="s">
        <v>147</v>
      </c>
      <c r="B32" s="12" t="s">
        <v>89</v>
      </c>
      <c r="C32" s="12" t="s">
        <v>148</v>
      </c>
      <c r="D32" s="12" t="s">
        <v>87</v>
      </c>
      <c r="E32" s="12">
        <v>164</v>
      </c>
      <c r="F32" s="12">
        <v>1</v>
      </c>
      <c r="G32" s="12">
        <v>47</v>
      </c>
      <c r="H32" s="12">
        <v>2</v>
      </c>
      <c r="I32" s="12">
        <v>91</v>
      </c>
      <c r="J32" s="12">
        <v>3</v>
      </c>
      <c r="K32" s="12">
        <v>63</v>
      </c>
      <c r="L32" s="12">
        <v>3</v>
      </c>
      <c r="M32" s="12">
        <v>79</v>
      </c>
      <c r="N32" s="12">
        <v>3</v>
      </c>
      <c r="O32" s="12">
        <v>64</v>
      </c>
      <c r="P32" s="12">
        <v>2</v>
      </c>
      <c r="Q32" s="12">
        <v>76</v>
      </c>
      <c r="R32" s="12">
        <v>3</v>
      </c>
      <c r="S32" s="12">
        <v>83</v>
      </c>
      <c r="T32" s="12">
        <v>3</v>
      </c>
      <c r="U32" s="12">
        <v>91</v>
      </c>
      <c r="V32" s="12">
        <v>3</v>
      </c>
      <c r="W32" s="12">
        <v>60</v>
      </c>
      <c r="X32" s="12">
        <v>2</v>
      </c>
      <c r="Y32" s="12">
        <v>97</v>
      </c>
      <c r="Z32" s="12">
        <v>3</v>
      </c>
      <c r="AA32" s="12">
        <v>70</v>
      </c>
      <c r="AB32" s="12">
        <v>3</v>
      </c>
      <c r="AC32" s="12">
        <v>93</v>
      </c>
      <c r="AD32" s="12">
        <v>3</v>
      </c>
      <c r="AE32" s="12">
        <v>58</v>
      </c>
      <c r="AF32" s="12">
        <v>2</v>
      </c>
      <c r="AG32" s="12">
        <v>73</v>
      </c>
      <c r="AH32" s="12">
        <v>3</v>
      </c>
      <c r="AI32" s="12">
        <v>62</v>
      </c>
      <c r="AJ32" s="12">
        <v>2</v>
      </c>
      <c r="AK32" s="12">
        <v>60</v>
      </c>
      <c r="AL32" s="12">
        <v>2</v>
      </c>
      <c r="AM32" s="12">
        <v>46</v>
      </c>
      <c r="AN32" s="12">
        <v>2</v>
      </c>
      <c r="AO32" s="12">
        <v>65</v>
      </c>
      <c r="AP32" s="12">
        <v>3</v>
      </c>
      <c r="AQ32" s="12">
        <v>27</v>
      </c>
      <c r="AR32" s="12">
        <v>1</v>
      </c>
      <c r="AS32" s="12">
        <v>31</v>
      </c>
      <c r="AT32" s="12">
        <v>1</v>
      </c>
      <c r="AU32" s="12">
        <v>45</v>
      </c>
      <c r="AV32" s="12">
        <v>2</v>
      </c>
      <c r="AW32" s="12">
        <v>46</v>
      </c>
      <c r="AX32" s="12">
        <v>2</v>
      </c>
      <c r="AY32" s="12">
        <v>4567</v>
      </c>
      <c r="AZ32" s="12">
        <f t="shared" si="97"/>
        <v>10</v>
      </c>
      <c r="BA32" s="12">
        <f t="shared" si="114"/>
        <v>12</v>
      </c>
      <c r="BB32" s="12">
        <f t="shared" si="1"/>
        <v>22</v>
      </c>
      <c r="BC32" s="12">
        <f t="shared" si="115"/>
        <v>15</v>
      </c>
      <c r="BD32" s="12">
        <f t="shared" si="99"/>
        <v>271</v>
      </c>
      <c r="BE32" s="12">
        <f t="shared" si="116"/>
        <v>354</v>
      </c>
      <c r="BF32" s="12">
        <f t="shared" si="117"/>
        <v>625</v>
      </c>
      <c r="BG32" s="12"/>
      <c r="BH32" s="12">
        <f t="shared" si="102"/>
        <v>83</v>
      </c>
      <c r="BI32" s="12">
        <f t="shared" si="103"/>
        <v>91</v>
      </c>
      <c r="BJ32" s="12">
        <f t="shared" si="6"/>
        <v>60</v>
      </c>
      <c r="BK32" s="12">
        <f t="shared" si="118"/>
        <v>97</v>
      </c>
      <c r="BL32" s="12"/>
      <c r="BM32" s="119"/>
      <c r="BN32" s="12"/>
      <c r="BO32" s="12"/>
      <c r="BP32" s="12">
        <f t="shared" si="8"/>
        <v>70</v>
      </c>
      <c r="BQ32" s="120">
        <f t="shared" si="110"/>
        <v>0.66666666666666663</v>
      </c>
      <c r="BR32" s="12">
        <f t="shared" si="10"/>
        <v>93</v>
      </c>
      <c r="BS32" s="120">
        <f t="shared" si="111"/>
        <v>0.66666666666666663</v>
      </c>
      <c r="BT32" s="12">
        <f t="shared" si="12"/>
        <v>58</v>
      </c>
      <c r="BU32" s="12">
        <f t="shared" si="13"/>
        <v>73</v>
      </c>
      <c r="BV32" s="12"/>
      <c r="BW32" s="12">
        <v>4</v>
      </c>
      <c r="BX32" s="12">
        <v>3</v>
      </c>
      <c r="BY32" s="12">
        <v>0</v>
      </c>
      <c r="BZ32" s="12">
        <f t="shared" si="14"/>
        <v>6</v>
      </c>
      <c r="CA32" s="12">
        <f t="shared" ref="CA32:CB32" si="121">ROUNDUP((((AZ32)*4))/18,0)</f>
        <v>3</v>
      </c>
      <c r="CB32" s="12">
        <f t="shared" si="121"/>
        <v>3</v>
      </c>
      <c r="CC32" s="12">
        <v>4</v>
      </c>
      <c r="CD32" s="12">
        <v>3</v>
      </c>
      <c r="CE32" s="12">
        <v>0</v>
      </c>
      <c r="CF32" s="12">
        <f t="shared" ref="CF32:CG32" si="122">IF(CA32-CC32&gt;0,CA32-CC32,0)</f>
        <v>0</v>
      </c>
      <c r="CG32" s="12">
        <f t="shared" si="122"/>
        <v>0</v>
      </c>
      <c r="CH32" s="12">
        <v>4</v>
      </c>
      <c r="CI32" s="12">
        <f t="shared" si="17"/>
        <v>4</v>
      </c>
      <c r="CJ32" s="12">
        <f t="shared" si="18"/>
        <v>4</v>
      </c>
      <c r="CK32" s="12">
        <f t="shared" si="19"/>
        <v>0</v>
      </c>
      <c r="CL32" s="12">
        <v>75</v>
      </c>
      <c r="CM32" s="12">
        <f t="shared" si="20"/>
        <v>68</v>
      </c>
      <c r="CN32" s="12">
        <f t="shared" si="21"/>
        <v>0</v>
      </c>
      <c r="CO32" s="121"/>
    </row>
    <row r="33" spans="1:93" ht="15.75" customHeight="1">
      <c r="A33" s="13" t="s">
        <v>149</v>
      </c>
      <c r="B33" s="14" t="s">
        <v>89</v>
      </c>
      <c r="C33" s="14" t="s">
        <v>150</v>
      </c>
      <c r="D33" s="14" t="s">
        <v>87</v>
      </c>
      <c r="E33" s="14">
        <v>186</v>
      </c>
      <c r="F33" s="14">
        <v>1</v>
      </c>
      <c r="G33" s="14">
        <v>47</v>
      </c>
      <c r="H33" s="14">
        <v>2</v>
      </c>
      <c r="I33" s="14">
        <v>19</v>
      </c>
      <c r="J33" s="14">
        <v>1</v>
      </c>
      <c r="K33" s="14">
        <v>48</v>
      </c>
      <c r="L33" s="14">
        <v>2</v>
      </c>
      <c r="M33" s="14">
        <v>18</v>
      </c>
      <c r="N33" s="14">
        <v>1</v>
      </c>
      <c r="O33" s="14">
        <v>55</v>
      </c>
      <c r="P33" s="14">
        <v>2</v>
      </c>
      <c r="Q33" s="14">
        <v>15</v>
      </c>
      <c r="R33" s="14">
        <v>1</v>
      </c>
      <c r="S33" s="14">
        <v>39</v>
      </c>
      <c r="T33" s="14">
        <v>2</v>
      </c>
      <c r="U33" s="14">
        <v>14</v>
      </c>
      <c r="V33" s="14">
        <v>1</v>
      </c>
      <c r="W33" s="14">
        <v>47</v>
      </c>
      <c r="X33" s="14">
        <v>2</v>
      </c>
      <c r="Y33" s="14">
        <v>10</v>
      </c>
      <c r="Z33" s="14">
        <v>1</v>
      </c>
      <c r="AA33" s="14">
        <v>39</v>
      </c>
      <c r="AB33" s="14">
        <v>2</v>
      </c>
      <c r="AC33" s="14">
        <v>12</v>
      </c>
      <c r="AD33" s="14">
        <v>1</v>
      </c>
      <c r="AE33" s="14">
        <v>43</v>
      </c>
      <c r="AF33" s="14">
        <v>2</v>
      </c>
      <c r="AG33" s="14">
        <v>11</v>
      </c>
      <c r="AH33" s="14">
        <v>1</v>
      </c>
      <c r="AI33" s="14">
        <v>42</v>
      </c>
      <c r="AJ33" s="14">
        <v>2</v>
      </c>
      <c r="AK33" s="14">
        <v>11</v>
      </c>
      <c r="AL33" s="14">
        <v>1</v>
      </c>
      <c r="AM33" s="14">
        <v>43</v>
      </c>
      <c r="AN33" s="14">
        <v>2</v>
      </c>
      <c r="AO33" s="14">
        <v>10</v>
      </c>
      <c r="AP33" s="14">
        <v>1</v>
      </c>
      <c r="AQ33" s="14">
        <v>31</v>
      </c>
      <c r="AR33" s="14">
        <v>2</v>
      </c>
      <c r="AS33" s="14">
        <v>8</v>
      </c>
      <c r="AT33" s="14">
        <v>1</v>
      </c>
      <c r="AU33" s="14">
        <v>18</v>
      </c>
      <c r="AV33" s="14">
        <v>1</v>
      </c>
      <c r="AW33" s="14">
        <v>13</v>
      </c>
      <c r="AX33" s="14">
        <v>1</v>
      </c>
      <c r="AY33" s="14">
        <v>4567</v>
      </c>
      <c r="AZ33" s="14">
        <f t="shared" si="97"/>
        <v>8</v>
      </c>
      <c r="BA33" s="14">
        <f t="shared" si="114"/>
        <v>4</v>
      </c>
      <c r="BB33" s="14">
        <f t="shared" si="1"/>
        <v>12</v>
      </c>
      <c r="BC33" s="14">
        <f t="shared" si="115"/>
        <v>11</v>
      </c>
      <c r="BD33" s="12">
        <f t="shared" si="99"/>
        <v>168</v>
      </c>
      <c r="BE33" s="12">
        <f t="shared" si="116"/>
        <v>47</v>
      </c>
      <c r="BF33" s="14">
        <f t="shared" si="117"/>
        <v>215</v>
      </c>
      <c r="BG33" s="12"/>
      <c r="BH33" s="12">
        <f t="shared" si="102"/>
        <v>39</v>
      </c>
      <c r="BI33" s="12">
        <f t="shared" si="103"/>
        <v>14</v>
      </c>
      <c r="BJ33" s="12">
        <f t="shared" si="6"/>
        <v>47</v>
      </c>
      <c r="BK33" s="12">
        <f t="shared" si="118"/>
        <v>10</v>
      </c>
      <c r="BL33" s="12"/>
      <c r="BM33" s="119"/>
      <c r="BN33" s="12"/>
      <c r="BO33" s="12"/>
      <c r="BP33" s="12">
        <f t="shared" si="8"/>
        <v>39</v>
      </c>
      <c r="BQ33" s="120">
        <f t="shared" si="110"/>
        <v>0.44444444444444442</v>
      </c>
      <c r="BR33" s="12">
        <f t="shared" si="10"/>
        <v>12</v>
      </c>
      <c r="BS33" s="120">
        <f t="shared" si="111"/>
        <v>0.22222222222222221</v>
      </c>
      <c r="BT33" s="12">
        <f t="shared" si="12"/>
        <v>43</v>
      </c>
      <c r="BU33" s="12">
        <f t="shared" si="13"/>
        <v>11</v>
      </c>
      <c r="BV33" s="12"/>
      <c r="BW33" s="12">
        <v>1</v>
      </c>
      <c r="BX33" s="12">
        <v>1</v>
      </c>
      <c r="BY33" s="12">
        <v>2</v>
      </c>
      <c r="BZ33" s="12">
        <f t="shared" si="14"/>
        <v>4</v>
      </c>
      <c r="CA33" s="12">
        <f t="shared" ref="CA33:CB33" si="123">ROUNDUP((((AZ33)*4))/18,0)</f>
        <v>2</v>
      </c>
      <c r="CB33" s="12">
        <f t="shared" si="123"/>
        <v>1</v>
      </c>
      <c r="CC33" s="12">
        <v>1</v>
      </c>
      <c r="CD33" s="12">
        <v>0</v>
      </c>
      <c r="CE33" s="12">
        <v>1</v>
      </c>
      <c r="CF33" s="12">
        <f t="shared" ref="CF33:CG33" si="124">IF(CA33-CC33&gt;0,CA33-CC33,0)</f>
        <v>1</v>
      </c>
      <c r="CG33" s="12">
        <f t="shared" si="124"/>
        <v>1</v>
      </c>
      <c r="CH33" s="12">
        <v>2</v>
      </c>
      <c r="CI33" s="12">
        <f t="shared" si="17"/>
        <v>2</v>
      </c>
      <c r="CJ33" s="12">
        <f t="shared" si="18"/>
        <v>2</v>
      </c>
      <c r="CK33" s="12">
        <f t="shared" si="19"/>
        <v>0</v>
      </c>
      <c r="CL33" s="12">
        <v>32</v>
      </c>
      <c r="CM33" s="12">
        <f t="shared" si="20"/>
        <v>34</v>
      </c>
      <c r="CN33" s="12">
        <f t="shared" si="21"/>
        <v>2</v>
      </c>
      <c r="CO33" s="121"/>
    </row>
    <row r="34" spans="1:93" ht="15.75" customHeight="1">
      <c r="A34" s="13" t="s">
        <v>151</v>
      </c>
      <c r="B34" s="14" t="s">
        <v>89</v>
      </c>
      <c r="C34" s="17" t="s">
        <v>152</v>
      </c>
      <c r="D34" s="14" t="s">
        <v>87</v>
      </c>
      <c r="E34" s="14">
        <v>188</v>
      </c>
      <c r="F34" s="14">
        <v>1</v>
      </c>
      <c r="G34" s="14">
        <v>130</v>
      </c>
      <c r="H34" s="14">
        <v>5</v>
      </c>
      <c r="I34" s="14"/>
      <c r="J34" s="14"/>
      <c r="K34" s="14">
        <v>135</v>
      </c>
      <c r="L34" s="14">
        <v>5</v>
      </c>
      <c r="M34" s="14"/>
      <c r="N34" s="14"/>
      <c r="O34" s="14">
        <v>125</v>
      </c>
      <c r="P34" s="14">
        <v>5</v>
      </c>
      <c r="Q34" s="14"/>
      <c r="R34" s="14"/>
      <c r="S34" s="14">
        <v>105</v>
      </c>
      <c r="T34" s="14">
        <v>4</v>
      </c>
      <c r="U34" s="14"/>
      <c r="V34" s="14"/>
      <c r="W34" s="14">
        <v>105</v>
      </c>
      <c r="X34" s="14">
        <v>4</v>
      </c>
      <c r="Y34" s="14"/>
      <c r="Z34" s="14"/>
      <c r="AA34" s="14">
        <v>96</v>
      </c>
      <c r="AB34" s="14">
        <v>4</v>
      </c>
      <c r="AC34" s="14"/>
      <c r="AD34" s="14"/>
      <c r="AE34" s="14">
        <v>95</v>
      </c>
      <c r="AF34" s="14">
        <v>4</v>
      </c>
      <c r="AG34" s="14"/>
      <c r="AH34" s="14"/>
      <c r="AI34" s="14">
        <v>84</v>
      </c>
      <c r="AJ34" s="14">
        <v>3</v>
      </c>
      <c r="AK34" s="14"/>
      <c r="AL34" s="14"/>
      <c r="AM34" s="14">
        <v>73</v>
      </c>
      <c r="AN34" s="14">
        <v>3</v>
      </c>
      <c r="AO34" s="14"/>
      <c r="AP34" s="14"/>
      <c r="AQ34" s="14">
        <v>69</v>
      </c>
      <c r="AR34" s="14">
        <v>3</v>
      </c>
      <c r="AS34" s="14"/>
      <c r="AT34" s="14"/>
      <c r="AU34" s="14">
        <v>41</v>
      </c>
      <c r="AV34" s="14">
        <v>2</v>
      </c>
      <c r="AW34" s="14"/>
      <c r="AX34" s="14"/>
      <c r="AY34" s="14">
        <v>4567</v>
      </c>
      <c r="AZ34" s="14">
        <f t="shared" si="97"/>
        <v>16</v>
      </c>
      <c r="BA34" s="14">
        <f t="shared" si="114"/>
        <v>0</v>
      </c>
      <c r="BB34" s="14">
        <f t="shared" si="1"/>
        <v>16</v>
      </c>
      <c r="BC34" s="14">
        <f t="shared" si="115"/>
        <v>11</v>
      </c>
      <c r="BD34" s="12">
        <f t="shared" si="99"/>
        <v>401</v>
      </c>
      <c r="BE34" s="12">
        <f t="shared" si="116"/>
        <v>0</v>
      </c>
      <c r="BF34" s="14">
        <f t="shared" si="117"/>
        <v>401</v>
      </c>
      <c r="BG34" s="12"/>
      <c r="BH34" s="12">
        <f t="shared" si="102"/>
        <v>105</v>
      </c>
      <c r="BI34" s="12">
        <f t="shared" si="103"/>
        <v>0</v>
      </c>
      <c r="BJ34" s="12">
        <f t="shared" si="6"/>
        <v>105</v>
      </c>
      <c r="BK34" s="12">
        <f t="shared" si="118"/>
        <v>0</v>
      </c>
      <c r="BL34" s="12"/>
      <c r="BM34" s="12"/>
      <c r="BN34" s="12"/>
      <c r="BO34" s="12"/>
      <c r="BP34" s="12">
        <f t="shared" si="8"/>
        <v>96</v>
      </c>
      <c r="BQ34" s="12"/>
      <c r="BR34" s="12">
        <f t="shared" si="10"/>
        <v>0</v>
      </c>
      <c r="BS34" s="12"/>
      <c r="BT34" s="12">
        <f t="shared" si="12"/>
        <v>95</v>
      </c>
      <c r="BU34" s="12">
        <f t="shared" si="13"/>
        <v>0</v>
      </c>
      <c r="BV34" s="12"/>
      <c r="BW34" s="12">
        <v>3</v>
      </c>
      <c r="BX34" s="12">
        <v>0</v>
      </c>
      <c r="BY34" s="12">
        <v>0</v>
      </c>
      <c r="BZ34" s="12">
        <f t="shared" si="14"/>
        <v>5</v>
      </c>
      <c r="CA34" s="12">
        <f t="shared" ref="CA34:CB34" si="125">ROUNDUP((((AZ34)*4))/18,0)</f>
        <v>4</v>
      </c>
      <c r="CB34" s="12">
        <f t="shared" si="125"/>
        <v>0</v>
      </c>
      <c r="CC34" s="12">
        <v>3</v>
      </c>
      <c r="CD34" s="12">
        <v>0</v>
      </c>
      <c r="CE34" s="12">
        <v>0</v>
      </c>
      <c r="CF34" s="12">
        <f t="shared" ref="CF34:CG34" si="126">IF(CA34-CC34&gt;0,CA34-CC34,0)</f>
        <v>1</v>
      </c>
      <c r="CG34" s="12">
        <f t="shared" si="126"/>
        <v>0</v>
      </c>
      <c r="CH34" s="12">
        <v>2</v>
      </c>
      <c r="CI34" s="12">
        <f t="shared" si="17"/>
        <v>3</v>
      </c>
      <c r="CJ34" s="12">
        <f t="shared" si="18"/>
        <v>4</v>
      </c>
      <c r="CK34" s="12">
        <f t="shared" si="19"/>
        <v>2</v>
      </c>
      <c r="CL34" s="12">
        <v>48</v>
      </c>
      <c r="CM34" s="12">
        <f t="shared" si="20"/>
        <v>68</v>
      </c>
      <c r="CN34" s="12">
        <f t="shared" si="21"/>
        <v>20</v>
      </c>
      <c r="CO34" s="121"/>
    </row>
    <row r="35" spans="1:93" ht="15.75" customHeight="1">
      <c r="A35" s="13" t="s">
        <v>153</v>
      </c>
      <c r="B35" s="14" t="s">
        <v>89</v>
      </c>
      <c r="C35" s="14" t="s">
        <v>154</v>
      </c>
      <c r="D35" s="14" t="s">
        <v>87</v>
      </c>
      <c r="E35" s="14">
        <v>194</v>
      </c>
      <c r="F35" s="14">
        <v>1</v>
      </c>
      <c r="G35" s="14">
        <v>161</v>
      </c>
      <c r="H35" s="14">
        <v>7</v>
      </c>
      <c r="I35" s="14"/>
      <c r="J35" s="14"/>
      <c r="K35" s="14">
        <v>136</v>
      </c>
      <c r="L35" s="14">
        <v>5</v>
      </c>
      <c r="M35" s="14"/>
      <c r="N35" s="14"/>
      <c r="O35" s="14">
        <v>142</v>
      </c>
      <c r="P35" s="14">
        <v>5</v>
      </c>
      <c r="Q35" s="14"/>
      <c r="R35" s="14"/>
      <c r="S35" s="14">
        <v>165</v>
      </c>
      <c r="T35" s="14">
        <v>6</v>
      </c>
      <c r="U35" s="14"/>
      <c r="V35" s="14"/>
      <c r="W35" s="14">
        <v>150</v>
      </c>
      <c r="X35" s="14">
        <v>7</v>
      </c>
      <c r="Y35" s="14"/>
      <c r="Z35" s="14"/>
      <c r="AA35" s="14">
        <v>103</v>
      </c>
      <c r="AB35" s="14">
        <v>5</v>
      </c>
      <c r="AC35" s="14"/>
      <c r="AD35" s="14"/>
      <c r="AE35" s="14">
        <v>96</v>
      </c>
      <c r="AF35" s="14">
        <v>4</v>
      </c>
      <c r="AG35" s="14"/>
      <c r="AH35" s="14"/>
      <c r="AI35" s="14">
        <v>105</v>
      </c>
      <c r="AJ35" s="14">
        <v>5</v>
      </c>
      <c r="AK35" s="14"/>
      <c r="AL35" s="14"/>
      <c r="AM35" s="14">
        <v>100</v>
      </c>
      <c r="AN35" s="14">
        <v>5</v>
      </c>
      <c r="AO35" s="14"/>
      <c r="AP35" s="14"/>
      <c r="AQ35" s="14">
        <v>53</v>
      </c>
      <c r="AR35" s="14">
        <v>2</v>
      </c>
      <c r="AS35" s="14"/>
      <c r="AT35" s="14"/>
      <c r="AU35" s="14">
        <v>53</v>
      </c>
      <c r="AV35" s="14">
        <v>2</v>
      </c>
      <c r="AW35" s="14"/>
      <c r="AX35" s="14"/>
      <c r="AY35" s="14">
        <v>4567</v>
      </c>
      <c r="AZ35" s="14">
        <f t="shared" si="97"/>
        <v>22</v>
      </c>
      <c r="BA35" s="14">
        <f t="shared" si="114"/>
        <v>0</v>
      </c>
      <c r="BB35" s="14">
        <f t="shared" si="1"/>
        <v>22</v>
      </c>
      <c r="BC35" s="14">
        <f t="shared" si="115"/>
        <v>14</v>
      </c>
      <c r="BD35" s="12">
        <f t="shared" si="99"/>
        <v>514</v>
      </c>
      <c r="BE35" s="12">
        <f t="shared" si="116"/>
        <v>0</v>
      </c>
      <c r="BF35" s="14">
        <f t="shared" si="117"/>
        <v>514</v>
      </c>
      <c r="BG35" s="12"/>
      <c r="BH35" s="12">
        <f t="shared" si="102"/>
        <v>165</v>
      </c>
      <c r="BI35" s="12">
        <f t="shared" si="103"/>
        <v>0</v>
      </c>
      <c r="BJ35" s="12">
        <f t="shared" si="6"/>
        <v>150</v>
      </c>
      <c r="BK35" s="12">
        <f t="shared" si="118"/>
        <v>0</v>
      </c>
      <c r="BL35" s="12"/>
      <c r="BM35" s="12"/>
      <c r="BN35" s="12"/>
      <c r="BO35" s="12"/>
      <c r="BP35" s="12">
        <f t="shared" si="8"/>
        <v>103</v>
      </c>
      <c r="BQ35" s="12"/>
      <c r="BR35" s="12">
        <f t="shared" si="10"/>
        <v>0</v>
      </c>
      <c r="BS35" s="12"/>
      <c r="BT35" s="12">
        <f t="shared" si="12"/>
        <v>96</v>
      </c>
      <c r="BU35" s="12">
        <f t="shared" si="13"/>
        <v>0</v>
      </c>
      <c r="BV35" s="12"/>
      <c r="BW35" s="12">
        <v>5</v>
      </c>
      <c r="BX35" s="12">
        <v>0</v>
      </c>
      <c r="BY35" s="12">
        <v>0</v>
      </c>
      <c r="BZ35" s="12">
        <f t="shared" si="14"/>
        <v>6</v>
      </c>
      <c r="CA35" s="12">
        <f t="shared" ref="CA35:CB35" si="127">ROUNDUP((((AZ35)*4))/18,0)</f>
        <v>5</v>
      </c>
      <c r="CB35" s="12">
        <f t="shared" si="127"/>
        <v>0</v>
      </c>
      <c r="CC35" s="12">
        <v>5</v>
      </c>
      <c r="CD35" s="12">
        <v>0</v>
      </c>
      <c r="CE35" s="12">
        <v>0</v>
      </c>
      <c r="CF35" s="12">
        <f t="shared" ref="CF35:CG35" si="128">IF(CA35-CC35&gt;0,CA35-CC35,0)</f>
        <v>0</v>
      </c>
      <c r="CG35" s="12">
        <f t="shared" si="128"/>
        <v>0</v>
      </c>
      <c r="CH35" s="12">
        <v>3</v>
      </c>
      <c r="CI35" s="12">
        <f t="shared" si="17"/>
        <v>4</v>
      </c>
      <c r="CJ35" s="12">
        <f t="shared" si="18"/>
        <v>4</v>
      </c>
      <c r="CK35" s="12">
        <f t="shared" si="19"/>
        <v>1</v>
      </c>
      <c r="CL35" s="12">
        <v>43</v>
      </c>
      <c r="CM35" s="12">
        <f t="shared" si="20"/>
        <v>68</v>
      </c>
      <c r="CN35" s="12">
        <f t="shared" si="21"/>
        <v>25</v>
      </c>
      <c r="CO35" s="121"/>
    </row>
    <row r="36" spans="1:93" ht="15.75" customHeight="1">
      <c r="A36" s="13" t="s">
        <v>155</v>
      </c>
      <c r="B36" s="14" t="s">
        <v>89</v>
      </c>
      <c r="C36" s="14" t="s">
        <v>156</v>
      </c>
      <c r="D36" s="14" t="s">
        <v>87</v>
      </c>
      <c r="E36" s="14">
        <v>204</v>
      </c>
      <c r="F36" s="14">
        <v>1</v>
      </c>
      <c r="G36" s="14">
        <v>169</v>
      </c>
      <c r="H36" s="14">
        <v>6</v>
      </c>
      <c r="I36" s="14"/>
      <c r="J36" s="14"/>
      <c r="K36" s="14">
        <v>162</v>
      </c>
      <c r="L36" s="14">
        <v>5</v>
      </c>
      <c r="M36" s="14"/>
      <c r="N36" s="14"/>
      <c r="O36" s="14">
        <v>160</v>
      </c>
      <c r="P36" s="14">
        <v>5</v>
      </c>
      <c r="Q36" s="14"/>
      <c r="R36" s="14"/>
      <c r="S36" s="14">
        <v>147</v>
      </c>
      <c r="T36" s="14">
        <v>6</v>
      </c>
      <c r="U36" s="14"/>
      <c r="V36" s="14"/>
      <c r="W36" s="14">
        <v>138</v>
      </c>
      <c r="X36" s="14">
        <v>5</v>
      </c>
      <c r="Y36" s="14"/>
      <c r="Z36" s="14"/>
      <c r="AA36" s="14">
        <v>131</v>
      </c>
      <c r="AB36" s="14">
        <v>5</v>
      </c>
      <c r="AC36" s="14"/>
      <c r="AD36" s="14"/>
      <c r="AE36" s="14">
        <v>122</v>
      </c>
      <c r="AF36" s="14">
        <v>5</v>
      </c>
      <c r="AG36" s="14"/>
      <c r="AH36" s="14"/>
      <c r="AI36" s="14">
        <v>104</v>
      </c>
      <c r="AJ36" s="14">
        <v>5</v>
      </c>
      <c r="AK36" s="14"/>
      <c r="AL36" s="14"/>
      <c r="AM36" s="14">
        <v>104</v>
      </c>
      <c r="AN36" s="14">
        <v>5</v>
      </c>
      <c r="AO36" s="14"/>
      <c r="AP36" s="14"/>
      <c r="AQ36" s="14">
        <v>63</v>
      </c>
      <c r="AR36" s="14">
        <v>3</v>
      </c>
      <c r="AS36" s="14"/>
      <c r="AT36" s="14"/>
      <c r="AU36" s="14">
        <v>85</v>
      </c>
      <c r="AV36" s="14">
        <v>4</v>
      </c>
      <c r="AW36" s="14"/>
      <c r="AX36" s="14"/>
      <c r="AY36" s="14">
        <v>4567</v>
      </c>
      <c r="AZ36" s="14">
        <f t="shared" si="97"/>
        <v>21</v>
      </c>
      <c r="BA36" s="14">
        <f t="shared" si="114"/>
        <v>0</v>
      </c>
      <c r="BB36" s="14">
        <f t="shared" si="1"/>
        <v>21</v>
      </c>
      <c r="BC36" s="14">
        <f t="shared" si="115"/>
        <v>17</v>
      </c>
      <c r="BD36" s="12">
        <f t="shared" si="99"/>
        <v>538</v>
      </c>
      <c r="BE36" s="12">
        <f t="shared" si="116"/>
        <v>0</v>
      </c>
      <c r="BF36" s="14">
        <f t="shared" si="117"/>
        <v>538</v>
      </c>
      <c r="BG36" s="12"/>
      <c r="BH36" s="12">
        <f t="shared" si="102"/>
        <v>147</v>
      </c>
      <c r="BI36" s="12">
        <f t="shared" si="103"/>
        <v>0</v>
      </c>
      <c r="BJ36" s="12">
        <f t="shared" si="6"/>
        <v>138</v>
      </c>
      <c r="BK36" s="12">
        <f t="shared" si="118"/>
        <v>0</v>
      </c>
      <c r="BL36" s="12"/>
      <c r="BM36" s="12"/>
      <c r="BN36" s="12"/>
      <c r="BO36" s="12"/>
      <c r="BP36" s="12">
        <f t="shared" si="8"/>
        <v>131</v>
      </c>
      <c r="BQ36" s="12"/>
      <c r="BR36" s="12">
        <f t="shared" si="10"/>
        <v>0</v>
      </c>
      <c r="BS36" s="12"/>
      <c r="BT36" s="12">
        <f t="shared" si="12"/>
        <v>122</v>
      </c>
      <c r="BU36" s="12">
        <f t="shared" si="13"/>
        <v>0</v>
      </c>
      <c r="BV36" s="12"/>
      <c r="BW36" s="12">
        <v>5</v>
      </c>
      <c r="BX36" s="12">
        <v>0</v>
      </c>
      <c r="BY36" s="12">
        <v>0</v>
      </c>
      <c r="BZ36" s="12">
        <f t="shared" si="14"/>
        <v>6</v>
      </c>
      <c r="CA36" s="12">
        <f t="shared" ref="CA36:CB36" si="129">ROUNDUP((((AZ36)*4))/18,0)</f>
        <v>5</v>
      </c>
      <c r="CB36" s="12">
        <f t="shared" si="129"/>
        <v>0</v>
      </c>
      <c r="CC36" s="12">
        <v>5</v>
      </c>
      <c r="CD36" s="12">
        <v>0</v>
      </c>
      <c r="CE36" s="12">
        <v>0</v>
      </c>
      <c r="CF36" s="12">
        <f t="shared" ref="CF36:CG36" si="130">IF(CA36-CC36&gt;0,CA36-CC36,0)</f>
        <v>0</v>
      </c>
      <c r="CG36" s="12">
        <f t="shared" si="130"/>
        <v>0</v>
      </c>
      <c r="CH36" s="12">
        <v>4</v>
      </c>
      <c r="CI36" s="12">
        <f t="shared" si="17"/>
        <v>4</v>
      </c>
      <c r="CJ36" s="12">
        <f t="shared" si="18"/>
        <v>4</v>
      </c>
      <c r="CK36" s="12">
        <f t="shared" si="19"/>
        <v>0</v>
      </c>
      <c r="CL36" s="12">
        <v>48</v>
      </c>
      <c r="CM36" s="12">
        <f t="shared" si="20"/>
        <v>68</v>
      </c>
      <c r="CN36" s="12">
        <f t="shared" si="21"/>
        <v>20</v>
      </c>
      <c r="CO36" s="121"/>
    </row>
    <row r="37" spans="1:93" ht="15.75" customHeight="1">
      <c r="A37" s="13" t="s">
        <v>157</v>
      </c>
      <c r="B37" s="14" t="s">
        <v>89</v>
      </c>
      <c r="C37" s="14" t="s">
        <v>158</v>
      </c>
      <c r="D37" s="14" t="s">
        <v>87</v>
      </c>
      <c r="E37" s="14">
        <v>214</v>
      </c>
      <c r="F37" s="14">
        <v>1</v>
      </c>
      <c r="G37" s="14">
        <v>101</v>
      </c>
      <c r="H37" s="14">
        <v>5</v>
      </c>
      <c r="I37" s="14">
        <v>110</v>
      </c>
      <c r="J37" s="14">
        <v>3</v>
      </c>
      <c r="K37" s="14">
        <v>95</v>
      </c>
      <c r="L37" s="14">
        <v>3</v>
      </c>
      <c r="M37" s="14">
        <v>126</v>
      </c>
      <c r="N37" s="14">
        <v>4</v>
      </c>
      <c r="O37" s="14">
        <v>101</v>
      </c>
      <c r="P37" s="14">
        <v>4</v>
      </c>
      <c r="Q37" s="14">
        <v>98</v>
      </c>
      <c r="R37" s="14">
        <v>3</v>
      </c>
      <c r="S37" s="14">
        <v>94</v>
      </c>
      <c r="T37" s="14">
        <v>4</v>
      </c>
      <c r="U37" s="14">
        <v>114</v>
      </c>
      <c r="V37" s="14">
        <v>4</v>
      </c>
      <c r="W37" s="14">
        <v>87</v>
      </c>
      <c r="X37" s="14">
        <v>4</v>
      </c>
      <c r="Y37" s="14">
        <v>90</v>
      </c>
      <c r="Z37" s="14">
        <v>3</v>
      </c>
      <c r="AA37" s="14">
        <v>75</v>
      </c>
      <c r="AB37" s="14">
        <v>3</v>
      </c>
      <c r="AC37" s="14">
        <v>110</v>
      </c>
      <c r="AD37" s="14">
        <v>4</v>
      </c>
      <c r="AE37" s="14">
        <v>84</v>
      </c>
      <c r="AF37" s="14">
        <v>4</v>
      </c>
      <c r="AG37" s="14">
        <v>71</v>
      </c>
      <c r="AH37" s="14">
        <v>3</v>
      </c>
      <c r="AI37" s="14">
        <v>98</v>
      </c>
      <c r="AJ37" s="14">
        <v>4</v>
      </c>
      <c r="AK37" s="14">
        <v>79</v>
      </c>
      <c r="AL37" s="14">
        <v>3</v>
      </c>
      <c r="AM37" s="14">
        <v>66</v>
      </c>
      <c r="AN37" s="14">
        <v>3</v>
      </c>
      <c r="AO37" s="14">
        <v>60</v>
      </c>
      <c r="AP37" s="14">
        <v>2</v>
      </c>
      <c r="AQ37" s="14">
        <v>65</v>
      </c>
      <c r="AR37" s="14">
        <v>3</v>
      </c>
      <c r="AS37" s="14">
        <v>48</v>
      </c>
      <c r="AT37" s="14">
        <v>2</v>
      </c>
      <c r="AU37" s="14">
        <v>62</v>
      </c>
      <c r="AV37" s="14">
        <v>3</v>
      </c>
      <c r="AW37" s="14">
        <v>66</v>
      </c>
      <c r="AX37" s="14">
        <v>3</v>
      </c>
      <c r="AY37" s="14">
        <v>4567</v>
      </c>
      <c r="AZ37" s="14">
        <f t="shared" si="97"/>
        <v>15</v>
      </c>
      <c r="BA37" s="14">
        <f t="shared" si="114"/>
        <v>14</v>
      </c>
      <c r="BB37" s="14">
        <f t="shared" si="1"/>
        <v>29</v>
      </c>
      <c r="BC37" s="14">
        <f t="shared" si="115"/>
        <v>23</v>
      </c>
      <c r="BD37" s="12">
        <f t="shared" si="99"/>
        <v>340</v>
      </c>
      <c r="BE37" s="12">
        <f t="shared" si="116"/>
        <v>385</v>
      </c>
      <c r="BF37" s="14">
        <f t="shared" si="117"/>
        <v>725</v>
      </c>
      <c r="BG37" s="12"/>
      <c r="BH37" s="12">
        <f t="shared" si="102"/>
        <v>94</v>
      </c>
      <c r="BI37" s="12">
        <f t="shared" si="103"/>
        <v>114</v>
      </c>
      <c r="BJ37" s="12">
        <f t="shared" si="6"/>
        <v>87</v>
      </c>
      <c r="BK37" s="12">
        <f t="shared" si="118"/>
        <v>90</v>
      </c>
      <c r="BL37" s="12"/>
      <c r="BM37" s="119"/>
      <c r="BN37" s="12"/>
      <c r="BO37" s="12"/>
      <c r="BP37" s="12">
        <f t="shared" si="8"/>
        <v>75</v>
      </c>
      <c r="BQ37" s="120">
        <f>AB37*4/18</f>
        <v>0.66666666666666663</v>
      </c>
      <c r="BR37" s="12">
        <f t="shared" si="10"/>
        <v>110</v>
      </c>
      <c r="BS37" s="120">
        <f>AD37*4/18</f>
        <v>0.88888888888888884</v>
      </c>
      <c r="BT37" s="12">
        <f t="shared" si="12"/>
        <v>84</v>
      </c>
      <c r="BU37" s="12">
        <f t="shared" si="13"/>
        <v>71</v>
      </c>
      <c r="BV37" s="12"/>
      <c r="BW37" s="12">
        <v>4</v>
      </c>
      <c r="BX37" s="12">
        <v>2</v>
      </c>
      <c r="BY37" s="12">
        <v>0</v>
      </c>
      <c r="BZ37" s="12">
        <f t="shared" si="14"/>
        <v>8</v>
      </c>
      <c r="CA37" s="12">
        <f t="shared" ref="CA37:CB37" si="131">ROUNDUP((((AZ37)*4))/18,0)</f>
        <v>4</v>
      </c>
      <c r="CB37" s="12">
        <f t="shared" si="131"/>
        <v>4</v>
      </c>
      <c r="CC37" s="12">
        <v>4</v>
      </c>
      <c r="CD37" s="12">
        <v>2</v>
      </c>
      <c r="CE37" s="12">
        <v>0</v>
      </c>
      <c r="CF37" s="12">
        <f t="shared" ref="CF37:CG37" si="132">IF(CA37-CC37&gt;0,CA37-CC37,0)</f>
        <v>0</v>
      </c>
      <c r="CG37" s="12">
        <f t="shared" si="132"/>
        <v>2</v>
      </c>
      <c r="CH37" s="12">
        <v>6</v>
      </c>
      <c r="CI37" s="12">
        <f t="shared" si="17"/>
        <v>5</v>
      </c>
      <c r="CJ37" s="12">
        <f t="shared" si="18"/>
        <v>4</v>
      </c>
      <c r="CK37" s="12">
        <f t="shared" si="19"/>
        <v>0</v>
      </c>
      <c r="CL37" s="12">
        <v>54</v>
      </c>
      <c r="CM37" s="12">
        <f t="shared" si="20"/>
        <v>68</v>
      </c>
      <c r="CN37" s="12">
        <f t="shared" si="21"/>
        <v>14</v>
      </c>
      <c r="CO37" s="121"/>
    </row>
    <row r="38" spans="1:93" ht="15.75" customHeight="1">
      <c r="A38" s="11" t="s">
        <v>159</v>
      </c>
      <c r="B38" s="12" t="s">
        <v>89</v>
      </c>
      <c r="C38" s="12" t="s">
        <v>160</v>
      </c>
      <c r="D38" s="12" t="s">
        <v>87</v>
      </c>
      <c r="E38" s="12">
        <v>215</v>
      </c>
      <c r="F38" s="12">
        <v>1</v>
      </c>
      <c r="G38" s="12">
        <v>108</v>
      </c>
      <c r="H38" s="12">
        <v>4</v>
      </c>
      <c r="I38" s="12"/>
      <c r="J38" s="12"/>
      <c r="K38" s="12">
        <v>109</v>
      </c>
      <c r="L38" s="12">
        <v>5</v>
      </c>
      <c r="M38" s="12"/>
      <c r="N38" s="12"/>
      <c r="O38" s="12">
        <v>95</v>
      </c>
      <c r="P38" s="12">
        <v>4</v>
      </c>
      <c r="Q38" s="12"/>
      <c r="R38" s="12"/>
      <c r="S38" s="12">
        <v>95</v>
      </c>
      <c r="T38" s="12">
        <v>4</v>
      </c>
      <c r="U38" s="12"/>
      <c r="V38" s="12"/>
      <c r="W38" s="12">
        <v>96</v>
      </c>
      <c r="X38" s="12">
        <v>4</v>
      </c>
      <c r="Y38" s="12"/>
      <c r="Z38" s="12"/>
      <c r="AA38" s="12">
        <v>90</v>
      </c>
      <c r="AB38" s="12">
        <v>4</v>
      </c>
      <c r="AC38" s="12"/>
      <c r="AD38" s="12"/>
      <c r="AE38" s="12">
        <v>75</v>
      </c>
      <c r="AF38" s="12">
        <v>3</v>
      </c>
      <c r="AG38" s="12"/>
      <c r="AH38" s="12"/>
      <c r="AI38" s="12">
        <v>74</v>
      </c>
      <c r="AJ38" s="12">
        <v>3</v>
      </c>
      <c r="AK38" s="12"/>
      <c r="AL38" s="12"/>
      <c r="AM38" s="12">
        <v>82</v>
      </c>
      <c r="AN38" s="12">
        <v>4</v>
      </c>
      <c r="AO38" s="12"/>
      <c r="AP38" s="12"/>
      <c r="AQ38" s="12">
        <v>48</v>
      </c>
      <c r="AR38" s="12">
        <v>2</v>
      </c>
      <c r="AS38" s="12"/>
      <c r="AT38" s="12"/>
      <c r="AU38" s="12">
        <v>44</v>
      </c>
      <c r="AV38" s="12">
        <v>2</v>
      </c>
      <c r="AW38" s="12"/>
      <c r="AX38" s="12"/>
      <c r="AY38" s="12">
        <v>4567</v>
      </c>
      <c r="AZ38" s="12">
        <f t="shared" si="97"/>
        <v>15</v>
      </c>
      <c r="BA38" s="12">
        <f t="shared" si="114"/>
        <v>0</v>
      </c>
      <c r="BB38" s="12">
        <f t="shared" si="1"/>
        <v>15</v>
      </c>
      <c r="BC38" s="12">
        <f t="shared" si="115"/>
        <v>11</v>
      </c>
      <c r="BD38" s="12">
        <f t="shared" si="99"/>
        <v>356</v>
      </c>
      <c r="BE38" s="12">
        <f t="shared" si="116"/>
        <v>0</v>
      </c>
      <c r="BF38" s="12">
        <f t="shared" si="117"/>
        <v>356</v>
      </c>
      <c r="BG38" s="12"/>
      <c r="BH38" s="12">
        <f t="shared" si="102"/>
        <v>95</v>
      </c>
      <c r="BI38" s="12">
        <f t="shared" si="103"/>
        <v>0</v>
      </c>
      <c r="BJ38" s="12">
        <f t="shared" si="6"/>
        <v>96</v>
      </c>
      <c r="BK38" s="12">
        <f t="shared" si="118"/>
        <v>0</v>
      </c>
      <c r="BL38" s="12"/>
      <c r="BM38" s="12"/>
      <c r="BN38" s="12"/>
      <c r="BO38" s="12"/>
      <c r="BP38" s="12">
        <f t="shared" si="8"/>
        <v>90</v>
      </c>
      <c r="BQ38" s="12"/>
      <c r="BR38" s="12">
        <f t="shared" si="10"/>
        <v>0</v>
      </c>
      <c r="BS38" s="12"/>
      <c r="BT38" s="12">
        <f t="shared" si="12"/>
        <v>75</v>
      </c>
      <c r="BU38" s="12">
        <f t="shared" si="13"/>
        <v>0</v>
      </c>
      <c r="BV38" s="12"/>
      <c r="BW38" s="12">
        <v>2</v>
      </c>
      <c r="BX38" s="12">
        <v>0</v>
      </c>
      <c r="BY38" s="12">
        <v>0</v>
      </c>
      <c r="BZ38" s="12">
        <f t="shared" si="14"/>
        <v>4</v>
      </c>
      <c r="CA38" s="12">
        <f t="shared" ref="CA38:CB38" si="133">ROUNDUP((((AZ38)*4))/18,0)</f>
        <v>4</v>
      </c>
      <c r="CB38" s="12">
        <f t="shared" si="133"/>
        <v>0</v>
      </c>
      <c r="CC38" s="12">
        <v>2</v>
      </c>
      <c r="CD38" s="12">
        <v>0</v>
      </c>
      <c r="CE38" s="12">
        <v>0</v>
      </c>
      <c r="CF38" s="12">
        <f t="shared" ref="CF38:CG38" si="134">IF(CA38-CC38&gt;0,CA38-CC38,0)</f>
        <v>2</v>
      </c>
      <c r="CG38" s="12">
        <f t="shared" si="134"/>
        <v>0</v>
      </c>
      <c r="CH38" s="12">
        <v>2</v>
      </c>
      <c r="CI38" s="12">
        <f t="shared" si="17"/>
        <v>3</v>
      </c>
      <c r="CJ38" s="12">
        <f t="shared" si="18"/>
        <v>2</v>
      </c>
      <c r="CK38" s="12">
        <f t="shared" si="19"/>
        <v>0</v>
      </c>
      <c r="CL38" s="12">
        <v>36</v>
      </c>
      <c r="CM38" s="12">
        <f t="shared" si="20"/>
        <v>34</v>
      </c>
      <c r="CN38" s="12">
        <f t="shared" si="21"/>
        <v>0</v>
      </c>
      <c r="CO38" s="121"/>
    </row>
    <row r="39" spans="1:93" ht="15.75" customHeight="1">
      <c r="A39" s="13" t="s">
        <v>161</v>
      </c>
      <c r="B39" s="14" t="s">
        <v>89</v>
      </c>
      <c r="C39" s="14" t="s">
        <v>162</v>
      </c>
      <c r="D39" s="14" t="s">
        <v>87</v>
      </c>
      <c r="E39" s="14">
        <v>220</v>
      </c>
      <c r="F39" s="14">
        <v>1</v>
      </c>
      <c r="G39" s="14">
        <v>233</v>
      </c>
      <c r="H39" s="14">
        <v>9</v>
      </c>
      <c r="I39" s="14"/>
      <c r="J39" s="14"/>
      <c r="K39" s="14">
        <v>279</v>
      </c>
      <c r="L39" s="14">
        <v>10</v>
      </c>
      <c r="M39" s="14"/>
      <c r="N39" s="14"/>
      <c r="O39" s="14">
        <v>256</v>
      </c>
      <c r="P39" s="14">
        <v>10</v>
      </c>
      <c r="Q39" s="14"/>
      <c r="R39" s="14"/>
      <c r="S39" s="14">
        <v>265</v>
      </c>
      <c r="T39" s="14">
        <v>10</v>
      </c>
      <c r="U39" s="14"/>
      <c r="V39" s="14"/>
      <c r="W39" s="14">
        <v>244</v>
      </c>
      <c r="X39" s="14">
        <v>10</v>
      </c>
      <c r="Y39" s="14"/>
      <c r="Z39" s="14"/>
      <c r="AA39" s="14">
        <v>212</v>
      </c>
      <c r="AB39" s="14">
        <v>8</v>
      </c>
      <c r="AC39" s="14"/>
      <c r="AD39" s="14"/>
      <c r="AE39" s="14">
        <v>208</v>
      </c>
      <c r="AF39" s="14">
        <v>12</v>
      </c>
      <c r="AG39" s="14"/>
      <c r="AH39" s="14"/>
      <c r="AI39" s="14">
        <v>161</v>
      </c>
      <c r="AJ39" s="14">
        <v>7</v>
      </c>
      <c r="AK39" s="14"/>
      <c r="AL39" s="14"/>
      <c r="AM39" s="14">
        <v>167</v>
      </c>
      <c r="AN39" s="14">
        <v>8</v>
      </c>
      <c r="AO39" s="14"/>
      <c r="AP39" s="14"/>
      <c r="AQ39" s="14">
        <v>121</v>
      </c>
      <c r="AR39" s="14">
        <v>5</v>
      </c>
      <c r="AS39" s="14"/>
      <c r="AT39" s="14"/>
      <c r="AU39" s="14">
        <v>124</v>
      </c>
      <c r="AV39" s="14">
        <v>5</v>
      </c>
      <c r="AW39" s="14"/>
      <c r="AX39" s="14"/>
      <c r="AY39" s="14">
        <v>567</v>
      </c>
      <c r="AZ39" s="14">
        <f>SUM(X39+AB39+AF39)</f>
        <v>30</v>
      </c>
      <c r="BA39" s="14">
        <f>Z39+AD39+AH39</f>
        <v>0</v>
      </c>
      <c r="BB39" s="14">
        <f t="shared" si="1"/>
        <v>30</v>
      </c>
      <c r="BC39" s="14">
        <f t="shared" si="115"/>
        <v>25</v>
      </c>
      <c r="BD39" s="14">
        <f>W39+AA39+AE39</f>
        <v>664</v>
      </c>
      <c r="BE39" s="14">
        <f>Y39+AC39+AG39</f>
        <v>0</v>
      </c>
      <c r="BF39" s="14">
        <f>W39+Y39+AA39+AC39+AE39+AG39</f>
        <v>664</v>
      </c>
      <c r="BG39" s="12"/>
      <c r="BH39" s="12"/>
      <c r="BI39" s="12"/>
      <c r="BJ39" s="12">
        <f t="shared" si="6"/>
        <v>244</v>
      </c>
      <c r="BK39" s="12">
        <f t="shared" si="118"/>
        <v>0</v>
      </c>
      <c r="BL39" s="12"/>
      <c r="BM39" s="12"/>
      <c r="BN39" s="12"/>
      <c r="BO39" s="12"/>
      <c r="BP39" s="12">
        <f t="shared" si="8"/>
        <v>212</v>
      </c>
      <c r="BQ39" s="12"/>
      <c r="BR39" s="12">
        <f t="shared" si="10"/>
        <v>0</v>
      </c>
      <c r="BS39" s="12"/>
      <c r="BT39" s="12">
        <f t="shared" si="12"/>
        <v>208</v>
      </c>
      <c r="BU39" s="12">
        <f t="shared" si="13"/>
        <v>0</v>
      </c>
      <c r="BV39" s="12"/>
      <c r="BW39" s="12">
        <v>5</v>
      </c>
      <c r="BX39" s="12">
        <v>0</v>
      </c>
      <c r="BY39" s="12">
        <v>0</v>
      </c>
      <c r="BZ39" s="12">
        <f t="shared" si="14"/>
        <v>9</v>
      </c>
      <c r="CA39" s="12">
        <f t="shared" ref="CA39:CB39" si="135">ROUNDUP((((AZ39)*4))/18,0)</f>
        <v>7</v>
      </c>
      <c r="CB39" s="12">
        <f t="shared" si="135"/>
        <v>0</v>
      </c>
      <c r="CC39" s="12">
        <v>5</v>
      </c>
      <c r="CD39" s="12">
        <v>0</v>
      </c>
      <c r="CE39" s="12">
        <v>0</v>
      </c>
      <c r="CF39" s="12">
        <f t="shared" ref="CF39:CG39" si="136">IF(CA39-CC39&gt;0,CA39-CC39,0)</f>
        <v>2</v>
      </c>
      <c r="CG39" s="12">
        <f t="shared" si="136"/>
        <v>0</v>
      </c>
      <c r="CH39" s="12">
        <v>4</v>
      </c>
      <c r="CI39" s="12">
        <f t="shared" si="17"/>
        <v>5</v>
      </c>
      <c r="CJ39" s="12">
        <f t="shared" si="18"/>
        <v>4</v>
      </c>
      <c r="CK39" s="12">
        <f t="shared" si="19"/>
        <v>0</v>
      </c>
      <c r="CL39" s="12">
        <v>65</v>
      </c>
      <c r="CM39" s="12">
        <f t="shared" si="20"/>
        <v>68</v>
      </c>
      <c r="CN39" s="12">
        <f t="shared" si="21"/>
        <v>3</v>
      </c>
      <c r="CO39" s="121"/>
    </row>
    <row r="40" spans="1:93" ht="15.75" customHeight="1">
      <c r="A40" s="13" t="s">
        <v>163</v>
      </c>
      <c r="B40" s="14" t="s">
        <v>89</v>
      </c>
      <c r="C40" s="14" t="s">
        <v>164</v>
      </c>
      <c r="D40" s="14" t="s">
        <v>87</v>
      </c>
      <c r="E40" s="14">
        <v>225</v>
      </c>
      <c r="F40" s="14">
        <v>1</v>
      </c>
      <c r="G40" s="14">
        <v>71</v>
      </c>
      <c r="H40" s="14">
        <v>3</v>
      </c>
      <c r="I40" s="14">
        <v>72</v>
      </c>
      <c r="J40" s="14">
        <v>2</v>
      </c>
      <c r="K40" s="14">
        <v>68</v>
      </c>
      <c r="L40" s="14">
        <v>3</v>
      </c>
      <c r="M40" s="14">
        <v>51</v>
      </c>
      <c r="N40" s="14">
        <v>2</v>
      </c>
      <c r="O40" s="14">
        <v>84</v>
      </c>
      <c r="P40" s="14">
        <v>3</v>
      </c>
      <c r="Q40" s="14">
        <v>50</v>
      </c>
      <c r="R40" s="14">
        <v>2</v>
      </c>
      <c r="S40" s="14">
        <v>78</v>
      </c>
      <c r="T40" s="14">
        <v>3</v>
      </c>
      <c r="U40" s="14">
        <v>41</v>
      </c>
      <c r="V40" s="14">
        <v>2</v>
      </c>
      <c r="W40" s="14">
        <v>74</v>
      </c>
      <c r="X40" s="14">
        <v>3</v>
      </c>
      <c r="Y40" s="14">
        <v>55</v>
      </c>
      <c r="Z40" s="14">
        <v>2</v>
      </c>
      <c r="AA40" s="14">
        <v>75</v>
      </c>
      <c r="AB40" s="14">
        <v>3</v>
      </c>
      <c r="AC40" s="14">
        <v>44</v>
      </c>
      <c r="AD40" s="14">
        <v>2</v>
      </c>
      <c r="AE40" s="14">
        <v>85</v>
      </c>
      <c r="AF40" s="14">
        <v>3</v>
      </c>
      <c r="AG40" s="14">
        <v>47</v>
      </c>
      <c r="AH40" s="14">
        <v>2</v>
      </c>
      <c r="AI40" s="14">
        <v>70</v>
      </c>
      <c r="AJ40" s="14">
        <v>3</v>
      </c>
      <c r="AK40" s="14">
        <v>27</v>
      </c>
      <c r="AL40" s="14">
        <v>1</v>
      </c>
      <c r="AM40" s="14">
        <v>74</v>
      </c>
      <c r="AN40" s="14">
        <v>3</v>
      </c>
      <c r="AO40" s="14">
        <v>23</v>
      </c>
      <c r="AP40" s="14">
        <v>1</v>
      </c>
      <c r="AQ40" s="14">
        <v>56</v>
      </c>
      <c r="AR40" s="14">
        <v>2</v>
      </c>
      <c r="AS40" s="14">
        <v>33</v>
      </c>
      <c r="AT40" s="14">
        <v>1</v>
      </c>
      <c r="AU40" s="14">
        <v>79</v>
      </c>
      <c r="AV40" s="14">
        <v>3</v>
      </c>
      <c r="AW40" s="14">
        <v>40</v>
      </c>
      <c r="AX40" s="14">
        <v>1</v>
      </c>
      <c r="AY40" s="14">
        <v>4567</v>
      </c>
      <c r="AZ40" s="14">
        <f t="shared" ref="AZ40:AZ52" si="137">SUM(T40+X40+AB40+AF40)</f>
        <v>12</v>
      </c>
      <c r="BA40" s="14">
        <f t="shared" ref="BA40:BA48" si="138">V40+Z40+AD40+AH40</f>
        <v>8</v>
      </c>
      <c r="BB40" s="14">
        <f t="shared" si="1"/>
        <v>20</v>
      </c>
      <c r="BC40" s="14">
        <f t="shared" si="115"/>
        <v>15</v>
      </c>
      <c r="BD40" s="12">
        <f t="shared" ref="BD40:BD52" si="139">S40+W40+AA40+AE40</f>
        <v>312</v>
      </c>
      <c r="BE40" s="12">
        <f t="shared" ref="BE40:BE48" si="140">U40+Y40+AC40+AG40</f>
        <v>187</v>
      </c>
      <c r="BF40" s="14">
        <f t="shared" ref="BF40:BF48" si="141">S40+U40+W40+Y40+AA40+AC40+AE40+AG40</f>
        <v>499</v>
      </c>
      <c r="BG40" s="12"/>
      <c r="BH40" s="12">
        <f t="shared" ref="BH40:BH52" si="142">S40</f>
        <v>78</v>
      </c>
      <c r="BI40" s="12">
        <f t="shared" ref="BI40:BI52" si="143">U40</f>
        <v>41</v>
      </c>
      <c r="BJ40" s="12">
        <f t="shared" si="6"/>
        <v>74</v>
      </c>
      <c r="BK40" s="12">
        <f t="shared" si="118"/>
        <v>55</v>
      </c>
      <c r="BL40" s="12"/>
      <c r="BM40" s="119"/>
      <c r="BN40" s="12"/>
      <c r="BO40" s="12"/>
      <c r="BP40" s="12">
        <f t="shared" si="8"/>
        <v>75</v>
      </c>
      <c r="BQ40" s="120">
        <f t="shared" ref="BQ40:BQ41" si="144">AB40*4/18</f>
        <v>0.66666666666666663</v>
      </c>
      <c r="BR40" s="12">
        <f t="shared" si="10"/>
        <v>44</v>
      </c>
      <c r="BS40" s="120">
        <f t="shared" ref="BS40:BS41" si="145">AD40*4/18</f>
        <v>0.44444444444444442</v>
      </c>
      <c r="BT40" s="12">
        <f t="shared" si="12"/>
        <v>85</v>
      </c>
      <c r="BU40" s="12">
        <f t="shared" si="13"/>
        <v>47</v>
      </c>
      <c r="BV40" s="12"/>
      <c r="BW40" s="12">
        <v>2</v>
      </c>
      <c r="BX40" s="12">
        <v>1</v>
      </c>
      <c r="BY40" s="12">
        <v>2</v>
      </c>
      <c r="BZ40" s="12">
        <f t="shared" si="14"/>
        <v>6</v>
      </c>
      <c r="CA40" s="12">
        <f t="shared" ref="CA40:CB40" si="146">ROUNDUP((((AZ40)*4))/18,0)</f>
        <v>3</v>
      </c>
      <c r="CB40" s="12">
        <f t="shared" si="146"/>
        <v>2</v>
      </c>
      <c r="CC40" s="12">
        <v>2</v>
      </c>
      <c r="CD40" s="12">
        <v>1</v>
      </c>
      <c r="CE40" s="12">
        <v>0</v>
      </c>
      <c r="CF40" s="12">
        <f t="shared" ref="CF40:CG40" si="147">IF(CA40-CC40&gt;0,CA40-CC40,0)</f>
        <v>1</v>
      </c>
      <c r="CG40" s="12">
        <f t="shared" si="147"/>
        <v>1</v>
      </c>
      <c r="CH40" s="12">
        <v>3</v>
      </c>
      <c r="CI40" s="12">
        <f t="shared" si="17"/>
        <v>4</v>
      </c>
      <c r="CJ40" s="12">
        <f t="shared" si="18"/>
        <v>4</v>
      </c>
      <c r="CK40" s="12">
        <f t="shared" si="19"/>
        <v>1</v>
      </c>
      <c r="CL40" s="12">
        <v>47</v>
      </c>
      <c r="CM40" s="12">
        <f t="shared" si="20"/>
        <v>68</v>
      </c>
      <c r="CN40" s="12">
        <f t="shared" si="21"/>
        <v>21</v>
      </c>
      <c r="CO40" s="121"/>
    </row>
    <row r="41" spans="1:93" ht="15.75" customHeight="1">
      <c r="A41" s="13" t="s">
        <v>165</v>
      </c>
      <c r="B41" s="14" t="s">
        <v>89</v>
      </c>
      <c r="C41" s="14" t="s">
        <v>166</v>
      </c>
      <c r="D41" s="14" t="s">
        <v>87</v>
      </c>
      <c r="E41" s="14">
        <v>233</v>
      </c>
      <c r="F41" s="14">
        <v>1</v>
      </c>
      <c r="G41" s="14">
        <v>176</v>
      </c>
      <c r="H41" s="14">
        <v>6</v>
      </c>
      <c r="I41" s="14">
        <v>29</v>
      </c>
      <c r="J41" s="14">
        <v>1</v>
      </c>
      <c r="K41" s="14">
        <v>178</v>
      </c>
      <c r="L41" s="14">
        <v>6</v>
      </c>
      <c r="M41" s="14">
        <v>30</v>
      </c>
      <c r="N41" s="14">
        <v>1</v>
      </c>
      <c r="O41" s="14">
        <v>156</v>
      </c>
      <c r="P41" s="14">
        <v>6</v>
      </c>
      <c r="Q41" s="14">
        <v>29</v>
      </c>
      <c r="R41" s="14">
        <v>1</v>
      </c>
      <c r="S41" s="14">
        <v>172</v>
      </c>
      <c r="T41" s="14">
        <v>6</v>
      </c>
      <c r="U41" s="14">
        <v>23</v>
      </c>
      <c r="V41" s="14">
        <v>1</v>
      </c>
      <c r="W41" s="14">
        <v>171</v>
      </c>
      <c r="X41" s="14">
        <v>6</v>
      </c>
      <c r="Y41" s="14">
        <v>27</v>
      </c>
      <c r="Z41" s="14">
        <v>1</v>
      </c>
      <c r="AA41" s="14">
        <v>137</v>
      </c>
      <c r="AB41" s="14">
        <v>5</v>
      </c>
      <c r="AC41" s="14">
        <v>21</v>
      </c>
      <c r="AD41" s="14">
        <v>1</v>
      </c>
      <c r="AE41" s="14">
        <v>137</v>
      </c>
      <c r="AF41" s="14">
        <v>5</v>
      </c>
      <c r="AG41" s="14">
        <v>26</v>
      </c>
      <c r="AH41" s="14">
        <v>1</v>
      </c>
      <c r="AI41" s="14">
        <v>124</v>
      </c>
      <c r="AJ41" s="14">
        <v>5</v>
      </c>
      <c r="AK41" s="14">
        <v>30</v>
      </c>
      <c r="AL41" s="14">
        <v>1</v>
      </c>
      <c r="AM41" s="14">
        <v>147</v>
      </c>
      <c r="AN41" s="14">
        <v>5</v>
      </c>
      <c r="AO41" s="14">
        <v>19</v>
      </c>
      <c r="AP41" s="14">
        <v>1</v>
      </c>
      <c r="AQ41" s="14">
        <v>70</v>
      </c>
      <c r="AR41" s="14">
        <v>3</v>
      </c>
      <c r="AS41" s="14">
        <v>14</v>
      </c>
      <c r="AT41" s="14">
        <v>1</v>
      </c>
      <c r="AU41" s="14">
        <v>74</v>
      </c>
      <c r="AV41" s="14">
        <v>3</v>
      </c>
      <c r="AW41" s="14">
        <v>14</v>
      </c>
      <c r="AX41" s="14">
        <v>1</v>
      </c>
      <c r="AY41" s="14">
        <v>4567</v>
      </c>
      <c r="AZ41" s="14">
        <f t="shared" si="137"/>
        <v>22</v>
      </c>
      <c r="BA41" s="14">
        <f t="shared" si="138"/>
        <v>4</v>
      </c>
      <c r="BB41" s="14">
        <f t="shared" si="1"/>
        <v>26</v>
      </c>
      <c r="BC41" s="14">
        <f t="shared" si="115"/>
        <v>20</v>
      </c>
      <c r="BD41" s="12">
        <f t="shared" si="139"/>
        <v>617</v>
      </c>
      <c r="BE41" s="12">
        <f t="shared" si="140"/>
        <v>97</v>
      </c>
      <c r="BF41" s="14">
        <f t="shared" si="141"/>
        <v>714</v>
      </c>
      <c r="BG41" s="12"/>
      <c r="BH41" s="12">
        <f t="shared" si="142"/>
        <v>172</v>
      </c>
      <c r="BI41" s="12">
        <f t="shared" si="143"/>
        <v>23</v>
      </c>
      <c r="BJ41" s="12">
        <f t="shared" si="6"/>
        <v>171</v>
      </c>
      <c r="BK41" s="12">
        <f t="shared" si="118"/>
        <v>27</v>
      </c>
      <c r="BL41" s="12"/>
      <c r="BM41" s="119"/>
      <c r="BN41" s="12"/>
      <c r="BO41" s="12"/>
      <c r="BP41" s="12">
        <f t="shared" si="8"/>
        <v>137</v>
      </c>
      <c r="BQ41" s="120">
        <f t="shared" si="144"/>
        <v>1.1111111111111112</v>
      </c>
      <c r="BR41" s="12">
        <f t="shared" si="10"/>
        <v>21</v>
      </c>
      <c r="BS41" s="120">
        <f t="shared" si="145"/>
        <v>0.22222222222222221</v>
      </c>
      <c r="BT41" s="12">
        <f t="shared" si="12"/>
        <v>137</v>
      </c>
      <c r="BU41" s="12">
        <f t="shared" si="13"/>
        <v>26</v>
      </c>
      <c r="BV41" s="12"/>
      <c r="BW41" s="12">
        <v>4</v>
      </c>
      <c r="BX41" s="12">
        <v>1</v>
      </c>
      <c r="BY41" s="12">
        <v>1</v>
      </c>
      <c r="BZ41" s="12">
        <f t="shared" si="14"/>
        <v>7</v>
      </c>
      <c r="CA41" s="12">
        <f t="shared" ref="CA41:CB41" si="148">ROUNDUP((((AZ41)*4))/18,0)</f>
        <v>5</v>
      </c>
      <c r="CB41" s="12">
        <f t="shared" si="148"/>
        <v>1</v>
      </c>
      <c r="CC41" s="12">
        <v>4</v>
      </c>
      <c r="CD41" s="12">
        <v>1</v>
      </c>
      <c r="CE41" s="12">
        <v>0</v>
      </c>
      <c r="CF41" s="12">
        <f t="shared" ref="CF41:CG41" si="149">IF(CA41-CC41&gt;0,CA41-CC41,0)</f>
        <v>1</v>
      </c>
      <c r="CG41" s="12">
        <f t="shared" si="149"/>
        <v>0</v>
      </c>
      <c r="CH41" s="12">
        <v>4</v>
      </c>
      <c r="CI41" s="12">
        <f t="shared" si="17"/>
        <v>5</v>
      </c>
      <c r="CJ41" s="12">
        <f t="shared" si="18"/>
        <v>4</v>
      </c>
      <c r="CK41" s="12">
        <f t="shared" si="19"/>
        <v>0</v>
      </c>
      <c r="CL41" s="12">
        <v>65</v>
      </c>
      <c r="CM41" s="12">
        <f t="shared" si="20"/>
        <v>68</v>
      </c>
      <c r="CN41" s="12">
        <f t="shared" si="21"/>
        <v>3</v>
      </c>
      <c r="CO41" s="121"/>
    </row>
    <row r="42" spans="1:93" ht="15.75" customHeight="1">
      <c r="A42" s="13" t="s">
        <v>167</v>
      </c>
      <c r="B42" s="14" t="s">
        <v>89</v>
      </c>
      <c r="C42" s="14" t="s">
        <v>168</v>
      </c>
      <c r="D42" s="14" t="s">
        <v>87</v>
      </c>
      <c r="E42" s="14">
        <v>234</v>
      </c>
      <c r="F42" s="14">
        <v>1</v>
      </c>
      <c r="G42" s="14">
        <v>134</v>
      </c>
      <c r="H42" s="14">
        <v>5</v>
      </c>
      <c r="I42" s="14" t="s">
        <v>15</v>
      </c>
      <c r="J42" s="14" t="s">
        <v>15</v>
      </c>
      <c r="K42" s="14">
        <v>129</v>
      </c>
      <c r="L42" s="14">
        <v>5</v>
      </c>
      <c r="M42" s="14" t="s">
        <v>15</v>
      </c>
      <c r="N42" s="14" t="s">
        <v>15</v>
      </c>
      <c r="O42" s="14">
        <v>123</v>
      </c>
      <c r="P42" s="14">
        <v>5</v>
      </c>
      <c r="Q42" s="14" t="s">
        <v>15</v>
      </c>
      <c r="R42" s="14" t="s">
        <v>15</v>
      </c>
      <c r="S42" s="14">
        <v>126</v>
      </c>
      <c r="T42" s="14">
        <v>5</v>
      </c>
      <c r="U42" s="14">
        <v>26</v>
      </c>
      <c r="V42" s="14">
        <v>1</v>
      </c>
      <c r="W42" s="14">
        <v>100</v>
      </c>
      <c r="X42" s="14">
        <v>4</v>
      </c>
      <c r="Y42" s="14" t="s">
        <v>15</v>
      </c>
      <c r="Z42" s="14" t="s">
        <v>15</v>
      </c>
      <c r="AA42" s="14">
        <v>87</v>
      </c>
      <c r="AB42" s="14">
        <v>3</v>
      </c>
      <c r="AC42" s="14" t="s">
        <v>15</v>
      </c>
      <c r="AD42" s="14" t="s">
        <v>15</v>
      </c>
      <c r="AE42" s="14">
        <v>85</v>
      </c>
      <c r="AF42" s="14">
        <v>4</v>
      </c>
      <c r="AG42" s="14" t="s">
        <v>15</v>
      </c>
      <c r="AH42" s="14" t="s">
        <v>15</v>
      </c>
      <c r="AI42" s="14">
        <v>88</v>
      </c>
      <c r="AJ42" s="14">
        <v>4</v>
      </c>
      <c r="AK42" s="14" t="s">
        <v>15</v>
      </c>
      <c r="AL42" s="14" t="s">
        <v>15</v>
      </c>
      <c r="AM42" s="14">
        <v>78</v>
      </c>
      <c r="AN42" s="14">
        <v>4</v>
      </c>
      <c r="AO42" s="14" t="s">
        <v>15</v>
      </c>
      <c r="AP42" s="14" t="s">
        <v>15</v>
      </c>
      <c r="AQ42" s="14">
        <v>46</v>
      </c>
      <c r="AR42" s="14">
        <v>2</v>
      </c>
      <c r="AS42" s="14" t="s">
        <v>15</v>
      </c>
      <c r="AT42" s="14" t="s">
        <v>15</v>
      </c>
      <c r="AU42" s="14">
        <v>53</v>
      </c>
      <c r="AV42" s="14">
        <v>2</v>
      </c>
      <c r="AW42" s="14" t="s">
        <v>15</v>
      </c>
      <c r="AX42" s="14" t="s">
        <v>15</v>
      </c>
      <c r="AY42" s="14">
        <v>4567</v>
      </c>
      <c r="AZ42" s="14">
        <f t="shared" si="137"/>
        <v>16</v>
      </c>
      <c r="BA42" s="14" t="e">
        <f t="shared" si="138"/>
        <v>#VALUE!</v>
      </c>
      <c r="BB42" s="14" t="e">
        <f t="shared" si="1"/>
        <v>#VALUE!</v>
      </c>
      <c r="BC42" s="14" t="e">
        <f t="shared" si="115"/>
        <v>#VALUE!</v>
      </c>
      <c r="BD42" s="12">
        <f t="shared" si="139"/>
        <v>398</v>
      </c>
      <c r="BE42" s="12" t="e">
        <f t="shared" si="140"/>
        <v>#VALUE!</v>
      </c>
      <c r="BF42" s="14" t="e">
        <f t="shared" si="141"/>
        <v>#VALUE!</v>
      </c>
      <c r="BG42" s="12"/>
      <c r="BH42" s="12">
        <f t="shared" si="142"/>
        <v>126</v>
      </c>
      <c r="BI42" s="12">
        <f t="shared" si="143"/>
        <v>26</v>
      </c>
      <c r="BJ42" s="12">
        <f t="shared" si="6"/>
        <v>100</v>
      </c>
      <c r="BK42" s="12" t="str">
        <f t="shared" si="118"/>
        <v/>
      </c>
      <c r="BL42" s="12"/>
      <c r="BM42" s="12"/>
      <c r="BN42" s="12"/>
      <c r="BO42" s="12"/>
      <c r="BP42" s="12">
        <f t="shared" si="8"/>
        <v>87</v>
      </c>
      <c r="BQ42" s="12"/>
      <c r="BR42" s="12" t="str">
        <f t="shared" si="10"/>
        <v/>
      </c>
      <c r="BS42" s="12"/>
      <c r="BT42" s="12">
        <f t="shared" si="12"/>
        <v>85</v>
      </c>
      <c r="BU42" s="12" t="str">
        <f t="shared" si="13"/>
        <v/>
      </c>
      <c r="BV42" s="12"/>
      <c r="BW42" s="12">
        <v>2</v>
      </c>
      <c r="BX42" s="12">
        <v>0</v>
      </c>
      <c r="BY42" s="12">
        <v>0</v>
      </c>
      <c r="BZ42" s="12" t="e">
        <f t="shared" si="14"/>
        <v>#VALUE!</v>
      </c>
      <c r="CA42" s="12">
        <f t="shared" ref="CA42:CB42" si="150">ROUNDUP((((AZ42)*4))/18,0)</f>
        <v>4</v>
      </c>
      <c r="CB42" s="12" t="e">
        <f t="shared" si="150"/>
        <v>#VALUE!</v>
      </c>
      <c r="CC42" s="12">
        <v>2</v>
      </c>
      <c r="CD42" s="12">
        <v>0</v>
      </c>
      <c r="CE42" s="12">
        <v>0</v>
      </c>
      <c r="CF42" s="12">
        <f t="shared" ref="CF42:CG42" si="151">IF(CA42-CC42&gt;0,CA42-CC42,0)</f>
        <v>2</v>
      </c>
      <c r="CG42" s="12" t="e">
        <f t="shared" si="151"/>
        <v>#VALUE!</v>
      </c>
      <c r="CH42" s="12">
        <v>2</v>
      </c>
      <c r="CI42" s="12" t="e">
        <f t="shared" si="17"/>
        <v>#VALUE!</v>
      </c>
      <c r="CJ42" s="12" t="e">
        <f t="shared" si="18"/>
        <v>#VALUE!</v>
      </c>
      <c r="CK42" s="12" t="e">
        <f t="shared" si="19"/>
        <v>#VALUE!</v>
      </c>
      <c r="CL42" s="12">
        <v>28</v>
      </c>
      <c r="CM42" s="12" t="e">
        <f t="shared" si="20"/>
        <v>#VALUE!</v>
      </c>
      <c r="CN42" s="12" t="e">
        <f t="shared" si="21"/>
        <v>#VALUE!</v>
      </c>
      <c r="CO42" s="121"/>
    </row>
    <row r="43" spans="1:93" ht="15.75" customHeight="1">
      <c r="A43" s="13" t="s">
        <v>169</v>
      </c>
      <c r="B43" s="14" t="s">
        <v>89</v>
      </c>
      <c r="C43" s="14" t="s">
        <v>170</v>
      </c>
      <c r="D43" s="14" t="s">
        <v>87</v>
      </c>
      <c r="E43" s="14">
        <v>238</v>
      </c>
      <c r="F43" s="14">
        <v>1</v>
      </c>
      <c r="G43" s="14">
        <v>125</v>
      </c>
      <c r="H43" s="14">
        <v>5</v>
      </c>
      <c r="I43" s="14"/>
      <c r="J43" s="14"/>
      <c r="K43" s="14">
        <v>185</v>
      </c>
      <c r="L43" s="14">
        <v>7</v>
      </c>
      <c r="M43" s="14"/>
      <c r="N43" s="14"/>
      <c r="O43" s="14">
        <v>147</v>
      </c>
      <c r="P43" s="14">
        <v>6</v>
      </c>
      <c r="Q43" s="14"/>
      <c r="R43" s="14"/>
      <c r="S43" s="14">
        <v>183</v>
      </c>
      <c r="T43" s="14">
        <v>7</v>
      </c>
      <c r="U43" s="14"/>
      <c r="V43" s="14"/>
      <c r="W43" s="14">
        <v>133</v>
      </c>
      <c r="X43" s="14">
        <v>5</v>
      </c>
      <c r="Y43" s="14"/>
      <c r="Z43" s="14"/>
      <c r="AA43" s="14">
        <v>138</v>
      </c>
      <c r="AB43" s="14">
        <v>6</v>
      </c>
      <c r="AC43" s="14"/>
      <c r="AD43" s="14"/>
      <c r="AE43" s="14">
        <v>133</v>
      </c>
      <c r="AF43" s="14">
        <v>5</v>
      </c>
      <c r="AG43" s="14"/>
      <c r="AH43" s="14"/>
      <c r="AI43" s="14">
        <v>154</v>
      </c>
      <c r="AJ43" s="14">
        <v>6</v>
      </c>
      <c r="AK43" s="14"/>
      <c r="AL43" s="14"/>
      <c r="AM43" s="14">
        <v>113</v>
      </c>
      <c r="AN43" s="14">
        <v>5</v>
      </c>
      <c r="AO43" s="14"/>
      <c r="AP43" s="14"/>
      <c r="AQ43" s="14">
        <v>110</v>
      </c>
      <c r="AR43" s="14">
        <v>5</v>
      </c>
      <c r="AS43" s="14"/>
      <c r="AT43" s="14"/>
      <c r="AU43" s="14">
        <v>81</v>
      </c>
      <c r="AV43" s="14">
        <v>4</v>
      </c>
      <c r="AW43" s="14"/>
      <c r="AX43" s="14"/>
      <c r="AY43" s="14">
        <v>4567</v>
      </c>
      <c r="AZ43" s="14">
        <f t="shared" si="137"/>
        <v>23</v>
      </c>
      <c r="BA43" s="14">
        <f t="shared" si="138"/>
        <v>0</v>
      </c>
      <c r="BB43" s="14">
        <f t="shared" si="1"/>
        <v>23</v>
      </c>
      <c r="BC43" s="14">
        <f t="shared" si="115"/>
        <v>20</v>
      </c>
      <c r="BD43" s="12">
        <f t="shared" si="139"/>
        <v>587</v>
      </c>
      <c r="BE43" s="12">
        <f t="shared" si="140"/>
        <v>0</v>
      </c>
      <c r="BF43" s="14">
        <f t="shared" si="141"/>
        <v>587</v>
      </c>
      <c r="BG43" s="12"/>
      <c r="BH43" s="12">
        <f t="shared" si="142"/>
        <v>183</v>
      </c>
      <c r="BI43" s="12">
        <f t="shared" si="143"/>
        <v>0</v>
      </c>
      <c r="BJ43" s="12">
        <f t="shared" si="6"/>
        <v>133</v>
      </c>
      <c r="BK43" s="12">
        <f t="shared" si="118"/>
        <v>0</v>
      </c>
      <c r="BL43" s="12"/>
      <c r="BM43" s="12"/>
      <c r="BN43" s="12"/>
      <c r="BO43" s="12"/>
      <c r="BP43" s="12">
        <f t="shared" si="8"/>
        <v>138</v>
      </c>
      <c r="BQ43" s="12"/>
      <c r="BR43" s="12">
        <f t="shared" si="10"/>
        <v>0</v>
      </c>
      <c r="BS43" s="12"/>
      <c r="BT43" s="12">
        <f t="shared" si="12"/>
        <v>133</v>
      </c>
      <c r="BU43" s="12">
        <f t="shared" si="13"/>
        <v>0</v>
      </c>
      <c r="BV43" s="12"/>
      <c r="BW43" s="12">
        <v>3</v>
      </c>
      <c r="BX43" s="12">
        <v>0</v>
      </c>
      <c r="BY43" s="12">
        <v>3</v>
      </c>
      <c r="BZ43" s="12">
        <f t="shared" si="14"/>
        <v>7</v>
      </c>
      <c r="CA43" s="12">
        <f t="shared" ref="CA43:CB43" si="152">ROUNDUP((((AZ43)*4))/18,0)</f>
        <v>6</v>
      </c>
      <c r="CB43" s="12">
        <f t="shared" si="152"/>
        <v>0</v>
      </c>
      <c r="CC43" s="12">
        <v>4</v>
      </c>
      <c r="CD43" s="12">
        <v>0</v>
      </c>
      <c r="CE43" s="12">
        <v>0</v>
      </c>
      <c r="CF43" s="12">
        <f t="shared" ref="CF43:CG43" si="153">IF(CA43-CC43&gt;0,CA43-CC43,0)</f>
        <v>2</v>
      </c>
      <c r="CG43" s="12">
        <f t="shared" si="153"/>
        <v>0</v>
      </c>
      <c r="CH43" s="12">
        <v>3</v>
      </c>
      <c r="CI43" s="12">
        <f t="shared" si="17"/>
        <v>4</v>
      </c>
      <c r="CJ43" s="12">
        <f t="shared" si="18"/>
        <v>4</v>
      </c>
      <c r="CK43" s="12">
        <f t="shared" si="19"/>
        <v>1</v>
      </c>
      <c r="CL43" s="12">
        <v>60</v>
      </c>
      <c r="CM43" s="12">
        <f t="shared" si="20"/>
        <v>68</v>
      </c>
      <c r="CN43" s="12">
        <f t="shared" si="21"/>
        <v>8</v>
      </c>
      <c r="CO43" s="121"/>
    </row>
    <row r="44" spans="1:93" ht="15.75" customHeight="1">
      <c r="A44" s="11" t="s">
        <v>171</v>
      </c>
      <c r="B44" s="12" t="s">
        <v>89</v>
      </c>
      <c r="C44" s="12" t="s">
        <v>172</v>
      </c>
      <c r="D44" s="12" t="s">
        <v>87</v>
      </c>
      <c r="E44" s="12">
        <v>240</v>
      </c>
      <c r="F44" s="12">
        <v>1</v>
      </c>
      <c r="G44" s="12">
        <v>145</v>
      </c>
      <c r="H44" s="12">
        <v>6</v>
      </c>
      <c r="I44" s="12">
        <v>43</v>
      </c>
      <c r="J44" s="12">
        <v>1</v>
      </c>
      <c r="K44" s="12">
        <v>158</v>
      </c>
      <c r="L44" s="12">
        <v>5</v>
      </c>
      <c r="M44" s="12">
        <v>33</v>
      </c>
      <c r="N44" s="12">
        <v>1</v>
      </c>
      <c r="O44" s="12">
        <v>136</v>
      </c>
      <c r="P44" s="12">
        <v>5</v>
      </c>
      <c r="Q44" s="12">
        <v>43</v>
      </c>
      <c r="R44" s="12">
        <v>2</v>
      </c>
      <c r="S44" s="12">
        <v>198</v>
      </c>
      <c r="T44" s="12">
        <v>6</v>
      </c>
      <c r="U44" s="12">
        <v>34</v>
      </c>
      <c r="V44" s="12">
        <v>1</v>
      </c>
      <c r="W44" s="12">
        <v>169</v>
      </c>
      <c r="X44" s="12">
        <v>6</v>
      </c>
      <c r="Y44" s="12">
        <v>27</v>
      </c>
      <c r="Z44" s="12">
        <v>1</v>
      </c>
      <c r="AA44" s="12">
        <v>124</v>
      </c>
      <c r="AB44" s="12">
        <v>5</v>
      </c>
      <c r="AC44" s="12">
        <v>21</v>
      </c>
      <c r="AD44" s="12">
        <v>1</v>
      </c>
      <c r="AE44" s="12">
        <v>137</v>
      </c>
      <c r="AF44" s="12">
        <v>5</v>
      </c>
      <c r="AG44" s="12">
        <v>18</v>
      </c>
      <c r="AH44" s="12">
        <v>1</v>
      </c>
      <c r="AI44" s="12">
        <v>107</v>
      </c>
      <c r="AJ44" s="12">
        <v>5</v>
      </c>
      <c r="AK44" s="12">
        <v>14</v>
      </c>
      <c r="AL44" s="12">
        <v>1</v>
      </c>
      <c r="AM44" s="12">
        <v>74</v>
      </c>
      <c r="AN44" s="12">
        <v>3</v>
      </c>
      <c r="AO44" s="12">
        <v>15</v>
      </c>
      <c r="AP44" s="12">
        <v>1</v>
      </c>
      <c r="AQ44" s="12">
        <v>53</v>
      </c>
      <c r="AR44" s="12">
        <v>2</v>
      </c>
      <c r="AS44" s="12" t="s">
        <v>15</v>
      </c>
      <c r="AT44" s="12" t="s">
        <v>15</v>
      </c>
      <c r="AU44" s="12">
        <v>44</v>
      </c>
      <c r="AV44" s="12">
        <v>2</v>
      </c>
      <c r="AW44" s="12">
        <v>23</v>
      </c>
      <c r="AX44" s="12">
        <v>1</v>
      </c>
      <c r="AY44" s="12">
        <v>4567</v>
      </c>
      <c r="AZ44" s="12">
        <f t="shared" si="137"/>
        <v>22</v>
      </c>
      <c r="BA44" s="12">
        <f t="shared" si="138"/>
        <v>4</v>
      </c>
      <c r="BB44" s="12">
        <f t="shared" si="1"/>
        <v>26</v>
      </c>
      <c r="BC44" s="12" t="e">
        <f t="shared" si="115"/>
        <v>#VALUE!</v>
      </c>
      <c r="BD44" s="12">
        <f t="shared" si="139"/>
        <v>628</v>
      </c>
      <c r="BE44" s="12">
        <f t="shared" si="140"/>
        <v>100</v>
      </c>
      <c r="BF44" s="12">
        <f t="shared" si="141"/>
        <v>728</v>
      </c>
      <c r="BG44" s="12"/>
      <c r="BH44" s="12">
        <f t="shared" si="142"/>
        <v>198</v>
      </c>
      <c r="BI44" s="12">
        <f t="shared" si="143"/>
        <v>34</v>
      </c>
      <c r="BJ44" s="12">
        <f t="shared" si="6"/>
        <v>169</v>
      </c>
      <c r="BK44" s="12">
        <f t="shared" si="118"/>
        <v>27</v>
      </c>
      <c r="BL44" s="12"/>
      <c r="BM44" s="119"/>
      <c r="BN44" s="12"/>
      <c r="BO44" s="12"/>
      <c r="BP44" s="12">
        <f t="shared" si="8"/>
        <v>124</v>
      </c>
      <c r="BQ44" s="120">
        <f t="shared" ref="BQ44:BQ46" si="154">AB44*4/18</f>
        <v>1.1111111111111112</v>
      </c>
      <c r="BR44" s="12">
        <f t="shared" si="10"/>
        <v>21</v>
      </c>
      <c r="BS44" s="120">
        <f t="shared" ref="BS44:BS46" si="155">AD44*4/18</f>
        <v>0.22222222222222221</v>
      </c>
      <c r="BT44" s="12">
        <f t="shared" si="12"/>
        <v>137</v>
      </c>
      <c r="BU44" s="12">
        <f t="shared" si="13"/>
        <v>18</v>
      </c>
      <c r="BV44" s="12"/>
      <c r="BW44" s="12">
        <v>4</v>
      </c>
      <c r="BX44" s="12">
        <v>1</v>
      </c>
      <c r="BY44" s="12">
        <v>0</v>
      </c>
      <c r="BZ44" s="12" t="e">
        <f t="shared" si="14"/>
        <v>#VALUE!</v>
      </c>
      <c r="CA44" s="12">
        <f t="shared" ref="CA44:CB44" si="156">ROUNDUP((((AZ44)*4))/18,0)</f>
        <v>5</v>
      </c>
      <c r="CB44" s="12">
        <f t="shared" si="156"/>
        <v>1</v>
      </c>
      <c r="CC44" s="12">
        <v>4</v>
      </c>
      <c r="CD44" s="12">
        <v>1</v>
      </c>
      <c r="CE44" s="12">
        <v>0</v>
      </c>
      <c r="CF44" s="12">
        <f t="shared" ref="CF44:CG44" si="157">IF(CA44-CC44&gt;0,CA44-CC44,0)</f>
        <v>1</v>
      </c>
      <c r="CG44" s="12">
        <f t="shared" si="157"/>
        <v>0</v>
      </c>
      <c r="CH44" s="12">
        <v>4</v>
      </c>
      <c r="CI44" s="12" t="e">
        <f t="shared" si="17"/>
        <v>#VALUE!</v>
      </c>
      <c r="CJ44" s="12">
        <f t="shared" si="18"/>
        <v>4</v>
      </c>
      <c r="CK44" s="12">
        <f t="shared" si="19"/>
        <v>0</v>
      </c>
      <c r="CL44" s="12">
        <v>73</v>
      </c>
      <c r="CM44" s="12">
        <f t="shared" si="20"/>
        <v>68</v>
      </c>
      <c r="CN44" s="12">
        <f t="shared" si="21"/>
        <v>0</v>
      </c>
      <c r="CO44" s="121"/>
    </row>
    <row r="45" spans="1:93" ht="15.75" customHeight="1">
      <c r="A45" s="13" t="s">
        <v>173</v>
      </c>
      <c r="B45" s="14" t="s">
        <v>89</v>
      </c>
      <c r="C45" s="14" t="s">
        <v>174</v>
      </c>
      <c r="D45" s="14" t="s">
        <v>87</v>
      </c>
      <c r="E45" s="14">
        <v>245</v>
      </c>
      <c r="F45" s="14">
        <v>1</v>
      </c>
      <c r="G45" s="14">
        <v>174</v>
      </c>
      <c r="H45" s="14">
        <v>5</v>
      </c>
      <c r="I45" s="14">
        <v>123</v>
      </c>
      <c r="J45" s="14">
        <v>3</v>
      </c>
      <c r="K45" s="14">
        <v>170</v>
      </c>
      <c r="L45" s="14">
        <v>5</v>
      </c>
      <c r="M45" s="14">
        <v>120</v>
      </c>
      <c r="N45" s="14">
        <v>3</v>
      </c>
      <c r="O45" s="14">
        <v>223</v>
      </c>
      <c r="P45" s="14">
        <v>7</v>
      </c>
      <c r="Q45" s="14">
        <v>111</v>
      </c>
      <c r="R45" s="14">
        <v>3</v>
      </c>
      <c r="S45" s="14">
        <v>192</v>
      </c>
      <c r="T45" s="14">
        <v>6</v>
      </c>
      <c r="U45" s="14">
        <v>93</v>
      </c>
      <c r="V45" s="14">
        <v>3</v>
      </c>
      <c r="W45" s="14">
        <v>175</v>
      </c>
      <c r="X45" s="14">
        <v>5</v>
      </c>
      <c r="Y45" s="14">
        <v>100</v>
      </c>
      <c r="Z45" s="14">
        <v>3</v>
      </c>
      <c r="AA45" s="14">
        <v>150</v>
      </c>
      <c r="AB45" s="14">
        <v>5</v>
      </c>
      <c r="AC45" s="14">
        <v>93</v>
      </c>
      <c r="AD45" s="14">
        <v>3</v>
      </c>
      <c r="AE45" s="14">
        <v>157</v>
      </c>
      <c r="AF45" s="14">
        <v>6</v>
      </c>
      <c r="AG45" s="14">
        <v>68</v>
      </c>
      <c r="AH45" s="14">
        <v>2</v>
      </c>
      <c r="AI45" s="14">
        <v>159</v>
      </c>
      <c r="AJ45" s="14">
        <v>6</v>
      </c>
      <c r="AK45" s="14">
        <v>59</v>
      </c>
      <c r="AL45" s="14">
        <v>2</v>
      </c>
      <c r="AM45" s="14">
        <v>115</v>
      </c>
      <c r="AN45" s="14">
        <v>5</v>
      </c>
      <c r="AO45" s="14">
        <v>59</v>
      </c>
      <c r="AP45" s="14">
        <v>2</v>
      </c>
      <c r="AQ45" s="14">
        <v>63</v>
      </c>
      <c r="AR45" s="14">
        <v>3</v>
      </c>
      <c r="AS45" s="14">
        <v>29</v>
      </c>
      <c r="AT45" s="14">
        <v>1</v>
      </c>
      <c r="AU45" s="14">
        <v>77</v>
      </c>
      <c r="AV45" s="14">
        <v>3</v>
      </c>
      <c r="AW45" s="14">
        <v>29</v>
      </c>
      <c r="AX45" s="14">
        <v>1</v>
      </c>
      <c r="AY45" s="14">
        <v>4567</v>
      </c>
      <c r="AZ45" s="14">
        <f t="shared" si="137"/>
        <v>22</v>
      </c>
      <c r="BA45" s="14">
        <f t="shared" si="138"/>
        <v>11</v>
      </c>
      <c r="BB45" s="14">
        <f t="shared" si="1"/>
        <v>33</v>
      </c>
      <c r="BC45" s="14">
        <f t="shared" si="115"/>
        <v>23</v>
      </c>
      <c r="BD45" s="12">
        <f t="shared" si="139"/>
        <v>674</v>
      </c>
      <c r="BE45" s="12">
        <f t="shared" si="140"/>
        <v>354</v>
      </c>
      <c r="BF45" s="14">
        <f t="shared" si="141"/>
        <v>1028</v>
      </c>
      <c r="BG45" s="12"/>
      <c r="BH45" s="12">
        <f t="shared" si="142"/>
        <v>192</v>
      </c>
      <c r="BI45" s="12">
        <f t="shared" si="143"/>
        <v>93</v>
      </c>
      <c r="BJ45" s="12">
        <f t="shared" si="6"/>
        <v>175</v>
      </c>
      <c r="BK45" s="12">
        <f t="shared" si="118"/>
        <v>100</v>
      </c>
      <c r="BL45" s="12"/>
      <c r="BM45" s="119"/>
      <c r="BN45" s="12"/>
      <c r="BO45" s="12"/>
      <c r="BP45" s="12">
        <f t="shared" si="8"/>
        <v>150</v>
      </c>
      <c r="BQ45" s="120">
        <f t="shared" si="154"/>
        <v>1.1111111111111112</v>
      </c>
      <c r="BR45" s="12">
        <f t="shared" si="10"/>
        <v>93</v>
      </c>
      <c r="BS45" s="120">
        <f t="shared" si="155"/>
        <v>0.66666666666666663</v>
      </c>
      <c r="BT45" s="12">
        <f t="shared" si="12"/>
        <v>157</v>
      </c>
      <c r="BU45" s="12">
        <f t="shared" si="13"/>
        <v>68</v>
      </c>
      <c r="BV45" s="12"/>
      <c r="BW45" s="12">
        <v>4</v>
      </c>
      <c r="BX45" s="12">
        <v>2</v>
      </c>
      <c r="BY45" s="12">
        <v>0</v>
      </c>
      <c r="BZ45" s="12">
        <f t="shared" si="14"/>
        <v>9</v>
      </c>
      <c r="CA45" s="12">
        <f t="shared" ref="CA45:CB45" si="158">ROUNDUP((((AZ45)*4))/18,0)</f>
        <v>5</v>
      </c>
      <c r="CB45" s="12">
        <f t="shared" si="158"/>
        <v>3</v>
      </c>
      <c r="CC45" s="12">
        <v>4</v>
      </c>
      <c r="CD45" s="12">
        <v>2</v>
      </c>
      <c r="CE45" s="12">
        <v>0</v>
      </c>
      <c r="CF45" s="12">
        <f t="shared" ref="CF45:CG45" si="159">IF(CA45-CC45&gt;0,CA45-CC45,0)</f>
        <v>1</v>
      </c>
      <c r="CG45" s="12">
        <f t="shared" si="159"/>
        <v>1</v>
      </c>
      <c r="CH45" s="12">
        <v>4</v>
      </c>
      <c r="CI45" s="12">
        <f t="shared" si="17"/>
        <v>6</v>
      </c>
      <c r="CJ45" s="12">
        <f t="shared" si="18"/>
        <v>6</v>
      </c>
      <c r="CK45" s="12">
        <f t="shared" si="19"/>
        <v>2</v>
      </c>
      <c r="CL45" s="12">
        <v>80</v>
      </c>
      <c r="CM45" s="12">
        <f t="shared" si="20"/>
        <v>102</v>
      </c>
      <c r="CN45" s="12">
        <f t="shared" si="21"/>
        <v>22</v>
      </c>
      <c r="CO45" s="121"/>
    </row>
    <row r="46" spans="1:93" ht="15.75" customHeight="1">
      <c r="A46" s="13" t="s">
        <v>175</v>
      </c>
      <c r="B46" s="14" t="s">
        <v>89</v>
      </c>
      <c r="C46" s="17" t="s">
        <v>176</v>
      </c>
      <c r="D46" s="14" t="s">
        <v>87</v>
      </c>
      <c r="E46" s="14">
        <v>247</v>
      </c>
      <c r="F46" s="14">
        <v>1</v>
      </c>
      <c r="G46" s="14">
        <v>55</v>
      </c>
      <c r="H46" s="14">
        <v>2</v>
      </c>
      <c r="I46" s="14">
        <v>36</v>
      </c>
      <c r="J46" s="14">
        <v>1</v>
      </c>
      <c r="K46" s="14">
        <v>82</v>
      </c>
      <c r="L46" s="14">
        <v>3</v>
      </c>
      <c r="M46" s="14">
        <v>57</v>
      </c>
      <c r="N46" s="14">
        <v>2</v>
      </c>
      <c r="O46" s="14">
        <v>60</v>
      </c>
      <c r="P46" s="14">
        <v>2</v>
      </c>
      <c r="Q46" s="14">
        <v>22</v>
      </c>
      <c r="R46" s="14">
        <v>1</v>
      </c>
      <c r="S46" s="14">
        <v>68</v>
      </c>
      <c r="T46" s="14">
        <v>2</v>
      </c>
      <c r="U46" s="14">
        <v>36</v>
      </c>
      <c r="V46" s="14">
        <v>1</v>
      </c>
      <c r="W46" s="14">
        <v>55</v>
      </c>
      <c r="X46" s="14">
        <v>2</v>
      </c>
      <c r="Y46" s="14">
        <v>29</v>
      </c>
      <c r="Z46" s="14">
        <v>1</v>
      </c>
      <c r="AA46" s="14">
        <v>51</v>
      </c>
      <c r="AB46" s="14">
        <v>2</v>
      </c>
      <c r="AC46" s="14">
        <v>14</v>
      </c>
      <c r="AD46" s="14">
        <v>1</v>
      </c>
      <c r="AE46" s="14">
        <v>49</v>
      </c>
      <c r="AF46" s="14">
        <v>2</v>
      </c>
      <c r="AG46" s="14">
        <v>14</v>
      </c>
      <c r="AH46" s="14">
        <v>1</v>
      </c>
      <c r="AI46" s="14">
        <v>35</v>
      </c>
      <c r="AJ46" s="14">
        <v>1</v>
      </c>
      <c r="AK46" s="14">
        <v>17</v>
      </c>
      <c r="AL46" s="14">
        <v>2</v>
      </c>
      <c r="AM46" s="14">
        <v>38</v>
      </c>
      <c r="AN46" s="14">
        <v>2</v>
      </c>
      <c r="AO46" s="14" t="s">
        <v>15</v>
      </c>
      <c r="AP46" s="14" t="s">
        <v>15</v>
      </c>
      <c r="AQ46" s="14">
        <v>22</v>
      </c>
      <c r="AR46" s="14">
        <v>1</v>
      </c>
      <c r="AS46" s="14" t="s">
        <v>15</v>
      </c>
      <c r="AT46" s="14" t="s">
        <v>15</v>
      </c>
      <c r="AU46" s="14">
        <v>19</v>
      </c>
      <c r="AV46" s="14">
        <v>1</v>
      </c>
      <c r="AW46" s="14">
        <v>13</v>
      </c>
      <c r="AX46" s="14">
        <v>1</v>
      </c>
      <c r="AY46" s="14">
        <v>4567</v>
      </c>
      <c r="AZ46" s="14">
        <f t="shared" si="137"/>
        <v>8</v>
      </c>
      <c r="BA46" s="14">
        <f t="shared" si="138"/>
        <v>4</v>
      </c>
      <c r="BB46" s="14">
        <f t="shared" si="1"/>
        <v>12</v>
      </c>
      <c r="BC46" s="14" t="e">
        <f t="shared" si="115"/>
        <v>#VALUE!</v>
      </c>
      <c r="BD46" s="12">
        <f t="shared" si="139"/>
        <v>223</v>
      </c>
      <c r="BE46" s="12">
        <f t="shared" si="140"/>
        <v>93</v>
      </c>
      <c r="BF46" s="14">
        <f t="shared" si="141"/>
        <v>316</v>
      </c>
      <c r="BG46" s="12"/>
      <c r="BH46" s="12">
        <f t="shared" si="142"/>
        <v>68</v>
      </c>
      <c r="BI46" s="12">
        <f t="shared" si="143"/>
        <v>36</v>
      </c>
      <c r="BJ46" s="12">
        <f t="shared" si="6"/>
        <v>55</v>
      </c>
      <c r="BK46" s="12">
        <f t="shared" si="118"/>
        <v>29</v>
      </c>
      <c r="BL46" s="12"/>
      <c r="BM46" s="119"/>
      <c r="BN46" s="12"/>
      <c r="BO46" s="12"/>
      <c r="BP46" s="12">
        <f t="shared" si="8"/>
        <v>51</v>
      </c>
      <c r="BQ46" s="120">
        <f t="shared" si="154"/>
        <v>0.44444444444444442</v>
      </c>
      <c r="BR46" s="12">
        <f t="shared" si="10"/>
        <v>14</v>
      </c>
      <c r="BS46" s="120">
        <f t="shared" si="155"/>
        <v>0.22222222222222221</v>
      </c>
      <c r="BT46" s="12">
        <f t="shared" si="12"/>
        <v>49</v>
      </c>
      <c r="BU46" s="12">
        <f t="shared" si="13"/>
        <v>14</v>
      </c>
      <c r="BV46" s="12"/>
      <c r="BW46" s="12">
        <v>3</v>
      </c>
      <c r="BX46" s="12">
        <v>1</v>
      </c>
      <c r="BY46" s="12">
        <v>0</v>
      </c>
      <c r="BZ46" s="12" t="e">
        <f t="shared" si="14"/>
        <v>#VALUE!</v>
      </c>
      <c r="CA46" s="12">
        <f t="shared" ref="CA46:CB46" si="160">ROUNDUP((((AZ46)*4))/18,0)</f>
        <v>2</v>
      </c>
      <c r="CB46" s="12">
        <f t="shared" si="160"/>
        <v>1</v>
      </c>
      <c r="CC46" s="12">
        <v>2</v>
      </c>
      <c r="CD46" s="12">
        <v>0</v>
      </c>
      <c r="CE46" s="12">
        <v>0</v>
      </c>
      <c r="CF46" s="12">
        <f t="shared" ref="CF46:CG46" si="161">IF(CA46-CC46&gt;0,CA46-CC46,0)</f>
        <v>0</v>
      </c>
      <c r="CG46" s="12">
        <f t="shared" si="161"/>
        <v>1</v>
      </c>
      <c r="CH46" s="12">
        <v>2</v>
      </c>
      <c r="CI46" s="12" t="e">
        <f t="shared" si="17"/>
        <v>#VALUE!</v>
      </c>
      <c r="CJ46" s="12">
        <f t="shared" si="18"/>
        <v>2</v>
      </c>
      <c r="CK46" s="12">
        <f t="shared" si="19"/>
        <v>0</v>
      </c>
      <c r="CL46" s="12">
        <v>16</v>
      </c>
      <c r="CM46" s="12">
        <f t="shared" si="20"/>
        <v>34</v>
      </c>
      <c r="CN46" s="12">
        <f t="shared" si="21"/>
        <v>18</v>
      </c>
      <c r="CO46" s="121"/>
    </row>
    <row r="47" spans="1:93" ht="15.75" customHeight="1">
      <c r="A47" s="13" t="s">
        <v>177</v>
      </c>
      <c r="B47" s="14" t="s">
        <v>89</v>
      </c>
      <c r="C47" s="14" t="s">
        <v>753</v>
      </c>
      <c r="D47" s="14" t="s">
        <v>87</v>
      </c>
      <c r="E47" s="14">
        <v>252</v>
      </c>
      <c r="F47" s="14">
        <v>1</v>
      </c>
      <c r="G47" s="14">
        <v>245</v>
      </c>
      <c r="H47" s="14">
        <v>9</v>
      </c>
      <c r="I47" s="14"/>
      <c r="J47" s="14"/>
      <c r="K47" s="14">
        <v>264</v>
      </c>
      <c r="L47" s="14">
        <v>9</v>
      </c>
      <c r="M47" s="14"/>
      <c r="N47" s="14"/>
      <c r="O47" s="14">
        <v>252</v>
      </c>
      <c r="P47" s="14">
        <v>12</v>
      </c>
      <c r="Q47" s="14"/>
      <c r="R47" s="14"/>
      <c r="S47" s="14">
        <v>282</v>
      </c>
      <c r="T47" s="14">
        <v>11</v>
      </c>
      <c r="U47" s="14"/>
      <c r="V47" s="14"/>
      <c r="W47" s="14">
        <v>232</v>
      </c>
      <c r="X47" s="14">
        <v>9</v>
      </c>
      <c r="Y47" s="14"/>
      <c r="Z47" s="14"/>
      <c r="AA47" s="14">
        <v>226</v>
      </c>
      <c r="AB47" s="14">
        <v>9</v>
      </c>
      <c r="AC47" s="14"/>
      <c r="AD47" s="14"/>
      <c r="AE47" s="14">
        <v>215</v>
      </c>
      <c r="AF47" s="14">
        <v>11</v>
      </c>
      <c r="AG47" s="14"/>
      <c r="AH47" s="14"/>
      <c r="AI47" s="14">
        <v>208</v>
      </c>
      <c r="AJ47" s="14">
        <v>8</v>
      </c>
      <c r="AK47" s="14"/>
      <c r="AL47" s="14"/>
      <c r="AM47" s="14">
        <v>162</v>
      </c>
      <c r="AN47" s="14">
        <v>6</v>
      </c>
      <c r="AO47" s="14"/>
      <c r="AP47" s="14"/>
      <c r="AQ47" s="14">
        <v>170</v>
      </c>
      <c r="AR47" s="14">
        <v>7</v>
      </c>
      <c r="AS47" s="14"/>
      <c r="AT47" s="14"/>
      <c r="AU47" s="14">
        <v>166</v>
      </c>
      <c r="AV47" s="14">
        <v>6</v>
      </c>
      <c r="AW47" s="14"/>
      <c r="AX47" s="14"/>
      <c r="AY47" s="14">
        <v>4567</v>
      </c>
      <c r="AZ47" s="14">
        <f t="shared" si="137"/>
        <v>40</v>
      </c>
      <c r="BA47" s="14">
        <f t="shared" si="138"/>
        <v>0</v>
      </c>
      <c r="BB47" s="14">
        <f t="shared" si="1"/>
        <v>40</v>
      </c>
      <c r="BC47" s="14">
        <f t="shared" si="115"/>
        <v>27</v>
      </c>
      <c r="BD47" s="12">
        <f t="shared" si="139"/>
        <v>955</v>
      </c>
      <c r="BE47" s="12">
        <f t="shared" si="140"/>
        <v>0</v>
      </c>
      <c r="BF47" s="14">
        <f t="shared" si="141"/>
        <v>955</v>
      </c>
      <c r="BG47" s="12"/>
      <c r="BH47" s="12">
        <f t="shared" si="142"/>
        <v>282</v>
      </c>
      <c r="BI47" s="12">
        <f t="shared" si="143"/>
        <v>0</v>
      </c>
      <c r="BJ47" s="12">
        <f t="shared" si="6"/>
        <v>232</v>
      </c>
      <c r="BK47" s="12">
        <f t="shared" si="118"/>
        <v>0</v>
      </c>
      <c r="BL47" s="12"/>
      <c r="BM47" s="12"/>
      <c r="BN47" s="12"/>
      <c r="BO47" s="12"/>
      <c r="BP47" s="12">
        <f t="shared" si="8"/>
        <v>226</v>
      </c>
      <c r="BQ47" s="12"/>
      <c r="BR47" s="12">
        <f t="shared" si="10"/>
        <v>0</v>
      </c>
      <c r="BS47" s="12"/>
      <c r="BT47" s="12">
        <f t="shared" si="12"/>
        <v>215</v>
      </c>
      <c r="BU47" s="12">
        <f t="shared" si="13"/>
        <v>0</v>
      </c>
      <c r="BV47" s="12"/>
      <c r="BW47" s="12">
        <v>3</v>
      </c>
      <c r="BX47" s="12">
        <v>0</v>
      </c>
      <c r="BY47" s="12">
        <v>0</v>
      </c>
      <c r="BZ47" s="12">
        <f t="shared" si="14"/>
        <v>11</v>
      </c>
      <c r="CA47" s="12">
        <f t="shared" ref="CA47:CB47" si="162">ROUNDUP((((AZ47)*4))/18,0)</f>
        <v>9</v>
      </c>
      <c r="CB47" s="12">
        <f t="shared" si="162"/>
        <v>0</v>
      </c>
      <c r="CC47" s="12">
        <v>4</v>
      </c>
      <c r="CD47" s="12">
        <v>0</v>
      </c>
      <c r="CE47" s="12">
        <v>0</v>
      </c>
      <c r="CF47" s="12">
        <f t="shared" ref="CF47:CG47" si="163">IF(CA47-CC47&gt;0,CA47-CC47,0)</f>
        <v>5</v>
      </c>
      <c r="CG47" s="12">
        <f t="shared" si="163"/>
        <v>0</v>
      </c>
      <c r="CH47" s="12">
        <v>5</v>
      </c>
      <c r="CI47" s="12">
        <f t="shared" si="17"/>
        <v>7</v>
      </c>
      <c r="CJ47" s="12">
        <f t="shared" si="18"/>
        <v>6</v>
      </c>
      <c r="CK47" s="12">
        <f t="shared" si="19"/>
        <v>1</v>
      </c>
      <c r="CL47" s="12">
        <v>64</v>
      </c>
      <c r="CM47" s="12">
        <f t="shared" si="20"/>
        <v>102</v>
      </c>
      <c r="CN47" s="12">
        <f t="shared" si="21"/>
        <v>38</v>
      </c>
      <c r="CO47" s="121"/>
    </row>
    <row r="48" spans="1:93" ht="15.75" customHeight="1">
      <c r="A48" s="13" t="s">
        <v>179</v>
      </c>
      <c r="B48" s="14" t="s">
        <v>89</v>
      </c>
      <c r="C48" s="14" t="s">
        <v>180</v>
      </c>
      <c r="D48" s="14" t="s">
        <v>87</v>
      </c>
      <c r="E48" s="14">
        <v>254</v>
      </c>
      <c r="F48" s="14">
        <v>1</v>
      </c>
      <c r="G48" s="14">
        <v>120</v>
      </c>
      <c r="H48" s="14">
        <v>4</v>
      </c>
      <c r="I48" s="14"/>
      <c r="J48" s="14"/>
      <c r="K48" s="14">
        <v>92</v>
      </c>
      <c r="L48" s="14">
        <v>3</v>
      </c>
      <c r="M48" s="14"/>
      <c r="N48" s="14"/>
      <c r="O48" s="14">
        <v>122</v>
      </c>
      <c r="P48" s="14">
        <v>4</v>
      </c>
      <c r="Q48" s="14"/>
      <c r="R48" s="14"/>
      <c r="S48" s="14">
        <v>110</v>
      </c>
      <c r="T48" s="14">
        <v>4</v>
      </c>
      <c r="U48" s="14"/>
      <c r="V48" s="14"/>
      <c r="W48" s="14">
        <v>110</v>
      </c>
      <c r="X48" s="14">
        <v>4</v>
      </c>
      <c r="Y48" s="14"/>
      <c r="Z48" s="14"/>
      <c r="AA48" s="14">
        <v>89</v>
      </c>
      <c r="AB48" s="14">
        <v>3</v>
      </c>
      <c r="AC48" s="14"/>
      <c r="AD48" s="14"/>
      <c r="AE48" s="14">
        <v>109</v>
      </c>
      <c r="AF48" s="14">
        <v>4</v>
      </c>
      <c r="AG48" s="14"/>
      <c r="AH48" s="14"/>
      <c r="AI48" s="14">
        <v>97</v>
      </c>
      <c r="AJ48" s="14">
        <v>3</v>
      </c>
      <c r="AK48" s="14"/>
      <c r="AL48" s="14"/>
      <c r="AM48" s="14">
        <v>57</v>
      </c>
      <c r="AN48" s="14">
        <v>2</v>
      </c>
      <c r="AO48" s="14"/>
      <c r="AP48" s="14"/>
      <c r="AQ48" s="14">
        <v>47</v>
      </c>
      <c r="AR48" s="14">
        <v>2</v>
      </c>
      <c r="AS48" s="14"/>
      <c r="AT48" s="14"/>
      <c r="AU48" s="14">
        <v>52</v>
      </c>
      <c r="AV48" s="14">
        <v>2</v>
      </c>
      <c r="AW48" s="14"/>
      <c r="AX48" s="14"/>
      <c r="AY48" s="14">
        <v>4567</v>
      </c>
      <c r="AZ48" s="14">
        <f t="shared" si="137"/>
        <v>15</v>
      </c>
      <c r="BA48" s="14">
        <f t="shared" si="138"/>
        <v>0</v>
      </c>
      <c r="BB48" s="14">
        <f t="shared" si="1"/>
        <v>15</v>
      </c>
      <c r="BC48" s="14">
        <f t="shared" si="115"/>
        <v>9</v>
      </c>
      <c r="BD48" s="12">
        <f t="shared" si="139"/>
        <v>418</v>
      </c>
      <c r="BE48" s="12">
        <f t="shared" si="140"/>
        <v>0</v>
      </c>
      <c r="BF48" s="14">
        <f t="shared" si="141"/>
        <v>418</v>
      </c>
      <c r="BG48" s="12"/>
      <c r="BH48" s="12">
        <f t="shared" si="142"/>
        <v>110</v>
      </c>
      <c r="BI48" s="12">
        <f t="shared" si="143"/>
        <v>0</v>
      </c>
      <c r="BJ48" s="12">
        <f t="shared" si="6"/>
        <v>110</v>
      </c>
      <c r="BK48" s="12">
        <f t="shared" si="118"/>
        <v>0</v>
      </c>
      <c r="BL48" s="12"/>
      <c r="BM48" s="12"/>
      <c r="BN48" s="12"/>
      <c r="BO48" s="12"/>
      <c r="BP48" s="12">
        <f t="shared" si="8"/>
        <v>89</v>
      </c>
      <c r="BQ48" s="12"/>
      <c r="BR48" s="12">
        <f t="shared" si="10"/>
        <v>0</v>
      </c>
      <c r="BS48" s="12"/>
      <c r="BT48" s="12">
        <f t="shared" si="12"/>
        <v>109</v>
      </c>
      <c r="BU48" s="12">
        <f t="shared" si="13"/>
        <v>0</v>
      </c>
      <c r="BV48" s="12"/>
      <c r="BW48" s="12">
        <v>3</v>
      </c>
      <c r="BX48" s="12">
        <v>0</v>
      </c>
      <c r="BY48" s="12">
        <v>0</v>
      </c>
      <c r="BZ48" s="12">
        <f t="shared" si="14"/>
        <v>4</v>
      </c>
      <c r="CA48" s="12">
        <f t="shared" ref="CA48:CB48" si="164">ROUNDUP((((AZ48)*4))/18,0)</f>
        <v>4</v>
      </c>
      <c r="CB48" s="12">
        <f t="shared" si="164"/>
        <v>0</v>
      </c>
      <c r="CC48" s="12">
        <v>3</v>
      </c>
      <c r="CD48" s="12">
        <v>0</v>
      </c>
      <c r="CE48" s="12">
        <v>0</v>
      </c>
      <c r="CF48" s="12">
        <f t="shared" ref="CF48:CG48" si="165">IF(CA48-CC48&gt;0,CA48-CC48,0)</f>
        <v>1</v>
      </c>
      <c r="CG48" s="12">
        <f t="shared" si="165"/>
        <v>0</v>
      </c>
      <c r="CH48" s="12">
        <v>2</v>
      </c>
      <c r="CI48" s="12">
        <f t="shared" si="17"/>
        <v>3</v>
      </c>
      <c r="CJ48" s="12">
        <f t="shared" si="18"/>
        <v>2</v>
      </c>
      <c r="CK48" s="12">
        <f t="shared" si="19"/>
        <v>0</v>
      </c>
      <c r="CL48" s="12">
        <v>30</v>
      </c>
      <c r="CM48" s="12">
        <f t="shared" si="20"/>
        <v>34</v>
      </c>
      <c r="CN48" s="12">
        <f t="shared" si="21"/>
        <v>4</v>
      </c>
      <c r="CO48" s="121"/>
    </row>
    <row r="49" spans="1:93" ht="15.75" customHeight="1">
      <c r="A49" s="13" t="s">
        <v>181</v>
      </c>
      <c r="B49" s="14" t="s">
        <v>89</v>
      </c>
      <c r="C49" s="14" t="s">
        <v>182</v>
      </c>
      <c r="D49" s="14" t="s">
        <v>87</v>
      </c>
      <c r="E49" s="14">
        <v>264</v>
      </c>
      <c r="F49" s="14">
        <v>1</v>
      </c>
      <c r="G49" s="14">
        <v>86</v>
      </c>
      <c r="H49" s="14">
        <v>3</v>
      </c>
      <c r="I49" s="14">
        <v>89</v>
      </c>
      <c r="J49" s="14">
        <v>2</v>
      </c>
      <c r="K49" s="14">
        <v>93</v>
      </c>
      <c r="L49" s="14">
        <v>3</v>
      </c>
      <c r="M49" s="14">
        <v>108</v>
      </c>
      <c r="N49" s="14">
        <v>3</v>
      </c>
      <c r="O49" s="14">
        <v>105</v>
      </c>
      <c r="P49" s="14">
        <v>4</v>
      </c>
      <c r="Q49" s="14">
        <v>123</v>
      </c>
      <c r="R49" s="14">
        <v>3</v>
      </c>
      <c r="S49" s="14">
        <v>103</v>
      </c>
      <c r="T49" s="14">
        <v>4</v>
      </c>
      <c r="U49" s="14">
        <v>94</v>
      </c>
      <c r="V49" s="14">
        <v>3</v>
      </c>
      <c r="W49" s="14">
        <v>100</v>
      </c>
      <c r="X49" s="14">
        <v>3</v>
      </c>
      <c r="Y49" s="14">
        <v>86</v>
      </c>
      <c r="Z49" s="14">
        <v>3</v>
      </c>
      <c r="AA49" s="14">
        <v>88</v>
      </c>
      <c r="AB49" s="14">
        <v>3</v>
      </c>
      <c r="AC49" s="14">
        <v>69</v>
      </c>
      <c r="AD49" s="14">
        <v>2</v>
      </c>
      <c r="AE49" s="14">
        <v>79</v>
      </c>
      <c r="AF49" s="14">
        <v>3</v>
      </c>
      <c r="AG49" s="14">
        <v>93</v>
      </c>
      <c r="AH49" s="14">
        <v>3</v>
      </c>
      <c r="AI49" s="14">
        <v>101</v>
      </c>
      <c r="AJ49" s="14">
        <v>4</v>
      </c>
      <c r="AK49" s="14">
        <v>60</v>
      </c>
      <c r="AL49" s="14">
        <v>2</v>
      </c>
      <c r="AM49" s="14">
        <v>84</v>
      </c>
      <c r="AN49" s="14">
        <v>3</v>
      </c>
      <c r="AO49" s="14">
        <v>49</v>
      </c>
      <c r="AP49" s="14">
        <v>2</v>
      </c>
      <c r="AQ49" s="14">
        <v>50</v>
      </c>
      <c r="AR49" s="14">
        <v>2</v>
      </c>
      <c r="AS49" s="14">
        <v>41</v>
      </c>
      <c r="AT49" s="14">
        <v>2</v>
      </c>
      <c r="AU49" s="14">
        <v>48</v>
      </c>
      <c r="AV49" s="14">
        <v>2</v>
      </c>
      <c r="AW49" s="14">
        <v>41</v>
      </c>
      <c r="AX49" s="14">
        <v>2</v>
      </c>
      <c r="AY49" s="14">
        <v>45678</v>
      </c>
      <c r="AZ49" s="14">
        <f t="shared" si="137"/>
        <v>13</v>
      </c>
      <c r="BA49" s="14">
        <f>SUM(V49+Z49+AD49+AH49+AL49)</f>
        <v>13</v>
      </c>
      <c r="BB49" s="14">
        <f t="shared" si="1"/>
        <v>26</v>
      </c>
      <c r="BC49" s="14">
        <f>SUM(AJ49+AN49+AP49+AR49+AT49+AV49+AX49)</f>
        <v>17</v>
      </c>
      <c r="BD49" s="12">
        <f t="shared" si="139"/>
        <v>370</v>
      </c>
      <c r="BE49" s="12">
        <f>U49+Y49+AC49+AG49+AK49</f>
        <v>402</v>
      </c>
      <c r="BF49" s="14">
        <f>S49+U49+W49+Y49+AA49+AC49+AE49+AG49+AK49</f>
        <v>772</v>
      </c>
      <c r="BG49" s="12"/>
      <c r="BH49" s="12">
        <f t="shared" si="142"/>
        <v>103</v>
      </c>
      <c r="BI49" s="12">
        <f t="shared" si="143"/>
        <v>94</v>
      </c>
      <c r="BJ49" s="12">
        <f t="shared" si="6"/>
        <v>100</v>
      </c>
      <c r="BK49" s="12"/>
      <c r="BL49" s="12">
        <f>Y49</f>
        <v>86</v>
      </c>
      <c r="BM49" s="120">
        <f>Z49*4/18</f>
        <v>0.66666666666666663</v>
      </c>
      <c r="BN49" s="12"/>
      <c r="BO49" s="12"/>
      <c r="BP49" s="12">
        <f t="shared" si="8"/>
        <v>88</v>
      </c>
      <c r="BQ49" s="120">
        <f t="shared" ref="BQ49:BQ51" si="166">AB49*4/18</f>
        <v>0.66666666666666663</v>
      </c>
      <c r="BR49" s="12">
        <f t="shared" si="10"/>
        <v>69</v>
      </c>
      <c r="BS49" s="120">
        <f t="shared" ref="BS49:BS51" si="167">AD49*4/18</f>
        <v>0.44444444444444442</v>
      </c>
      <c r="BT49" s="12">
        <f t="shared" si="12"/>
        <v>79</v>
      </c>
      <c r="BU49" s="12">
        <f t="shared" si="13"/>
        <v>93</v>
      </c>
      <c r="BV49" s="12">
        <f>AK49</f>
        <v>60</v>
      </c>
      <c r="BW49" s="12">
        <v>1</v>
      </c>
      <c r="BX49" s="12">
        <v>0</v>
      </c>
      <c r="BY49" s="12">
        <v>2</v>
      </c>
      <c r="BZ49" s="12">
        <f t="shared" si="14"/>
        <v>7</v>
      </c>
      <c r="CA49" s="12">
        <f t="shared" ref="CA49:CB49" si="168">ROUNDUP((((AZ49)*4))/18,0)</f>
        <v>3</v>
      </c>
      <c r="CB49" s="12">
        <f t="shared" si="168"/>
        <v>3</v>
      </c>
      <c r="CC49" s="12">
        <v>1</v>
      </c>
      <c r="CD49" s="12">
        <v>0</v>
      </c>
      <c r="CE49" s="12">
        <v>2</v>
      </c>
      <c r="CF49" s="12">
        <f t="shared" ref="CF49:CG49" si="169">IF(CA49-CC49&gt;0,CA49-CC49,0)</f>
        <v>2</v>
      </c>
      <c r="CG49" s="12">
        <f t="shared" si="169"/>
        <v>3</v>
      </c>
      <c r="CH49" s="12">
        <v>3</v>
      </c>
      <c r="CI49" s="12">
        <f t="shared" si="17"/>
        <v>5</v>
      </c>
      <c r="CJ49" s="12">
        <f t="shared" si="18"/>
        <v>4</v>
      </c>
      <c r="CK49" s="12">
        <f t="shared" si="19"/>
        <v>1</v>
      </c>
      <c r="CL49" s="12">
        <v>56</v>
      </c>
      <c r="CM49" s="12">
        <f t="shared" si="20"/>
        <v>68</v>
      </c>
      <c r="CN49" s="12">
        <f t="shared" si="21"/>
        <v>12</v>
      </c>
      <c r="CO49" s="121"/>
    </row>
    <row r="50" spans="1:93" ht="15.75" customHeight="1">
      <c r="A50" s="13" t="s">
        <v>183</v>
      </c>
      <c r="B50" s="14" t="s">
        <v>89</v>
      </c>
      <c r="C50" s="14" t="s">
        <v>184</v>
      </c>
      <c r="D50" s="14" t="s">
        <v>87</v>
      </c>
      <c r="E50" s="14">
        <v>265</v>
      </c>
      <c r="F50" s="14">
        <v>1</v>
      </c>
      <c r="G50" s="14">
        <v>104</v>
      </c>
      <c r="H50" s="14">
        <v>4</v>
      </c>
      <c r="I50" s="14">
        <v>36</v>
      </c>
      <c r="J50" s="14">
        <v>1</v>
      </c>
      <c r="K50" s="14">
        <v>120</v>
      </c>
      <c r="L50" s="14">
        <v>4</v>
      </c>
      <c r="M50" s="14">
        <v>33</v>
      </c>
      <c r="N50" s="14">
        <v>1</v>
      </c>
      <c r="O50" s="14">
        <v>128</v>
      </c>
      <c r="P50" s="14">
        <v>4</v>
      </c>
      <c r="Q50" s="14">
        <v>25</v>
      </c>
      <c r="R50" s="14">
        <v>1</v>
      </c>
      <c r="S50" s="14">
        <v>104</v>
      </c>
      <c r="T50" s="14">
        <v>4</v>
      </c>
      <c r="U50" s="14">
        <v>22</v>
      </c>
      <c r="V50" s="14">
        <v>1</v>
      </c>
      <c r="W50" s="14">
        <v>107</v>
      </c>
      <c r="X50" s="14">
        <v>4</v>
      </c>
      <c r="Y50" s="14">
        <v>13</v>
      </c>
      <c r="Z50" s="14">
        <v>1</v>
      </c>
      <c r="AA50" s="14">
        <v>83</v>
      </c>
      <c r="AB50" s="14">
        <v>3</v>
      </c>
      <c r="AC50" s="14">
        <v>22</v>
      </c>
      <c r="AD50" s="14">
        <v>1</v>
      </c>
      <c r="AE50" s="14">
        <v>94</v>
      </c>
      <c r="AF50" s="14">
        <v>4</v>
      </c>
      <c r="AG50" s="14">
        <v>12</v>
      </c>
      <c r="AH50" s="14">
        <v>1</v>
      </c>
      <c r="AI50" s="14">
        <v>78</v>
      </c>
      <c r="AJ50" s="14">
        <v>3</v>
      </c>
      <c r="AK50" s="14">
        <v>16</v>
      </c>
      <c r="AL50" s="14">
        <v>1</v>
      </c>
      <c r="AM50" s="14">
        <v>72</v>
      </c>
      <c r="AN50" s="14">
        <v>3</v>
      </c>
      <c r="AO50" s="14">
        <v>17</v>
      </c>
      <c r="AP50" s="14">
        <v>1</v>
      </c>
      <c r="AQ50" s="14">
        <v>43</v>
      </c>
      <c r="AR50" s="14">
        <v>2</v>
      </c>
      <c r="AS50" s="14">
        <v>15</v>
      </c>
      <c r="AT50" s="14">
        <v>1</v>
      </c>
      <c r="AU50" s="14">
        <v>53</v>
      </c>
      <c r="AV50" s="14">
        <v>2</v>
      </c>
      <c r="AW50" s="14">
        <v>7</v>
      </c>
      <c r="AX50" s="14">
        <v>1</v>
      </c>
      <c r="AY50" s="14">
        <v>4567</v>
      </c>
      <c r="AZ50" s="14">
        <f t="shared" si="137"/>
        <v>15</v>
      </c>
      <c r="BA50" s="14">
        <f t="shared" ref="BA50:BA52" si="170">V50+Z50+AD50+AH50</f>
        <v>4</v>
      </c>
      <c r="BB50" s="14">
        <f t="shared" si="1"/>
        <v>19</v>
      </c>
      <c r="BC50" s="14">
        <f t="shared" ref="BC50:BC54" si="171">SUM(AJ50+AL50+AN50+AP50+AR50+AT50+AV50+AX50)</f>
        <v>14</v>
      </c>
      <c r="BD50" s="12">
        <f t="shared" si="139"/>
        <v>388</v>
      </c>
      <c r="BE50" s="12">
        <f t="shared" ref="BE50:BE52" si="172">U50+Y50+AC50+AG50</f>
        <v>69</v>
      </c>
      <c r="BF50" s="14">
        <f t="shared" ref="BF50:BF52" si="173">S50+U50+W50+Y50+AA50+AC50+AE50+AG50</f>
        <v>457</v>
      </c>
      <c r="BG50" s="12"/>
      <c r="BH50" s="12">
        <f t="shared" si="142"/>
        <v>104</v>
      </c>
      <c r="BI50" s="12">
        <f t="shared" si="143"/>
        <v>22</v>
      </c>
      <c r="BJ50" s="12">
        <f t="shared" si="6"/>
        <v>107</v>
      </c>
      <c r="BK50" s="12">
        <f t="shared" ref="BK50:BK54" si="174">Y50</f>
        <v>13</v>
      </c>
      <c r="BL50" s="12"/>
      <c r="BM50" s="119"/>
      <c r="BN50" s="12"/>
      <c r="BO50" s="12"/>
      <c r="BP50" s="12">
        <f t="shared" si="8"/>
        <v>83</v>
      </c>
      <c r="BQ50" s="120">
        <f t="shared" si="166"/>
        <v>0.66666666666666663</v>
      </c>
      <c r="BR50" s="12">
        <f t="shared" si="10"/>
        <v>22</v>
      </c>
      <c r="BS50" s="120">
        <f t="shared" si="167"/>
        <v>0.22222222222222221</v>
      </c>
      <c r="BT50" s="12">
        <f t="shared" si="12"/>
        <v>94</v>
      </c>
      <c r="BU50" s="12">
        <f t="shared" si="13"/>
        <v>12</v>
      </c>
      <c r="BV50" s="12"/>
      <c r="BW50" s="12">
        <v>2</v>
      </c>
      <c r="BX50" s="12">
        <v>0</v>
      </c>
      <c r="BY50" s="12">
        <v>2</v>
      </c>
      <c r="BZ50" s="12">
        <f t="shared" si="14"/>
        <v>5</v>
      </c>
      <c r="CA50" s="12">
        <f t="shared" ref="CA50:CB50" si="175">ROUNDUP((((AZ50)*4))/18,0)</f>
        <v>4</v>
      </c>
      <c r="CB50" s="12">
        <f t="shared" si="175"/>
        <v>1</v>
      </c>
      <c r="CC50" s="12">
        <v>0</v>
      </c>
      <c r="CD50" s="12">
        <v>0</v>
      </c>
      <c r="CE50" s="12">
        <v>2</v>
      </c>
      <c r="CF50" s="12">
        <f t="shared" ref="CF50:CG50" si="176">IF(CA50-CC50&gt;0,CA50-CC50,0)</f>
        <v>4</v>
      </c>
      <c r="CG50" s="12">
        <f t="shared" si="176"/>
        <v>1</v>
      </c>
      <c r="CH50" s="12">
        <v>3</v>
      </c>
      <c r="CI50" s="12">
        <f t="shared" si="17"/>
        <v>3</v>
      </c>
      <c r="CJ50" s="12">
        <f t="shared" si="18"/>
        <v>4</v>
      </c>
      <c r="CK50" s="12">
        <f t="shared" si="19"/>
        <v>1</v>
      </c>
      <c r="CL50" s="12">
        <v>48</v>
      </c>
      <c r="CM50" s="12">
        <f t="shared" si="20"/>
        <v>68</v>
      </c>
      <c r="CN50" s="12">
        <f t="shared" si="21"/>
        <v>20</v>
      </c>
      <c r="CO50" s="121"/>
    </row>
    <row r="51" spans="1:93" ht="15.75" customHeight="1">
      <c r="A51" s="13" t="s">
        <v>185</v>
      </c>
      <c r="B51" s="14" t="s">
        <v>89</v>
      </c>
      <c r="C51" s="14" t="s">
        <v>186</v>
      </c>
      <c r="D51" s="14" t="s">
        <v>87</v>
      </c>
      <c r="E51" s="14">
        <v>276</v>
      </c>
      <c r="F51" s="14">
        <v>1</v>
      </c>
      <c r="G51" s="14">
        <v>108</v>
      </c>
      <c r="H51" s="14">
        <v>4</v>
      </c>
      <c r="I51" s="14">
        <v>68</v>
      </c>
      <c r="J51" s="14">
        <v>2</v>
      </c>
      <c r="K51" s="14">
        <v>116</v>
      </c>
      <c r="L51" s="14">
        <v>4</v>
      </c>
      <c r="M51" s="14">
        <v>110</v>
      </c>
      <c r="N51" s="14">
        <v>3</v>
      </c>
      <c r="O51" s="14">
        <v>119</v>
      </c>
      <c r="P51" s="14">
        <v>4</v>
      </c>
      <c r="Q51" s="14">
        <v>81</v>
      </c>
      <c r="R51" s="14">
        <v>3</v>
      </c>
      <c r="S51" s="14">
        <v>102</v>
      </c>
      <c r="T51" s="14">
        <v>4</v>
      </c>
      <c r="U51" s="14">
        <v>59</v>
      </c>
      <c r="V51" s="14">
        <v>2</v>
      </c>
      <c r="W51" s="14">
        <v>98</v>
      </c>
      <c r="X51" s="14">
        <v>3</v>
      </c>
      <c r="Y51" s="14">
        <v>64</v>
      </c>
      <c r="Z51" s="14">
        <v>2</v>
      </c>
      <c r="AA51" s="14">
        <v>98</v>
      </c>
      <c r="AB51" s="14">
        <v>3</v>
      </c>
      <c r="AC51" s="14">
        <v>39</v>
      </c>
      <c r="AD51" s="14">
        <v>2</v>
      </c>
      <c r="AE51" s="14">
        <v>88</v>
      </c>
      <c r="AF51" s="14">
        <v>3</v>
      </c>
      <c r="AG51" s="14">
        <v>43</v>
      </c>
      <c r="AH51" s="14">
        <v>2</v>
      </c>
      <c r="AI51" s="14">
        <v>87</v>
      </c>
      <c r="AJ51" s="14">
        <v>4</v>
      </c>
      <c r="AK51" s="14">
        <v>34</v>
      </c>
      <c r="AL51" s="14">
        <v>1</v>
      </c>
      <c r="AM51" s="14">
        <v>74</v>
      </c>
      <c r="AN51" s="14">
        <v>3</v>
      </c>
      <c r="AO51" s="14">
        <v>27</v>
      </c>
      <c r="AP51" s="14">
        <v>1</v>
      </c>
      <c r="AQ51" s="14">
        <v>79</v>
      </c>
      <c r="AR51" s="14">
        <v>3</v>
      </c>
      <c r="AS51" s="14">
        <v>17</v>
      </c>
      <c r="AT51" s="14">
        <v>1</v>
      </c>
      <c r="AU51" s="14">
        <v>51</v>
      </c>
      <c r="AV51" s="14">
        <v>2</v>
      </c>
      <c r="AW51" s="14">
        <v>20</v>
      </c>
      <c r="AX51" s="14">
        <v>1</v>
      </c>
      <c r="AY51" s="14">
        <v>4567</v>
      </c>
      <c r="AZ51" s="14">
        <f t="shared" si="137"/>
        <v>13</v>
      </c>
      <c r="BA51" s="14">
        <f t="shared" si="170"/>
        <v>8</v>
      </c>
      <c r="BB51" s="14">
        <f t="shared" si="1"/>
        <v>21</v>
      </c>
      <c r="BC51" s="14">
        <f t="shared" si="171"/>
        <v>16</v>
      </c>
      <c r="BD51" s="12">
        <f t="shared" si="139"/>
        <v>386</v>
      </c>
      <c r="BE51" s="12">
        <f t="shared" si="172"/>
        <v>205</v>
      </c>
      <c r="BF51" s="14">
        <f t="shared" si="173"/>
        <v>591</v>
      </c>
      <c r="BG51" s="12"/>
      <c r="BH51" s="12">
        <f t="shared" si="142"/>
        <v>102</v>
      </c>
      <c r="BI51" s="12">
        <f t="shared" si="143"/>
        <v>59</v>
      </c>
      <c r="BJ51" s="12">
        <f t="shared" si="6"/>
        <v>98</v>
      </c>
      <c r="BK51" s="12">
        <f t="shared" si="174"/>
        <v>64</v>
      </c>
      <c r="BL51" s="12"/>
      <c r="BM51" s="119"/>
      <c r="BN51" s="12"/>
      <c r="BO51" s="12"/>
      <c r="BP51" s="12">
        <f t="shared" si="8"/>
        <v>98</v>
      </c>
      <c r="BQ51" s="120">
        <f t="shared" si="166"/>
        <v>0.66666666666666663</v>
      </c>
      <c r="BR51" s="12">
        <f t="shared" si="10"/>
        <v>39</v>
      </c>
      <c r="BS51" s="120">
        <f t="shared" si="167"/>
        <v>0.44444444444444442</v>
      </c>
      <c r="BT51" s="12">
        <f t="shared" si="12"/>
        <v>88</v>
      </c>
      <c r="BU51" s="12">
        <f t="shared" si="13"/>
        <v>43</v>
      </c>
      <c r="BV51" s="12"/>
      <c r="BW51" s="12">
        <v>2</v>
      </c>
      <c r="BX51" s="12">
        <v>2</v>
      </c>
      <c r="BY51" s="12">
        <v>0</v>
      </c>
      <c r="BZ51" s="12">
        <f t="shared" si="14"/>
        <v>6</v>
      </c>
      <c r="CA51" s="12">
        <f t="shared" ref="CA51:CB51" si="177">ROUNDUP((((AZ51)*4))/18,0)</f>
        <v>3</v>
      </c>
      <c r="CB51" s="12">
        <f t="shared" si="177"/>
        <v>2</v>
      </c>
      <c r="CC51" s="12">
        <v>2</v>
      </c>
      <c r="CD51" s="12">
        <v>2</v>
      </c>
      <c r="CE51" s="12">
        <v>0</v>
      </c>
      <c r="CF51" s="12">
        <f t="shared" ref="CF51:CG51" si="178">IF(CA51-CC51&gt;0,CA51-CC51,0)</f>
        <v>1</v>
      </c>
      <c r="CG51" s="12">
        <f t="shared" si="178"/>
        <v>0</v>
      </c>
      <c r="CH51" s="12">
        <v>3</v>
      </c>
      <c r="CI51" s="12">
        <f t="shared" si="17"/>
        <v>4</v>
      </c>
      <c r="CJ51" s="12">
        <f t="shared" si="18"/>
        <v>4</v>
      </c>
      <c r="CK51" s="12">
        <f t="shared" si="19"/>
        <v>1</v>
      </c>
      <c r="CL51" s="12">
        <v>51</v>
      </c>
      <c r="CM51" s="12">
        <f t="shared" si="20"/>
        <v>68</v>
      </c>
      <c r="CN51" s="12">
        <f t="shared" si="21"/>
        <v>17</v>
      </c>
      <c r="CO51" s="121"/>
    </row>
    <row r="52" spans="1:93" ht="15.75" customHeight="1">
      <c r="A52" s="13" t="s">
        <v>187</v>
      </c>
      <c r="B52" s="14" t="s">
        <v>89</v>
      </c>
      <c r="C52" s="14" t="s">
        <v>754</v>
      </c>
      <c r="D52" s="14" t="s">
        <v>87</v>
      </c>
      <c r="E52" s="14">
        <v>281</v>
      </c>
      <c r="F52" s="14">
        <v>1</v>
      </c>
      <c r="G52" s="14">
        <v>290</v>
      </c>
      <c r="H52" s="14">
        <v>9</v>
      </c>
      <c r="I52" s="14"/>
      <c r="J52" s="14"/>
      <c r="K52" s="14">
        <v>322</v>
      </c>
      <c r="L52" s="14">
        <v>12</v>
      </c>
      <c r="M52" s="14"/>
      <c r="N52" s="14"/>
      <c r="O52" s="14">
        <v>260</v>
      </c>
      <c r="P52" s="14">
        <v>9</v>
      </c>
      <c r="Q52" s="14"/>
      <c r="R52" s="14"/>
      <c r="S52" s="14">
        <v>297</v>
      </c>
      <c r="T52" s="14">
        <v>11</v>
      </c>
      <c r="U52" s="14"/>
      <c r="V52" s="14"/>
      <c r="W52" s="14">
        <v>260</v>
      </c>
      <c r="X52" s="14">
        <v>9</v>
      </c>
      <c r="Y52" s="14"/>
      <c r="Z52" s="14"/>
      <c r="AA52" s="14">
        <v>230</v>
      </c>
      <c r="AB52" s="14">
        <v>8</v>
      </c>
      <c r="AC52" s="14"/>
      <c r="AD52" s="14"/>
      <c r="AE52" s="14">
        <v>228</v>
      </c>
      <c r="AF52" s="14">
        <v>9</v>
      </c>
      <c r="AG52" s="14"/>
      <c r="AH52" s="14"/>
      <c r="AI52" s="14">
        <v>198</v>
      </c>
      <c r="AJ52" s="14">
        <v>8</v>
      </c>
      <c r="AK52" s="14"/>
      <c r="AL52" s="14"/>
      <c r="AM52" s="14">
        <v>171</v>
      </c>
      <c r="AN52" s="14">
        <v>7</v>
      </c>
      <c r="AO52" s="14"/>
      <c r="AP52" s="14"/>
      <c r="AQ52" s="14">
        <v>95</v>
      </c>
      <c r="AR52" s="14">
        <v>4</v>
      </c>
      <c r="AS52" s="14"/>
      <c r="AT52" s="14"/>
      <c r="AU52" s="14">
        <v>103</v>
      </c>
      <c r="AV52" s="14">
        <v>5</v>
      </c>
      <c r="AW52" s="14"/>
      <c r="AX52" s="14"/>
      <c r="AY52" s="14">
        <v>4567</v>
      </c>
      <c r="AZ52" s="14">
        <f t="shared" si="137"/>
        <v>37</v>
      </c>
      <c r="BA52" s="14">
        <f t="shared" si="170"/>
        <v>0</v>
      </c>
      <c r="BB52" s="14">
        <f t="shared" si="1"/>
        <v>37</v>
      </c>
      <c r="BC52" s="14">
        <f t="shared" si="171"/>
        <v>24</v>
      </c>
      <c r="BD52" s="12">
        <f t="shared" si="139"/>
        <v>1015</v>
      </c>
      <c r="BE52" s="12">
        <f t="shared" si="172"/>
        <v>0</v>
      </c>
      <c r="BF52" s="14">
        <f t="shared" si="173"/>
        <v>1015</v>
      </c>
      <c r="BG52" s="12"/>
      <c r="BH52" s="12">
        <f t="shared" si="142"/>
        <v>297</v>
      </c>
      <c r="BI52" s="12">
        <f t="shared" si="143"/>
        <v>0</v>
      </c>
      <c r="BJ52" s="12">
        <f t="shared" si="6"/>
        <v>260</v>
      </c>
      <c r="BK52" s="12">
        <f t="shared" si="174"/>
        <v>0</v>
      </c>
      <c r="BL52" s="12"/>
      <c r="BM52" s="12"/>
      <c r="BN52" s="12"/>
      <c r="BO52" s="12"/>
      <c r="BP52" s="12">
        <f t="shared" si="8"/>
        <v>230</v>
      </c>
      <c r="BQ52" s="12"/>
      <c r="BR52" s="12">
        <f t="shared" si="10"/>
        <v>0</v>
      </c>
      <c r="BS52" s="12"/>
      <c r="BT52" s="12">
        <f t="shared" si="12"/>
        <v>228</v>
      </c>
      <c r="BU52" s="12">
        <f t="shared" si="13"/>
        <v>0</v>
      </c>
      <c r="BV52" s="12"/>
      <c r="BW52" s="12">
        <v>3</v>
      </c>
      <c r="BX52" s="12">
        <v>0</v>
      </c>
      <c r="BY52" s="12">
        <v>0</v>
      </c>
      <c r="BZ52" s="12">
        <f t="shared" si="14"/>
        <v>10</v>
      </c>
      <c r="CA52" s="128">
        <v>12</v>
      </c>
      <c r="CB52" s="12">
        <f>ROUNDUP((((BA52)*4))/18,0)</f>
        <v>0</v>
      </c>
      <c r="CC52" s="12">
        <v>3</v>
      </c>
      <c r="CD52" s="12">
        <v>0</v>
      </c>
      <c r="CE52" s="12">
        <v>0</v>
      </c>
      <c r="CF52" s="12">
        <f t="shared" ref="CF52:CG52" si="179">IF(CA52-CC52&gt;0,CA52-CC52,0)</f>
        <v>9</v>
      </c>
      <c r="CG52" s="12">
        <f t="shared" si="179"/>
        <v>0</v>
      </c>
      <c r="CH52" s="12">
        <v>4</v>
      </c>
      <c r="CI52" s="12">
        <f t="shared" si="17"/>
        <v>6</v>
      </c>
      <c r="CJ52" s="12">
        <f t="shared" si="18"/>
        <v>6</v>
      </c>
      <c r="CK52" s="12">
        <f t="shared" si="19"/>
        <v>2</v>
      </c>
      <c r="CL52" s="12">
        <v>93</v>
      </c>
      <c r="CM52" s="12">
        <f t="shared" si="20"/>
        <v>102</v>
      </c>
      <c r="CN52" s="12">
        <f t="shared" si="21"/>
        <v>9</v>
      </c>
      <c r="CO52" s="121"/>
    </row>
    <row r="53" spans="1:93" ht="15.75" customHeight="1">
      <c r="A53" s="11" t="s">
        <v>189</v>
      </c>
      <c r="B53" s="12" t="s">
        <v>89</v>
      </c>
      <c r="C53" s="16" t="s">
        <v>190</v>
      </c>
      <c r="D53" s="12" t="s">
        <v>87</v>
      </c>
      <c r="E53" s="12">
        <v>291</v>
      </c>
      <c r="F53" s="12">
        <v>1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2" t="s">
        <v>15</v>
      </c>
      <c r="Q53" s="12" t="s">
        <v>15</v>
      </c>
      <c r="R53" s="12" t="s">
        <v>15</v>
      </c>
      <c r="S53" s="12">
        <v>33</v>
      </c>
      <c r="T53" s="12">
        <v>1</v>
      </c>
      <c r="U53" s="12" t="s">
        <v>15</v>
      </c>
      <c r="V53" s="12" t="s">
        <v>15</v>
      </c>
      <c r="W53" s="12">
        <v>80</v>
      </c>
      <c r="X53" s="12">
        <v>3</v>
      </c>
      <c r="Y53" s="12" t="s">
        <v>15</v>
      </c>
      <c r="Z53" s="12" t="s">
        <v>15</v>
      </c>
      <c r="AA53" s="12">
        <v>66</v>
      </c>
      <c r="AB53" s="12">
        <v>3</v>
      </c>
      <c r="AC53" s="12">
        <v>39</v>
      </c>
      <c r="AD53" s="12">
        <v>2</v>
      </c>
      <c r="AE53" s="12">
        <v>76</v>
      </c>
      <c r="AF53" s="12">
        <v>3</v>
      </c>
      <c r="AG53" s="12">
        <v>38</v>
      </c>
      <c r="AH53" s="12">
        <v>2</v>
      </c>
      <c r="AI53" s="12">
        <v>40</v>
      </c>
      <c r="AJ53" s="12">
        <v>2</v>
      </c>
      <c r="AK53" s="12">
        <v>24</v>
      </c>
      <c r="AL53" s="12">
        <v>1</v>
      </c>
      <c r="AM53" s="12">
        <v>53</v>
      </c>
      <c r="AN53" s="12">
        <v>3</v>
      </c>
      <c r="AO53" s="12">
        <v>16</v>
      </c>
      <c r="AP53" s="12">
        <v>1</v>
      </c>
      <c r="AQ53" s="12">
        <v>14</v>
      </c>
      <c r="AR53" s="12">
        <v>1</v>
      </c>
      <c r="AS53" s="12">
        <v>15</v>
      </c>
      <c r="AT53" s="12">
        <v>1</v>
      </c>
      <c r="AU53" s="12">
        <v>41</v>
      </c>
      <c r="AV53" s="12">
        <v>2</v>
      </c>
      <c r="AW53" s="12">
        <v>18</v>
      </c>
      <c r="AX53" s="12">
        <v>1</v>
      </c>
      <c r="AY53" s="12">
        <v>567</v>
      </c>
      <c r="AZ53" s="12">
        <f>SUM(X53+AB53+AF53)</f>
        <v>9</v>
      </c>
      <c r="BA53" s="12" t="e">
        <f>SUM(Z53+AD53+AH53)</f>
        <v>#VALUE!</v>
      </c>
      <c r="BB53" s="12" t="e">
        <f t="shared" si="1"/>
        <v>#VALUE!</v>
      </c>
      <c r="BC53" s="12">
        <f t="shared" si="171"/>
        <v>12</v>
      </c>
      <c r="BD53" s="14">
        <f>W53+AA53+AE53</f>
        <v>222</v>
      </c>
      <c r="BE53" s="14" t="e">
        <f>Y53+AC53+AG53</f>
        <v>#VALUE!</v>
      </c>
      <c r="BF53" s="14" t="e">
        <f>W53+Y53+AA53+AC53+AE53+AG53</f>
        <v>#VALUE!</v>
      </c>
      <c r="BG53" s="12"/>
      <c r="BH53" s="12"/>
      <c r="BI53" s="12"/>
      <c r="BJ53" s="12">
        <f t="shared" si="6"/>
        <v>80</v>
      </c>
      <c r="BK53" s="12" t="str">
        <f t="shared" si="174"/>
        <v/>
      </c>
      <c r="BL53" s="12"/>
      <c r="BM53" s="119"/>
      <c r="BN53" s="12"/>
      <c r="BO53" s="12"/>
      <c r="BP53" s="12">
        <f t="shared" si="8"/>
        <v>66</v>
      </c>
      <c r="BQ53" s="120">
        <f>AB53*4/18</f>
        <v>0.66666666666666663</v>
      </c>
      <c r="BR53" s="12">
        <f t="shared" si="10"/>
        <v>39</v>
      </c>
      <c r="BS53" s="120">
        <f>AD53*4/18</f>
        <v>0.44444444444444442</v>
      </c>
      <c r="BT53" s="12">
        <f t="shared" si="12"/>
        <v>76</v>
      </c>
      <c r="BU53" s="12">
        <f t="shared" si="13"/>
        <v>38</v>
      </c>
      <c r="BV53" s="12"/>
      <c r="BW53" s="12">
        <v>1</v>
      </c>
      <c r="BX53" s="12">
        <v>0</v>
      </c>
      <c r="BY53" s="12">
        <v>0</v>
      </c>
      <c r="BZ53" s="12" t="e">
        <f t="shared" si="14"/>
        <v>#VALUE!</v>
      </c>
      <c r="CA53" s="12">
        <f t="shared" ref="CA53:CB53" si="180">ROUNDUP((((AZ53)*4))/18,0)</f>
        <v>2</v>
      </c>
      <c r="CB53" s="12" t="e">
        <f t="shared" si="180"/>
        <v>#VALUE!</v>
      </c>
      <c r="CC53" s="12">
        <v>2</v>
      </c>
      <c r="CD53" s="12">
        <v>0</v>
      </c>
      <c r="CE53" s="12">
        <v>0</v>
      </c>
      <c r="CF53" s="12">
        <f t="shared" ref="CF53:CG53" si="181">IF(CA53-CC53&gt;0,CA53-CC53,0)</f>
        <v>0</v>
      </c>
      <c r="CG53" s="12" t="e">
        <f t="shared" si="181"/>
        <v>#VALUE!</v>
      </c>
      <c r="CH53" s="12">
        <v>1</v>
      </c>
      <c r="CI53" s="12" t="e">
        <f t="shared" si="17"/>
        <v>#VALUE!</v>
      </c>
      <c r="CJ53" s="12" t="e">
        <f t="shared" si="18"/>
        <v>#VALUE!</v>
      </c>
      <c r="CK53" s="12" t="e">
        <f t="shared" si="19"/>
        <v>#VALUE!</v>
      </c>
      <c r="CL53" s="12">
        <v>67</v>
      </c>
      <c r="CM53" s="12" t="e">
        <f t="shared" si="20"/>
        <v>#VALUE!</v>
      </c>
      <c r="CN53" s="12" t="e">
        <f t="shared" si="21"/>
        <v>#VALUE!</v>
      </c>
      <c r="CO53" s="121"/>
    </row>
    <row r="54" spans="1:93" ht="15.75" customHeight="1">
      <c r="A54" s="13" t="s">
        <v>191</v>
      </c>
      <c r="B54" s="14" t="s">
        <v>89</v>
      </c>
      <c r="C54" s="14" t="s">
        <v>192</v>
      </c>
      <c r="D54" s="14" t="s">
        <v>87</v>
      </c>
      <c r="E54" s="14">
        <v>314</v>
      </c>
      <c r="F54" s="14">
        <v>1</v>
      </c>
      <c r="G54" s="14">
        <v>188</v>
      </c>
      <c r="H54" s="14">
        <v>7</v>
      </c>
      <c r="I54" s="14"/>
      <c r="J54" s="14"/>
      <c r="K54" s="14">
        <v>195</v>
      </c>
      <c r="L54" s="14">
        <v>8</v>
      </c>
      <c r="M54" s="14"/>
      <c r="N54" s="14"/>
      <c r="O54" s="14">
        <v>201</v>
      </c>
      <c r="P54" s="14">
        <v>8</v>
      </c>
      <c r="Q54" s="14"/>
      <c r="R54" s="14"/>
      <c r="S54" s="14">
        <v>210</v>
      </c>
      <c r="T54" s="14">
        <v>8</v>
      </c>
      <c r="U54" s="14"/>
      <c r="V54" s="14"/>
      <c r="W54" s="14">
        <v>194</v>
      </c>
      <c r="X54" s="14">
        <v>8</v>
      </c>
      <c r="Y54" s="14"/>
      <c r="Z54" s="14"/>
      <c r="AA54" s="14">
        <v>211</v>
      </c>
      <c r="AB54" s="14">
        <v>8</v>
      </c>
      <c r="AC54" s="14"/>
      <c r="AD54" s="14"/>
      <c r="AE54" s="14">
        <v>162</v>
      </c>
      <c r="AF54" s="14">
        <v>7</v>
      </c>
      <c r="AG54" s="14"/>
      <c r="AH54" s="14"/>
      <c r="AI54" s="14">
        <v>145</v>
      </c>
      <c r="AJ54" s="14">
        <v>6</v>
      </c>
      <c r="AK54" s="14"/>
      <c r="AL54" s="14"/>
      <c r="AM54" s="14">
        <v>144</v>
      </c>
      <c r="AN54" s="14">
        <v>7</v>
      </c>
      <c r="AO54" s="14"/>
      <c r="AP54" s="14"/>
      <c r="AQ54" s="14">
        <v>76</v>
      </c>
      <c r="AR54" s="14">
        <v>3</v>
      </c>
      <c r="AS54" s="14"/>
      <c r="AT54" s="14"/>
      <c r="AU54" s="14">
        <v>82</v>
      </c>
      <c r="AV54" s="14">
        <v>4</v>
      </c>
      <c r="AW54" s="14"/>
      <c r="AX54" s="14"/>
      <c r="AY54" s="14">
        <v>4567</v>
      </c>
      <c r="AZ54" s="14">
        <f t="shared" ref="AZ54:AZ59" si="182">SUM(T54+X54+AB54+AF54)</f>
        <v>31</v>
      </c>
      <c r="BA54" s="14">
        <f>V54+Z54+AD54+AH54</f>
        <v>0</v>
      </c>
      <c r="BB54" s="14">
        <f t="shared" si="1"/>
        <v>31</v>
      </c>
      <c r="BC54" s="14">
        <f t="shared" si="171"/>
        <v>20</v>
      </c>
      <c r="BD54" s="12">
        <f t="shared" ref="BD54:BD59" si="183">S54+W54+AA54+AE54</f>
        <v>777</v>
      </c>
      <c r="BE54" s="12">
        <f>U54+Y54+AC54+AG54</f>
        <v>0</v>
      </c>
      <c r="BF54" s="14">
        <f>S54+U54+W54+Y54+AA54+AC54+AE54+AG54</f>
        <v>777</v>
      </c>
      <c r="BG54" s="12"/>
      <c r="BH54" s="12">
        <f t="shared" ref="BH54:BH59" si="184">S54</f>
        <v>210</v>
      </c>
      <c r="BI54" s="12">
        <f t="shared" ref="BI54:BI59" si="185">U54</f>
        <v>0</v>
      </c>
      <c r="BJ54" s="12">
        <f t="shared" si="6"/>
        <v>194</v>
      </c>
      <c r="BK54" s="12">
        <f t="shared" si="174"/>
        <v>0</v>
      </c>
      <c r="BL54" s="12"/>
      <c r="BM54" s="12"/>
      <c r="BN54" s="12"/>
      <c r="BO54" s="12"/>
      <c r="BP54" s="12">
        <f t="shared" si="8"/>
        <v>211</v>
      </c>
      <c r="BQ54" s="12"/>
      <c r="BR54" s="12">
        <f t="shared" si="10"/>
        <v>0</v>
      </c>
      <c r="BS54" s="12"/>
      <c r="BT54" s="12">
        <f t="shared" si="12"/>
        <v>162</v>
      </c>
      <c r="BU54" s="12">
        <f t="shared" si="13"/>
        <v>0</v>
      </c>
      <c r="BV54" s="12"/>
      <c r="BW54" s="12">
        <v>4</v>
      </c>
      <c r="BX54" s="12">
        <v>0</v>
      </c>
      <c r="BY54" s="12">
        <v>0</v>
      </c>
      <c r="BZ54" s="12">
        <f t="shared" si="14"/>
        <v>8</v>
      </c>
      <c r="CA54" s="12">
        <f t="shared" ref="CA54:CB54" si="186">ROUNDUP((((AZ54)*4))/18,0)</f>
        <v>7</v>
      </c>
      <c r="CB54" s="12">
        <f t="shared" si="186"/>
        <v>0</v>
      </c>
      <c r="CC54" s="12">
        <v>4</v>
      </c>
      <c r="CD54" s="12">
        <v>0</v>
      </c>
      <c r="CE54" s="12">
        <v>0</v>
      </c>
      <c r="CF54" s="12">
        <f t="shared" ref="CF54:CG54" si="187">IF(CA54-CC54&gt;0,CA54-CC54,0)</f>
        <v>3</v>
      </c>
      <c r="CG54" s="12">
        <f t="shared" si="187"/>
        <v>0</v>
      </c>
      <c r="CH54" s="12">
        <v>4</v>
      </c>
      <c r="CI54" s="12">
        <f t="shared" si="17"/>
        <v>5</v>
      </c>
      <c r="CJ54" s="12">
        <f t="shared" si="18"/>
        <v>6</v>
      </c>
      <c r="CK54" s="12">
        <f t="shared" si="19"/>
        <v>2</v>
      </c>
      <c r="CL54" s="12">
        <v>63</v>
      </c>
      <c r="CM54" s="12">
        <f t="shared" si="20"/>
        <v>102</v>
      </c>
      <c r="CN54" s="12">
        <f t="shared" si="21"/>
        <v>39</v>
      </c>
      <c r="CO54" s="121"/>
    </row>
    <row r="55" spans="1:93" ht="15.75" customHeight="1">
      <c r="A55" s="13" t="s">
        <v>193</v>
      </c>
      <c r="B55" s="14" t="s">
        <v>85</v>
      </c>
      <c r="C55" s="14" t="s">
        <v>194</v>
      </c>
      <c r="D55" s="14" t="s">
        <v>87</v>
      </c>
      <c r="E55" s="14" t="s">
        <v>195</v>
      </c>
      <c r="F55" s="14">
        <v>1</v>
      </c>
      <c r="G55" s="14">
        <v>94</v>
      </c>
      <c r="H55" s="14">
        <v>4</v>
      </c>
      <c r="I55" s="14">
        <v>173</v>
      </c>
      <c r="J55" s="14">
        <v>5</v>
      </c>
      <c r="K55" s="14">
        <v>97</v>
      </c>
      <c r="L55" s="14">
        <v>3</v>
      </c>
      <c r="M55" s="14">
        <v>190</v>
      </c>
      <c r="N55" s="14">
        <v>6</v>
      </c>
      <c r="O55" s="14">
        <v>117</v>
      </c>
      <c r="P55" s="14">
        <v>4</v>
      </c>
      <c r="Q55" s="14">
        <v>153</v>
      </c>
      <c r="R55" s="14">
        <v>4</v>
      </c>
      <c r="S55" s="14">
        <v>120</v>
      </c>
      <c r="T55" s="14">
        <v>3</v>
      </c>
      <c r="U55" s="14">
        <v>213</v>
      </c>
      <c r="V55" s="14">
        <v>7</v>
      </c>
      <c r="W55" s="14">
        <v>144</v>
      </c>
      <c r="X55" s="14">
        <v>5</v>
      </c>
      <c r="Y55" s="14">
        <v>151</v>
      </c>
      <c r="Z55" s="14">
        <v>5</v>
      </c>
      <c r="AA55" s="14">
        <v>108</v>
      </c>
      <c r="AB55" s="14">
        <v>4</v>
      </c>
      <c r="AC55" s="14">
        <v>148</v>
      </c>
      <c r="AD55" s="14">
        <v>6</v>
      </c>
      <c r="AE55" s="14">
        <v>96</v>
      </c>
      <c r="AF55" s="14">
        <v>3</v>
      </c>
      <c r="AG55" s="14">
        <v>117</v>
      </c>
      <c r="AH55" s="14">
        <v>4</v>
      </c>
      <c r="AI55" s="14">
        <v>107</v>
      </c>
      <c r="AJ55" s="14">
        <v>4</v>
      </c>
      <c r="AK55" s="14">
        <v>146</v>
      </c>
      <c r="AL55" s="14">
        <v>5</v>
      </c>
      <c r="AM55" s="14">
        <v>95</v>
      </c>
      <c r="AN55" s="14">
        <v>4</v>
      </c>
      <c r="AO55" s="14">
        <v>107</v>
      </c>
      <c r="AP55" s="14">
        <v>4</v>
      </c>
      <c r="AQ55" s="14">
        <v>31</v>
      </c>
      <c r="AR55" s="14">
        <v>1</v>
      </c>
      <c r="AS55" s="14">
        <v>43</v>
      </c>
      <c r="AT55" s="14">
        <v>2</v>
      </c>
      <c r="AU55" s="14">
        <v>29</v>
      </c>
      <c r="AV55" s="14">
        <v>1</v>
      </c>
      <c r="AW55" s="14">
        <v>43</v>
      </c>
      <c r="AX55" s="14">
        <v>2</v>
      </c>
      <c r="AY55" s="14">
        <v>45678</v>
      </c>
      <c r="AZ55" s="14">
        <f t="shared" si="182"/>
        <v>15</v>
      </c>
      <c r="BA55" s="14">
        <f>SUM(V55+Z55+AD55+AH55+AL55)</f>
        <v>27</v>
      </c>
      <c r="BB55" s="14">
        <f t="shared" si="1"/>
        <v>42</v>
      </c>
      <c r="BC55" s="14">
        <f>SUM(AJ55+AN55+AP55+AR55+AT55+AV55+AX55)</f>
        <v>18</v>
      </c>
      <c r="BD55" s="12">
        <f t="shared" si="183"/>
        <v>468</v>
      </c>
      <c r="BE55" s="12">
        <f>U55+Y55+AC55+AG55+AK55</f>
        <v>775</v>
      </c>
      <c r="BF55" s="14">
        <f>S55+U55+W55+Y55+AA55+AC55+AE55+AG55+AK55</f>
        <v>1243</v>
      </c>
      <c r="BG55" s="12"/>
      <c r="BH55" s="12">
        <f t="shared" si="184"/>
        <v>120</v>
      </c>
      <c r="BI55" s="12">
        <f t="shared" si="185"/>
        <v>213</v>
      </c>
      <c r="BJ55" s="12">
        <f t="shared" si="6"/>
        <v>144</v>
      </c>
      <c r="BK55" s="12"/>
      <c r="BL55" s="12">
        <f>Y55</f>
        <v>151</v>
      </c>
      <c r="BM55" s="120">
        <f>Z55*4/18</f>
        <v>1.1111111111111112</v>
      </c>
      <c r="BN55" s="12"/>
      <c r="BO55" s="12"/>
      <c r="BP55" s="12">
        <f t="shared" si="8"/>
        <v>108</v>
      </c>
      <c r="BQ55" s="120">
        <f>AB55*4/18</f>
        <v>0.88888888888888884</v>
      </c>
      <c r="BR55" s="12">
        <f t="shared" si="10"/>
        <v>148</v>
      </c>
      <c r="BS55" s="120">
        <f>AD55*4/18</f>
        <v>1.3333333333333333</v>
      </c>
      <c r="BT55" s="12">
        <f t="shared" si="12"/>
        <v>96</v>
      </c>
      <c r="BU55" s="12">
        <f t="shared" si="13"/>
        <v>117</v>
      </c>
      <c r="BV55" s="12">
        <f>AK55</f>
        <v>146</v>
      </c>
      <c r="BW55" s="12">
        <v>2</v>
      </c>
      <c r="BX55" s="12">
        <v>2</v>
      </c>
      <c r="BY55" s="12">
        <v>0</v>
      </c>
      <c r="BZ55" s="12">
        <f t="shared" si="14"/>
        <v>11</v>
      </c>
      <c r="CA55" s="12">
        <f t="shared" ref="CA55:CB55" si="188">ROUNDUP((((AZ55)*4))/18,0)</f>
        <v>4</v>
      </c>
      <c r="CB55" s="12">
        <f t="shared" si="188"/>
        <v>6</v>
      </c>
      <c r="CC55" s="12">
        <v>2</v>
      </c>
      <c r="CD55" s="12">
        <v>2</v>
      </c>
      <c r="CE55" s="12">
        <v>0</v>
      </c>
      <c r="CF55" s="12">
        <f t="shared" ref="CF55:CG55" si="189">IF(CA55-CC55&gt;0,CA55-CC55,0)</f>
        <v>2</v>
      </c>
      <c r="CG55" s="12">
        <f t="shared" si="189"/>
        <v>4</v>
      </c>
      <c r="CH55" s="12">
        <v>4</v>
      </c>
      <c r="CI55" s="12">
        <f t="shared" si="17"/>
        <v>7</v>
      </c>
      <c r="CJ55" s="12">
        <f t="shared" si="18"/>
        <v>6</v>
      </c>
      <c r="CK55" s="12">
        <f t="shared" si="19"/>
        <v>2</v>
      </c>
      <c r="CL55" s="12">
        <v>90</v>
      </c>
      <c r="CM55" s="12">
        <f t="shared" si="20"/>
        <v>102</v>
      </c>
      <c r="CN55" s="12">
        <f t="shared" si="21"/>
        <v>12</v>
      </c>
      <c r="CO55" s="121"/>
    </row>
    <row r="56" spans="1:93" ht="15.75" customHeight="1">
      <c r="A56" s="11" t="s">
        <v>196</v>
      </c>
      <c r="B56" s="12" t="s">
        <v>89</v>
      </c>
      <c r="C56" s="12" t="s">
        <v>197</v>
      </c>
      <c r="D56" s="12" t="s">
        <v>87</v>
      </c>
      <c r="E56" s="12" t="s">
        <v>198</v>
      </c>
      <c r="F56" s="12">
        <v>1</v>
      </c>
      <c r="G56" s="12">
        <v>52</v>
      </c>
      <c r="H56" s="12">
        <v>2</v>
      </c>
      <c r="I56" s="12"/>
      <c r="J56" s="12">
        <v>3</v>
      </c>
      <c r="K56" s="12">
        <v>64</v>
      </c>
      <c r="L56" s="12">
        <v>3</v>
      </c>
      <c r="M56" s="12"/>
      <c r="N56" s="12">
        <v>3</v>
      </c>
      <c r="O56" s="12">
        <v>44</v>
      </c>
      <c r="P56" s="12">
        <v>2</v>
      </c>
      <c r="Q56" s="12"/>
      <c r="R56" s="12">
        <v>4</v>
      </c>
      <c r="S56" s="12">
        <v>55</v>
      </c>
      <c r="T56" s="12">
        <v>2</v>
      </c>
      <c r="U56" s="12"/>
      <c r="V56" s="12">
        <v>3</v>
      </c>
      <c r="W56" s="12">
        <v>83</v>
      </c>
      <c r="X56" s="12">
        <v>4</v>
      </c>
      <c r="Y56" s="12"/>
      <c r="Z56" s="12">
        <v>3</v>
      </c>
      <c r="AA56" s="12">
        <v>56</v>
      </c>
      <c r="AB56" s="12">
        <v>3</v>
      </c>
      <c r="AC56" s="12"/>
      <c r="AD56" s="12">
        <v>2</v>
      </c>
      <c r="AE56" s="12">
        <v>66</v>
      </c>
      <c r="AF56" s="12">
        <v>3</v>
      </c>
      <c r="AG56" s="12"/>
      <c r="AH56" s="12">
        <v>2</v>
      </c>
      <c r="AI56" s="12">
        <v>61</v>
      </c>
      <c r="AJ56" s="12">
        <v>3</v>
      </c>
      <c r="AK56" s="12"/>
      <c r="AL56" s="12">
        <v>1</v>
      </c>
      <c r="AM56" s="12">
        <v>71</v>
      </c>
      <c r="AN56" s="12">
        <v>3</v>
      </c>
      <c r="AO56" s="12"/>
      <c r="AP56" s="12">
        <v>2</v>
      </c>
      <c r="AQ56" s="12">
        <v>20</v>
      </c>
      <c r="AR56" s="12">
        <v>1</v>
      </c>
      <c r="AS56" s="12"/>
      <c r="AT56" s="12">
        <v>1</v>
      </c>
      <c r="AU56" s="12">
        <v>31</v>
      </c>
      <c r="AV56" s="12">
        <v>2</v>
      </c>
      <c r="AW56" s="12"/>
      <c r="AX56" s="12"/>
      <c r="AY56" s="12">
        <v>4567</v>
      </c>
      <c r="AZ56" s="12">
        <f t="shared" si="182"/>
        <v>12</v>
      </c>
      <c r="BA56" s="12">
        <f t="shared" ref="BA56:BA59" si="190">V56+Z56+AD56+AH56</f>
        <v>10</v>
      </c>
      <c r="BB56" s="12">
        <f t="shared" si="1"/>
        <v>22</v>
      </c>
      <c r="BC56" s="12">
        <f t="shared" ref="BC56:BC66" si="191">SUM(AJ56+AL56+AN56+AP56+AR56+AT56+AV56+AX56)</f>
        <v>13</v>
      </c>
      <c r="BD56" s="12">
        <f t="shared" si="183"/>
        <v>260</v>
      </c>
      <c r="BE56" s="12">
        <f t="shared" ref="BE56:BE59" si="192">U56+Y56+AC56+AG56</f>
        <v>0</v>
      </c>
      <c r="BF56" s="12">
        <f t="shared" ref="BF56:BF59" si="193">S56+U56+W56+Y56+AA56+AC56+AE56+AG56</f>
        <v>260</v>
      </c>
      <c r="BG56" s="12"/>
      <c r="BH56" s="12">
        <f t="shared" si="184"/>
        <v>55</v>
      </c>
      <c r="BI56" s="12">
        <f t="shared" si="185"/>
        <v>0</v>
      </c>
      <c r="BJ56" s="12">
        <f t="shared" si="6"/>
        <v>83</v>
      </c>
      <c r="BK56" s="12">
        <f t="shared" ref="BK56:BK66" si="194">Y56</f>
        <v>0</v>
      </c>
      <c r="BL56" s="12"/>
      <c r="BM56" s="12"/>
      <c r="BN56" s="12"/>
      <c r="BO56" s="12"/>
      <c r="BP56" s="12">
        <f t="shared" si="8"/>
        <v>56</v>
      </c>
      <c r="BQ56" s="12"/>
      <c r="BR56" s="12">
        <f t="shared" si="10"/>
        <v>0</v>
      </c>
      <c r="BS56" s="12"/>
      <c r="BT56" s="12">
        <f t="shared" si="12"/>
        <v>66</v>
      </c>
      <c r="BU56" s="12">
        <f t="shared" si="13"/>
        <v>0</v>
      </c>
      <c r="BV56" s="12"/>
      <c r="BW56" s="12">
        <v>2</v>
      </c>
      <c r="BX56" s="12">
        <v>1</v>
      </c>
      <c r="BY56" s="12">
        <v>1</v>
      </c>
      <c r="BZ56" s="12">
        <f t="shared" si="14"/>
        <v>6</v>
      </c>
      <c r="CA56" s="12">
        <f t="shared" ref="CA56:CB56" si="195">ROUNDUP((((AZ56)*4))/18,0)</f>
        <v>3</v>
      </c>
      <c r="CB56" s="12">
        <f t="shared" si="195"/>
        <v>3</v>
      </c>
      <c r="CC56" s="12">
        <v>2</v>
      </c>
      <c r="CD56" s="12">
        <v>1</v>
      </c>
      <c r="CE56" s="12">
        <v>1</v>
      </c>
      <c r="CF56" s="12">
        <f t="shared" ref="CF56:CG56" si="196">IF(CA56-CC56&gt;0,CA56-CC56,0)</f>
        <v>1</v>
      </c>
      <c r="CG56" s="12">
        <f t="shared" si="196"/>
        <v>2</v>
      </c>
      <c r="CH56" s="12">
        <v>4</v>
      </c>
      <c r="CI56" s="12">
        <f t="shared" si="17"/>
        <v>4</v>
      </c>
      <c r="CJ56" s="12">
        <f t="shared" si="18"/>
        <v>4</v>
      </c>
      <c r="CK56" s="12">
        <f t="shared" si="19"/>
        <v>0</v>
      </c>
      <c r="CL56" s="12">
        <v>76</v>
      </c>
      <c r="CM56" s="12">
        <f t="shared" si="20"/>
        <v>68</v>
      </c>
      <c r="CN56" s="12">
        <f t="shared" si="21"/>
        <v>0</v>
      </c>
      <c r="CO56" s="121"/>
    </row>
    <row r="57" spans="1:93" ht="15.75" customHeight="1">
      <c r="A57" s="11" t="s">
        <v>199</v>
      </c>
      <c r="B57" s="12" t="s">
        <v>85</v>
      </c>
      <c r="C57" s="12" t="s">
        <v>755</v>
      </c>
      <c r="D57" s="12" t="s">
        <v>87</v>
      </c>
      <c r="E57" s="12" t="s">
        <v>201</v>
      </c>
      <c r="F57" s="12">
        <v>1</v>
      </c>
      <c r="G57" s="12" t="s">
        <v>15</v>
      </c>
      <c r="H57" s="12" t="s">
        <v>15</v>
      </c>
      <c r="I57" s="12"/>
      <c r="J57" s="12"/>
      <c r="K57" s="12" t="s">
        <v>15</v>
      </c>
      <c r="L57" s="12" t="s">
        <v>15</v>
      </c>
      <c r="M57" s="12"/>
      <c r="N57" s="12"/>
      <c r="O57" s="12" t="s">
        <v>15</v>
      </c>
      <c r="P57" s="12" t="s">
        <v>15</v>
      </c>
      <c r="Q57" s="12"/>
      <c r="R57" s="12"/>
      <c r="S57" s="12" t="s">
        <v>15</v>
      </c>
      <c r="T57" s="12" t="s">
        <v>15</v>
      </c>
      <c r="U57" s="12"/>
      <c r="V57" s="12"/>
      <c r="W57" s="12">
        <v>95</v>
      </c>
      <c r="X57" s="12">
        <v>4</v>
      </c>
      <c r="Y57" s="12"/>
      <c r="Z57" s="12"/>
      <c r="AA57" s="12">
        <v>89</v>
      </c>
      <c r="AB57" s="12">
        <v>4</v>
      </c>
      <c r="AC57" s="12"/>
      <c r="AD57" s="12"/>
      <c r="AE57" s="12">
        <v>109</v>
      </c>
      <c r="AF57" s="12">
        <v>5</v>
      </c>
      <c r="AG57" s="12"/>
      <c r="AH57" s="12"/>
      <c r="AI57" s="12">
        <v>87</v>
      </c>
      <c r="AJ57" s="12">
        <v>4</v>
      </c>
      <c r="AK57" s="12"/>
      <c r="AL57" s="12"/>
      <c r="AM57" s="12">
        <v>96</v>
      </c>
      <c r="AN57" s="12">
        <v>5</v>
      </c>
      <c r="AO57" s="12"/>
      <c r="AP57" s="12"/>
      <c r="AQ57" s="12">
        <v>49</v>
      </c>
      <c r="AR57" s="12">
        <v>2</v>
      </c>
      <c r="AS57" s="12"/>
      <c r="AT57" s="12"/>
      <c r="AU57" s="12">
        <v>60</v>
      </c>
      <c r="AV57" s="12">
        <v>3</v>
      </c>
      <c r="AW57" s="12"/>
      <c r="AX57" s="12"/>
      <c r="AY57" s="12">
        <v>4567</v>
      </c>
      <c r="AZ57" s="12" t="e">
        <f t="shared" si="182"/>
        <v>#VALUE!</v>
      </c>
      <c r="BA57" s="12">
        <f t="shared" si="190"/>
        <v>0</v>
      </c>
      <c r="BB57" s="12" t="e">
        <f t="shared" si="1"/>
        <v>#VALUE!</v>
      </c>
      <c r="BC57" s="12">
        <f t="shared" si="191"/>
        <v>14</v>
      </c>
      <c r="BD57" s="12" t="e">
        <f t="shared" si="183"/>
        <v>#VALUE!</v>
      </c>
      <c r="BE57" s="12">
        <f t="shared" si="192"/>
        <v>0</v>
      </c>
      <c r="BF57" s="12" t="e">
        <f t="shared" si="193"/>
        <v>#VALUE!</v>
      </c>
      <c r="BG57" s="12"/>
      <c r="BH57" s="12" t="str">
        <f t="shared" si="184"/>
        <v/>
      </c>
      <c r="BI57" s="12">
        <f t="shared" si="185"/>
        <v>0</v>
      </c>
      <c r="BJ57" s="12">
        <f t="shared" si="6"/>
        <v>95</v>
      </c>
      <c r="BK57" s="12">
        <f t="shared" si="194"/>
        <v>0</v>
      </c>
      <c r="BL57" s="12"/>
      <c r="BM57" s="12"/>
      <c r="BN57" s="12"/>
      <c r="BO57" s="12"/>
      <c r="BP57" s="12">
        <f t="shared" si="8"/>
        <v>89</v>
      </c>
      <c r="BQ57" s="12"/>
      <c r="BR57" s="12">
        <f t="shared" si="10"/>
        <v>0</v>
      </c>
      <c r="BS57" s="12"/>
      <c r="BT57" s="12">
        <f t="shared" si="12"/>
        <v>109</v>
      </c>
      <c r="BU57" s="12">
        <f t="shared" si="13"/>
        <v>0</v>
      </c>
      <c r="BV57" s="12"/>
      <c r="BW57" s="12">
        <v>2</v>
      </c>
      <c r="BX57" s="12">
        <v>0</v>
      </c>
      <c r="BY57" s="12">
        <v>0</v>
      </c>
      <c r="BZ57" s="12" t="e">
        <f t="shared" si="14"/>
        <v>#VALUE!</v>
      </c>
      <c r="CA57" s="12" t="e">
        <f t="shared" ref="CA57:CB57" si="197">ROUNDUP((((AZ57)*4))/18,0)</f>
        <v>#VALUE!</v>
      </c>
      <c r="CB57" s="12">
        <f t="shared" si="197"/>
        <v>0</v>
      </c>
      <c r="CC57" s="12">
        <v>2</v>
      </c>
      <c r="CD57" s="12">
        <v>0</v>
      </c>
      <c r="CE57" s="12">
        <v>0</v>
      </c>
      <c r="CF57" s="12" t="e">
        <f t="shared" ref="CF57:CG57" si="198">IF(CA57-CC57&gt;0,CA57-CC57,0)</f>
        <v>#VALUE!</v>
      </c>
      <c r="CG57" s="12">
        <f t="shared" si="198"/>
        <v>0</v>
      </c>
      <c r="CH57" s="12">
        <v>2</v>
      </c>
      <c r="CI57" s="12" t="e">
        <f t="shared" si="17"/>
        <v>#VALUE!</v>
      </c>
      <c r="CJ57" s="12" t="e">
        <f t="shared" si="18"/>
        <v>#VALUE!</v>
      </c>
      <c r="CK57" s="12" t="e">
        <f t="shared" si="19"/>
        <v>#VALUE!</v>
      </c>
      <c r="CL57" s="12">
        <v>70</v>
      </c>
      <c r="CM57" s="12" t="e">
        <f t="shared" si="20"/>
        <v>#VALUE!</v>
      </c>
      <c r="CN57" s="12" t="e">
        <f t="shared" si="21"/>
        <v>#VALUE!</v>
      </c>
      <c r="CO57" s="121"/>
    </row>
    <row r="58" spans="1:93" ht="15.75" customHeight="1">
      <c r="A58" s="13" t="s">
        <v>202</v>
      </c>
      <c r="B58" s="14" t="s">
        <v>85</v>
      </c>
      <c r="C58" s="14" t="s">
        <v>203</v>
      </c>
      <c r="D58" s="14" t="s">
        <v>87</v>
      </c>
      <c r="E58" s="14" t="s">
        <v>204</v>
      </c>
      <c r="F58" s="14">
        <v>1</v>
      </c>
      <c r="G58" s="14">
        <v>83</v>
      </c>
      <c r="H58" s="14">
        <v>3</v>
      </c>
      <c r="I58" s="14">
        <v>95</v>
      </c>
      <c r="J58" s="14">
        <v>3</v>
      </c>
      <c r="K58" s="14">
        <v>87</v>
      </c>
      <c r="L58" s="14">
        <v>3</v>
      </c>
      <c r="M58" s="14">
        <v>96</v>
      </c>
      <c r="N58" s="14">
        <v>3</v>
      </c>
      <c r="O58" s="14">
        <v>85</v>
      </c>
      <c r="P58" s="14">
        <v>3</v>
      </c>
      <c r="Q58" s="14">
        <v>88</v>
      </c>
      <c r="R58" s="14">
        <v>3</v>
      </c>
      <c r="S58" s="14">
        <v>63</v>
      </c>
      <c r="T58" s="14">
        <v>2</v>
      </c>
      <c r="U58" s="14">
        <v>65</v>
      </c>
      <c r="V58" s="14">
        <v>2</v>
      </c>
      <c r="W58" s="14">
        <v>64</v>
      </c>
      <c r="X58" s="14">
        <v>2</v>
      </c>
      <c r="Y58" s="14">
        <v>61</v>
      </c>
      <c r="Z58" s="14">
        <v>2</v>
      </c>
      <c r="AA58" s="14">
        <v>64</v>
      </c>
      <c r="AB58" s="14">
        <v>2</v>
      </c>
      <c r="AC58" s="14">
        <v>61</v>
      </c>
      <c r="AD58" s="14">
        <v>2</v>
      </c>
      <c r="AE58" s="14">
        <v>55</v>
      </c>
      <c r="AF58" s="14">
        <v>2</v>
      </c>
      <c r="AG58" s="14">
        <v>60</v>
      </c>
      <c r="AH58" s="14">
        <v>2</v>
      </c>
      <c r="AI58" s="14">
        <v>51</v>
      </c>
      <c r="AJ58" s="14">
        <v>2</v>
      </c>
      <c r="AK58" s="14">
        <v>44</v>
      </c>
      <c r="AL58" s="14">
        <v>2</v>
      </c>
      <c r="AM58" s="14">
        <v>33</v>
      </c>
      <c r="AN58" s="14">
        <v>2</v>
      </c>
      <c r="AO58" s="14">
        <v>45</v>
      </c>
      <c r="AP58" s="14">
        <v>2</v>
      </c>
      <c r="AQ58" s="14">
        <v>49</v>
      </c>
      <c r="AR58" s="14">
        <v>2</v>
      </c>
      <c r="AS58" s="14">
        <v>36</v>
      </c>
      <c r="AT58" s="14">
        <v>2</v>
      </c>
      <c r="AU58" s="14">
        <v>49</v>
      </c>
      <c r="AV58" s="14">
        <v>2</v>
      </c>
      <c r="AW58" s="14">
        <v>39</v>
      </c>
      <c r="AX58" s="14">
        <v>2</v>
      </c>
      <c r="AY58" s="14">
        <v>4567</v>
      </c>
      <c r="AZ58" s="14">
        <f t="shared" si="182"/>
        <v>8</v>
      </c>
      <c r="BA58" s="14">
        <f t="shared" si="190"/>
        <v>8</v>
      </c>
      <c r="BB58" s="14">
        <f t="shared" si="1"/>
        <v>16</v>
      </c>
      <c r="BC58" s="14">
        <f t="shared" si="191"/>
        <v>16</v>
      </c>
      <c r="BD58" s="12">
        <f t="shared" si="183"/>
        <v>246</v>
      </c>
      <c r="BE58" s="12">
        <f t="shared" si="192"/>
        <v>247</v>
      </c>
      <c r="BF58" s="14">
        <f t="shared" si="193"/>
        <v>493</v>
      </c>
      <c r="BG58" s="12"/>
      <c r="BH58" s="12">
        <f t="shared" si="184"/>
        <v>63</v>
      </c>
      <c r="BI58" s="12">
        <f t="shared" si="185"/>
        <v>65</v>
      </c>
      <c r="BJ58" s="12">
        <f t="shared" si="6"/>
        <v>64</v>
      </c>
      <c r="BK58" s="12">
        <f t="shared" si="194"/>
        <v>61</v>
      </c>
      <c r="BL58" s="12"/>
      <c r="BM58" s="119"/>
      <c r="BN58" s="12"/>
      <c r="BO58" s="12"/>
      <c r="BP58" s="12">
        <f t="shared" si="8"/>
        <v>64</v>
      </c>
      <c r="BQ58" s="120">
        <f t="shared" ref="BQ58:BQ60" si="199">AB58*4/18</f>
        <v>0.44444444444444442</v>
      </c>
      <c r="BR58" s="12">
        <f t="shared" si="10"/>
        <v>61</v>
      </c>
      <c r="BS58" s="120">
        <f t="shared" ref="BS58:BS60" si="200">AD58*4/18</f>
        <v>0.44444444444444442</v>
      </c>
      <c r="BT58" s="12">
        <f t="shared" si="12"/>
        <v>55</v>
      </c>
      <c r="BU58" s="12">
        <f t="shared" si="13"/>
        <v>60</v>
      </c>
      <c r="BV58" s="12"/>
      <c r="BW58" s="12">
        <v>2</v>
      </c>
      <c r="BX58" s="12">
        <v>2</v>
      </c>
      <c r="BY58" s="12">
        <v>0</v>
      </c>
      <c r="BZ58" s="12">
        <f t="shared" si="14"/>
        <v>5</v>
      </c>
      <c r="CA58" s="12">
        <f t="shared" ref="CA58:CB58" si="201">ROUNDUP((((AZ58)*4))/18,0)</f>
        <v>2</v>
      </c>
      <c r="CB58" s="12">
        <f t="shared" si="201"/>
        <v>2</v>
      </c>
      <c r="CC58" s="12">
        <v>1</v>
      </c>
      <c r="CD58" s="12">
        <v>1</v>
      </c>
      <c r="CE58" s="12">
        <v>0</v>
      </c>
      <c r="CF58" s="12">
        <f t="shared" ref="CF58:CG58" si="202">IF(CA58-CC58&gt;0,CA58-CC58,0)</f>
        <v>1</v>
      </c>
      <c r="CG58" s="12">
        <f t="shared" si="202"/>
        <v>1</v>
      </c>
      <c r="CH58" s="12">
        <v>2</v>
      </c>
      <c r="CI58" s="12">
        <f t="shared" si="17"/>
        <v>3</v>
      </c>
      <c r="CJ58" s="12">
        <f t="shared" si="18"/>
        <v>4</v>
      </c>
      <c r="CK58" s="12">
        <f t="shared" si="19"/>
        <v>2</v>
      </c>
      <c r="CL58" s="12">
        <v>36</v>
      </c>
      <c r="CM58" s="12">
        <f t="shared" si="20"/>
        <v>68</v>
      </c>
      <c r="CN58" s="12">
        <f t="shared" si="21"/>
        <v>32</v>
      </c>
      <c r="CO58" s="121"/>
    </row>
    <row r="59" spans="1:93" ht="15.75" customHeight="1">
      <c r="A59" s="11" t="s">
        <v>205</v>
      </c>
      <c r="B59" s="12" t="s">
        <v>85</v>
      </c>
      <c r="C59" s="12" t="s">
        <v>206</v>
      </c>
      <c r="D59" s="12" t="s">
        <v>87</v>
      </c>
      <c r="E59" s="12" t="s">
        <v>207</v>
      </c>
      <c r="F59" s="12">
        <v>1</v>
      </c>
      <c r="G59" s="12">
        <v>68</v>
      </c>
      <c r="H59" s="12">
        <v>2</v>
      </c>
      <c r="I59" s="12">
        <v>102</v>
      </c>
      <c r="J59" s="12">
        <v>3</v>
      </c>
      <c r="K59" s="12">
        <v>77</v>
      </c>
      <c r="L59" s="12">
        <v>2</v>
      </c>
      <c r="M59" s="12">
        <v>69</v>
      </c>
      <c r="N59" s="12">
        <v>2</v>
      </c>
      <c r="O59" s="12">
        <v>75</v>
      </c>
      <c r="P59" s="12">
        <v>3</v>
      </c>
      <c r="Q59" s="12">
        <v>64</v>
      </c>
      <c r="R59" s="12">
        <v>2</v>
      </c>
      <c r="S59" s="12">
        <v>55</v>
      </c>
      <c r="T59" s="12">
        <v>2</v>
      </c>
      <c r="U59" s="12">
        <v>68</v>
      </c>
      <c r="V59" s="12">
        <v>2</v>
      </c>
      <c r="W59" s="12">
        <v>85</v>
      </c>
      <c r="X59" s="12">
        <v>4</v>
      </c>
      <c r="Y59" s="12">
        <v>82</v>
      </c>
      <c r="Z59" s="12">
        <v>4</v>
      </c>
      <c r="AA59" s="12">
        <v>103</v>
      </c>
      <c r="AB59" s="12">
        <v>4</v>
      </c>
      <c r="AC59" s="12">
        <v>71</v>
      </c>
      <c r="AD59" s="12">
        <v>3</v>
      </c>
      <c r="AE59" s="12">
        <v>78</v>
      </c>
      <c r="AF59" s="12">
        <v>3</v>
      </c>
      <c r="AG59" s="12">
        <v>74</v>
      </c>
      <c r="AH59" s="12">
        <v>3</v>
      </c>
      <c r="AI59" s="12">
        <v>82</v>
      </c>
      <c r="AJ59" s="12">
        <v>3</v>
      </c>
      <c r="AK59" s="12">
        <v>51</v>
      </c>
      <c r="AL59" s="12">
        <v>2</v>
      </c>
      <c r="AM59" s="12">
        <v>60</v>
      </c>
      <c r="AN59" s="12">
        <v>3</v>
      </c>
      <c r="AO59" s="12">
        <v>36</v>
      </c>
      <c r="AP59" s="12">
        <v>2</v>
      </c>
      <c r="AQ59" s="12">
        <v>32</v>
      </c>
      <c r="AR59" s="12">
        <v>2</v>
      </c>
      <c r="AS59" s="12">
        <v>12</v>
      </c>
      <c r="AT59" s="12">
        <v>1</v>
      </c>
      <c r="AU59" s="12">
        <v>20</v>
      </c>
      <c r="AV59" s="12">
        <v>1</v>
      </c>
      <c r="AW59" s="12">
        <v>15</v>
      </c>
      <c r="AX59" s="12">
        <v>1</v>
      </c>
      <c r="AY59" s="12">
        <v>4567</v>
      </c>
      <c r="AZ59" s="12">
        <f t="shared" si="182"/>
        <v>13</v>
      </c>
      <c r="BA59" s="12">
        <f t="shared" si="190"/>
        <v>12</v>
      </c>
      <c r="BB59" s="12">
        <f t="shared" si="1"/>
        <v>25</v>
      </c>
      <c r="BC59" s="12">
        <f t="shared" si="191"/>
        <v>15</v>
      </c>
      <c r="BD59" s="12">
        <f t="shared" si="183"/>
        <v>321</v>
      </c>
      <c r="BE59" s="12">
        <f t="shared" si="192"/>
        <v>295</v>
      </c>
      <c r="BF59" s="12">
        <f t="shared" si="193"/>
        <v>616</v>
      </c>
      <c r="BG59" s="12"/>
      <c r="BH59" s="12">
        <f t="shared" si="184"/>
        <v>55</v>
      </c>
      <c r="BI59" s="12">
        <f t="shared" si="185"/>
        <v>68</v>
      </c>
      <c r="BJ59" s="12">
        <f t="shared" si="6"/>
        <v>85</v>
      </c>
      <c r="BK59" s="12">
        <f t="shared" si="194"/>
        <v>82</v>
      </c>
      <c r="BL59" s="12"/>
      <c r="BM59" s="14"/>
      <c r="BN59" s="12"/>
      <c r="BO59" s="12"/>
      <c r="BP59" s="12">
        <f t="shared" si="8"/>
        <v>103</v>
      </c>
      <c r="BQ59" s="127">
        <f t="shared" si="199"/>
        <v>0.88888888888888884</v>
      </c>
      <c r="BR59" s="12">
        <f t="shared" si="10"/>
        <v>71</v>
      </c>
      <c r="BS59" s="127">
        <f t="shared" si="200"/>
        <v>0.66666666666666663</v>
      </c>
      <c r="BT59" s="12">
        <f t="shared" si="12"/>
        <v>78</v>
      </c>
      <c r="BU59" s="12">
        <f t="shared" si="13"/>
        <v>74</v>
      </c>
      <c r="BV59" s="12"/>
      <c r="BW59" s="12">
        <v>3</v>
      </c>
      <c r="BX59" s="12">
        <v>4</v>
      </c>
      <c r="BY59" s="12">
        <v>0</v>
      </c>
      <c r="BZ59" s="12">
        <f t="shared" si="14"/>
        <v>7</v>
      </c>
      <c r="CA59" s="12">
        <f t="shared" ref="CA59:CB59" si="203">ROUNDUP((((AZ59)*4))/18,0)</f>
        <v>3</v>
      </c>
      <c r="CB59" s="12">
        <f t="shared" si="203"/>
        <v>3</v>
      </c>
      <c r="CC59" s="12">
        <v>3</v>
      </c>
      <c r="CD59" s="12">
        <v>4</v>
      </c>
      <c r="CE59" s="12">
        <v>0</v>
      </c>
      <c r="CF59" s="12">
        <f t="shared" ref="CF59:CG59" si="204">IF(CA59-CC59&gt;0,CA59-CC59,0)</f>
        <v>0</v>
      </c>
      <c r="CG59" s="12">
        <f t="shared" si="204"/>
        <v>0</v>
      </c>
      <c r="CH59" s="12">
        <v>2</v>
      </c>
      <c r="CI59" s="12">
        <f t="shared" si="17"/>
        <v>4</v>
      </c>
      <c r="CJ59" s="12">
        <f t="shared" si="18"/>
        <v>4</v>
      </c>
      <c r="CK59" s="12">
        <f t="shared" si="19"/>
        <v>2</v>
      </c>
      <c r="CL59" s="12">
        <v>75</v>
      </c>
      <c r="CM59" s="12">
        <f t="shared" si="20"/>
        <v>68</v>
      </c>
      <c r="CN59" s="12">
        <f t="shared" si="21"/>
        <v>0</v>
      </c>
      <c r="CO59" s="121"/>
    </row>
    <row r="60" spans="1:93" ht="15.75" customHeight="1">
      <c r="A60" s="11" t="s">
        <v>208</v>
      </c>
      <c r="B60" s="12" t="s">
        <v>85</v>
      </c>
      <c r="C60" s="12" t="s">
        <v>209</v>
      </c>
      <c r="D60" s="12" t="s">
        <v>87</v>
      </c>
      <c r="E60" s="12" t="s">
        <v>210</v>
      </c>
      <c r="F60" s="12">
        <v>1</v>
      </c>
      <c r="G60" s="12">
        <v>70</v>
      </c>
      <c r="H60" s="12">
        <v>2</v>
      </c>
      <c r="I60" s="12">
        <v>160</v>
      </c>
      <c r="J60" s="12">
        <v>4</v>
      </c>
      <c r="K60" s="12">
        <v>93</v>
      </c>
      <c r="L60" s="12">
        <v>3</v>
      </c>
      <c r="M60" s="12">
        <v>158</v>
      </c>
      <c r="N60" s="12">
        <v>4</v>
      </c>
      <c r="O60" s="12">
        <v>76</v>
      </c>
      <c r="P60" s="12">
        <v>2</v>
      </c>
      <c r="Q60" s="12">
        <v>130</v>
      </c>
      <c r="R60" s="12">
        <v>4</v>
      </c>
      <c r="S60" s="12">
        <v>79</v>
      </c>
      <c r="T60" s="12">
        <v>3</v>
      </c>
      <c r="U60" s="12">
        <v>98</v>
      </c>
      <c r="V60" s="12">
        <v>3</v>
      </c>
      <c r="W60" s="12">
        <v>96</v>
      </c>
      <c r="X60" s="12">
        <v>4</v>
      </c>
      <c r="Y60" s="12">
        <v>74</v>
      </c>
      <c r="Z60" s="12">
        <v>2</v>
      </c>
      <c r="AA60" s="12">
        <v>89</v>
      </c>
      <c r="AB60" s="12">
        <v>3</v>
      </c>
      <c r="AC60" s="12">
        <v>75</v>
      </c>
      <c r="AD60" s="12">
        <v>2</v>
      </c>
      <c r="AE60" s="12">
        <v>77</v>
      </c>
      <c r="AF60" s="12">
        <v>3</v>
      </c>
      <c r="AG60" s="12">
        <v>53</v>
      </c>
      <c r="AH60" s="12">
        <v>2</v>
      </c>
      <c r="AI60" s="12">
        <v>68</v>
      </c>
      <c r="AJ60" s="12">
        <v>2</v>
      </c>
      <c r="AK60" s="12">
        <v>52</v>
      </c>
      <c r="AL60" s="12">
        <v>2</v>
      </c>
      <c r="AM60" s="12">
        <v>64</v>
      </c>
      <c r="AN60" s="12">
        <v>3</v>
      </c>
      <c r="AO60" s="12">
        <v>54</v>
      </c>
      <c r="AP60" s="12">
        <v>2</v>
      </c>
      <c r="AQ60" s="12">
        <v>31</v>
      </c>
      <c r="AR60" s="12">
        <v>1</v>
      </c>
      <c r="AS60" s="12">
        <v>12</v>
      </c>
      <c r="AT60" s="12">
        <v>1</v>
      </c>
      <c r="AU60" s="12">
        <v>43</v>
      </c>
      <c r="AV60" s="12">
        <v>3</v>
      </c>
      <c r="AW60" s="12">
        <v>17</v>
      </c>
      <c r="AX60" s="12">
        <v>1</v>
      </c>
      <c r="AY60" s="122">
        <v>567</v>
      </c>
      <c r="AZ60" s="12">
        <f t="shared" ref="AZ60:AZ61" si="205">SUM(X60+AB60+AF60)</f>
        <v>10</v>
      </c>
      <c r="BA60" s="12">
        <f t="shared" ref="BA60:BA61" si="206">Z60+AD60+AH60</f>
        <v>6</v>
      </c>
      <c r="BB60" s="12">
        <f t="shared" si="1"/>
        <v>16</v>
      </c>
      <c r="BC60" s="12">
        <f t="shared" si="191"/>
        <v>15</v>
      </c>
      <c r="BD60" s="14">
        <f t="shared" ref="BD60:BD61" si="207">W60+AA60+AE60</f>
        <v>262</v>
      </c>
      <c r="BE60" s="14">
        <f t="shared" ref="BE60:BE61" si="208">Y60+AC60+AG60</f>
        <v>202</v>
      </c>
      <c r="BF60" s="14">
        <f t="shared" ref="BF60:BF61" si="209">W60+Y60+AA60+AC60+AE60+AG60</f>
        <v>464</v>
      </c>
      <c r="BG60" s="12"/>
      <c r="BH60" s="12"/>
      <c r="BI60" s="12"/>
      <c r="BJ60" s="12">
        <f t="shared" si="6"/>
        <v>96</v>
      </c>
      <c r="BK60" s="12">
        <f t="shared" si="194"/>
        <v>74</v>
      </c>
      <c r="BL60" s="12"/>
      <c r="BM60" s="119"/>
      <c r="BN60" s="12"/>
      <c r="BO60" s="12"/>
      <c r="BP60" s="12">
        <f t="shared" si="8"/>
        <v>89</v>
      </c>
      <c r="BQ60" s="120">
        <f t="shared" si="199"/>
        <v>0.66666666666666663</v>
      </c>
      <c r="BR60" s="12">
        <f t="shared" si="10"/>
        <v>75</v>
      </c>
      <c r="BS60" s="120">
        <f t="shared" si="200"/>
        <v>0.44444444444444442</v>
      </c>
      <c r="BT60" s="12">
        <f t="shared" si="12"/>
        <v>77</v>
      </c>
      <c r="BU60" s="12">
        <f t="shared" si="13"/>
        <v>53</v>
      </c>
      <c r="BV60" s="12"/>
      <c r="BW60" s="12">
        <v>3</v>
      </c>
      <c r="BX60" s="12">
        <v>1</v>
      </c>
      <c r="BY60" s="12">
        <v>0</v>
      </c>
      <c r="BZ60" s="12">
        <f t="shared" si="14"/>
        <v>5</v>
      </c>
      <c r="CA60" s="12">
        <f t="shared" ref="CA60:CB60" si="210">ROUNDUP((((AZ60)*4))/18,0)</f>
        <v>3</v>
      </c>
      <c r="CB60" s="12">
        <f t="shared" si="210"/>
        <v>2</v>
      </c>
      <c r="CC60" s="12">
        <v>3</v>
      </c>
      <c r="CD60" s="12">
        <v>1</v>
      </c>
      <c r="CE60" s="12">
        <v>0</v>
      </c>
      <c r="CF60" s="12">
        <f t="shared" ref="CF60:CG60" si="211">IF(CA60-CC60&gt;0,CA60-CC60,0)</f>
        <v>0</v>
      </c>
      <c r="CG60" s="12">
        <f t="shared" si="211"/>
        <v>1</v>
      </c>
      <c r="CH60" s="12">
        <v>2</v>
      </c>
      <c r="CI60" s="12">
        <f t="shared" si="17"/>
        <v>3</v>
      </c>
      <c r="CJ60" s="12">
        <f t="shared" si="18"/>
        <v>4</v>
      </c>
      <c r="CK60" s="12">
        <f t="shared" si="19"/>
        <v>2</v>
      </c>
      <c r="CL60" s="12">
        <v>244</v>
      </c>
      <c r="CM60" s="12">
        <f t="shared" si="20"/>
        <v>68</v>
      </c>
      <c r="CN60" s="12">
        <f t="shared" si="21"/>
        <v>0</v>
      </c>
      <c r="CO60" s="121"/>
    </row>
    <row r="61" spans="1:93" ht="15.75" customHeight="1">
      <c r="A61" s="13" t="s">
        <v>211</v>
      </c>
      <c r="B61" s="14" t="s">
        <v>85</v>
      </c>
      <c r="C61" s="14" t="s">
        <v>212</v>
      </c>
      <c r="D61" s="14" t="s">
        <v>87</v>
      </c>
      <c r="E61" s="14" t="s">
        <v>213</v>
      </c>
      <c r="F61" s="14">
        <v>1</v>
      </c>
      <c r="G61" s="14">
        <v>116</v>
      </c>
      <c r="H61" s="14">
        <v>5</v>
      </c>
      <c r="I61" s="14"/>
      <c r="J61" s="14"/>
      <c r="K61" s="14">
        <v>106</v>
      </c>
      <c r="L61" s="14">
        <v>4</v>
      </c>
      <c r="M61" s="14"/>
      <c r="N61" s="14"/>
      <c r="O61" s="14">
        <v>155</v>
      </c>
      <c r="P61" s="14">
        <v>6</v>
      </c>
      <c r="Q61" s="14"/>
      <c r="R61" s="14"/>
      <c r="S61" s="14">
        <v>121</v>
      </c>
      <c r="T61" s="14">
        <v>4</v>
      </c>
      <c r="U61" s="14"/>
      <c r="V61" s="14"/>
      <c r="W61" s="14">
        <v>174</v>
      </c>
      <c r="X61" s="14">
        <v>7</v>
      </c>
      <c r="Y61" s="14"/>
      <c r="Z61" s="14"/>
      <c r="AA61" s="14">
        <v>154</v>
      </c>
      <c r="AB61" s="14">
        <v>6</v>
      </c>
      <c r="AC61" s="14"/>
      <c r="AD61" s="14"/>
      <c r="AE61" s="14">
        <v>137</v>
      </c>
      <c r="AF61" s="14">
        <v>6</v>
      </c>
      <c r="AG61" s="14"/>
      <c r="AH61" s="14"/>
      <c r="AI61" s="14">
        <v>101</v>
      </c>
      <c r="AJ61" s="14">
        <v>4</v>
      </c>
      <c r="AK61" s="14"/>
      <c r="AL61" s="14"/>
      <c r="AM61" s="14">
        <v>85</v>
      </c>
      <c r="AN61" s="14">
        <v>4</v>
      </c>
      <c r="AO61" s="14"/>
      <c r="AP61" s="14"/>
      <c r="AQ61" s="14">
        <v>62</v>
      </c>
      <c r="AR61" s="14">
        <v>3</v>
      </c>
      <c r="AS61" s="14"/>
      <c r="AT61" s="14"/>
      <c r="AU61" s="14">
        <v>82</v>
      </c>
      <c r="AV61" s="14">
        <v>4</v>
      </c>
      <c r="AW61" s="14"/>
      <c r="AX61" s="14"/>
      <c r="AY61" s="14">
        <v>567</v>
      </c>
      <c r="AZ61" s="14">
        <f t="shared" si="205"/>
        <v>19</v>
      </c>
      <c r="BA61" s="14">
        <f t="shared" si="206"/>
        <v>0</v>
      </c>
      <c r="BB61" s="14">
        <f t="shared" si="1"/>
        <v>19</v>
      </c>
      <c r="BC61" s="14">
        <f t="shared" si="191"/>
        <v>15</v>
      </c>
      <c r="BD61" s="14">
        <f t="shared" si="207"/>
        <v>465</v>
      </c>
      <c r="BE61" s="14">
        <f t="shared" si="208"/>
        <v>0</v>
      </c>
      <c r="BF61" s="14">
        <f t="shared" si="209"/>
        <v>465</v>
      </c>
      <c r="BG61" s="12"/>
      <c r="BH61" s="12"/>
      <c r="BI61" s="12"/>
      <c r="BJ61" s="12">
        <f t="shared" si="6"/>
        <v>174</v>
      </c>
      <c r="BK61" s="12">
        <f t="shared" si="194"/>
        <v>0</v>
      </c>
      <c r="BL61" s="12"/>
      <c r="BM61" s="12"/>
      <c r="BN61" s="12"/>
      <c r="BO61" s="12"/>
      <c r="BP61" s="12">
        <f t="shared" si="8"/>
        <v>154</v>
      </c>
      <c r="BQ61" s="12"/>
      <c r="BR61" s="12">
        <f t="shared" si="10"/>
        <v>0</v>
      </c>
      <c r="BS61" s="12"/>
      <c r="BT61" s="12">
        <f t="shared" si="12"/>
        <v>137</v>
      </c>
      <c r="BU61" s="12">
        <f t="shared" si="13"/>
        <v>0</v>
      </c>
      <c r="BV61" s="12"/>
      <c r="BW61" s="12">
        <v>1</v>
      </c>
      <c r="BX61" s="12">
        <v>0</v>
      </c>
      <c r="BY61" s="12">
        <v>1</v>
      </c>
      <c r="BZ61" s="12">
        <f t="shared" si="14"/>
        <v>6</v>
      </c>
      <c r="CA61" s="12">
        <f t="shared" ref="CA61:CB61" si="212">ROUNDUP((((AZ61)*4))/18,0)</f>
        <v>5</v>
      </c>
      <c r="CB61" s="12">
        <f t="shared" si="212"/>
        <v>0</v>
      </c>
      <c r="CC61" s="12">
        <v>4</v>
      </c>
      <c r="CD61" s="12">
        <v>0</v>
      </c>
      <c r="CE61" s="12">
        <v>0</v>
      </c>
      <c r="CF61" s="12">
        <f t="shared" ref="CF61:CG61" si="213">IF(CA61-CC61&gt;0,CA61-CC61,0)</f>
        <v>1</v>
      </c>
      <c r="CG61" s="12">
        <f t="shared" si="213"/>
        <v>0</v>
      </c>
      <c r="CH61" s="12">
        <v>2</v>
      </c>
      <c r="CI61" s="12">
        <f t="shared" si="17"/>
        <v>4</v>
      </c>
      <c r="CJ61" s="12">
        <f t="shared" si="18"/>
        <v>4</v>
      </c>
      <c r="CK61" s="12">
        <f t="shared" si="19"/>
        <v>2</v>
      </c>
      <c r="CL61" s="12">
        <v>62</v>
      </c>
      <c r="CM61" s="12">
        <f t="shared" si="20"/>
        <v>68</v>
      </c>
      <c r="CN61" s="12">
        <f t="shared" si="21"/>
        <v>6</v>
      </c>
      <c r="CO61" s="121"/>
    </row>
    <row r="62" spans="1:93" ht="15.75" customHeight="1">
      <c r="A62" s="13" t="s">
        <v>214</v>
      </c>
      <c r="B62" s="14" t="s">
        <v>85</v>
      </c>
      <c r="C62" s="14" t="s">
        <v>215</v>
      </c>
      <c r="D62" s="14" t="s">
        <v>87</v>
      </c>
      <c r="E62" s="14" t="s">
        <v>216</v>
      </c>
      <c r="F62" s="14">
        <v>1</v>
      </c>
      <c r="G62" s="14">
        <v>124</v>
      </c>
      <c r="H62" s="14">
        <v>4</v>
      </c>
      <c r="I62" s="14"/>
      <c r="J62" s="14"/>
      <c r="K62" s="14">
        <v>127</v>
      </c>
      <c r="L62" s="14">
        <v>5</v>
      </c>
      <c r="M62" s="14"/>
      <c r="N62" s="14"/>
      <c r="O62" s="14">
        <v>94</v>
      </c>
      <c r="P62" s="14">
        <v>4</v>
      </c>
      <c r="Q62" s="14"/>
      <c r="R62" s="14"/>
      <c r="S62" s="14">
        <v>105</v>
      </c>
      <c r="T62" s="14">
        <v>4</v>
      </c>
      <c r="U62" s="14"/>
      <c r="V62" s="14"/>
      <c r="W62" s="14">
        <v>110</v>
      </c>
      <c r="X62" s="14">
        <v>5</v>
      </c>
      <c r="Y62" s="14"/>
      <c r="Z62" s="14"/>
      <c r="AA62" s="14">
        <v>113</v>
      </c>
      <c r="AB62" s="14">
        <v>4</v>
      </c>
      <c r="AC62" s="14"/>
      <c r="AD62" s="14"/>
      <c r="AE62" s="14">
        <v>88</v>
      </c>
      <c r="AF62" s="14">
        <v>4</v>
      </c>
      <c r="AG62" s="14"/>
      <c r="AH62" s="14"/>
      <c r="AI62" s="14">
        <v>65</v>
      </c>
      <c r="AJ62" s="14">
        <v>3</v>
      </c>
      <c r="AK62" s="14"/>
      <c r="AL62" s="14"/>
      <c r="AM62" s="14">
        <v>43</v>
      </c>
      <c r="AN62" s="14">
        <v>2</v>
      </c>
      <c r="AO62" s="14"/>
      <c r="AP62" s="14"/>
      <c r="AQ62" s="14">
        <v>24</v>
      </c>
      <c r="AR62" s="14">
        <v>1</v>
      </c>
      <c r="AS62" s="14"/>
      <c r="AT62" s="14"/>
      <c r="AU62" s="14">
        <v>29</v>
      </c>
      <c r="AV62" s="14">
        <v>1</v>
      </c>
      <c r="AW62" s="14"/>
      <c r="AX62" s="14"/>
      <c r="AY62" s="14">
        <v>4567</v>
      </c>
      <c r="AZ62" s="14">
        <f t="shared" ref="AZ62:AZ86" si="214">SUM(T62+X62+AB62+AF62)</f>
        <v>17</v>
      </c>
      <c r="BA62" s="14">
        <f>V62+Z62+AD62+AH62</f>
        <v>0</v>
      </c>
      <c r="BB62" s="14">
        <f t="shared" si="1"/>
        <v>17</v>
      </c>
      <c r="BC62" s="14">
        <f t="shared" si="191"/>
        <v>7</v>
      </c>
      <c r="BD62" s="12">
        <f t="shared" ref="BD62:BD124" si="215">S62+W62+AA62+AE62</f>
        <v>416</v>
      </c>
      <c r="BE62" s="12">
        <f>U62+Y62+AC62+AG62</f>
        <v>0</v>
      </c>
      <c r="BF62" s="14">
        <f>S62+U62+W62+Y62+AA62+AC62+AE62+AG62</f>
        <v>416</v>
      </c>
      <c r="BG62" s="12"/>
      <c r="BH62" s="12">
        <f t="shared" ref="BH62:BH124" si="216">S62</f>
        <v>105</v>
      </c>
      <c r="BI62" s="12">
        <f t="shared" ref="BI62:BI124" si="217">U62</f>
        <v>0</v>
      </c>
      <c r="BJ62" s="12">
        <f t="shared" si="6"/>
        <v>110</v>
      </c>
      <c r="BK62" s="12">
        <f t="shared" si="194"/>
        <v>0</v>
      </c>
      <c r="BL62" s="12"/>
      <c r="BM62" s="12"/>
      <c r="BN62" s="12"/>
      <c r="BO62" s="12"/>
      <c r="BP62" s="12">
        <f t="shared" si="8"/>
        <v>113</v>
      </c>
      <c r="BQ62" s="12"/>
      <c r="BR62" s="12">
        <f t="shared" si="10"/>
        <v>0</v>
      </c>
      <c r="BS62" s="12"/>
      <c r="BT62" s="12">
        <f t="shared" si="12"/>
        <v>88</v>
      </c>
      <c r="BU62" s="12">
        <f t="shared" si="13"/>
        <v>0</v>
      </c>
      <c r="BV62" s="12"/>
      <c r="BW62" s="12">
        <v>3</v>
      </c>
      <c r="BX62" s="12">
        <v>0</v>
      </c>
      <c r="BY62" s="12">
        <v>0</v>
      </c>
      <c r="BZ62" s="12">
        <f t="shared" si="14"/>
        <v>5</v>
      </c>
      <c r="CA62" s="12">
        <f t="shared" ref="CA62:CB62" si="218">ROUNDUP((((AZ62)*4))/18,0)</f>
        <v>4</v>
      </c>
      <c r="CB62" s="12">
        <f t="shared" si="218"/>
        <v>0</v>
      </c>
      <c r="CC62" s="12">
        <v>3</v>
      </c>
      <c r="CD62" s="12">
        <v>0</v>
      </c>
      <c r="CE62" s="12">
        <v>0</v>
      </c>
      <c r="CF62" s="12">
        <f t="shared" ref="CF62:CG62" si="219">IF(CA62-CC62&gt;0,CA62-CC62,0)</f>
        <v>1</v>
      </c>
      <c r="CG62" s="12">
        <f t="shared" si="219"/>
        <v>0</v>
      </c>
      <c r="CH62" s="12">
        <v>2</v>
      </c>
      <c r="CI62" s="12">
        <f t="shared" si="17"/>
        <v>3</v>
      </c>
      <c r="CJ62" s="12">
        <f t="shared" si="18"/>
        <v>4</v>
      </c>
      <c r="CK62" s="12">
        <f t="shared" si="19"/>
        <v>2</v>
      </c>
      <c r="CL62" s="12">
        <v>36</v>
      </c>
      <c r="CM62" s="12">
        <f t="shared" si="20"/>
        <v>68</v>
      </c>
      <c r="CN62" s="12">
        <f t="shared" si="21"/>
        <v>32</v>
      </c>
      <c r="CO62" s="121"/>
    </row>
    <row r="63" spans="1:93" ht="15.75" customHeight="1">
      <c r="A63" s="11" t="s">
        <v>217</v>
      </c>
      <c r="B63" s="12" t="s">
        <v>218</v>
      </c>
      <c r="C63" s="12" t="s">
        <v>219</v>
      </c>
      <c r="D63" s="12" t="s">
        <v>87</v>
      </c>
      <c r="E63" s="12" t="s">
        <v>220</v>
      </c>
      <c r="F63" s="12">
        <v>1</v>
      </c>
      <c r="G63" s="12">
        <v>11</v>
      </c>
      <c r="H63" s="12">
        <v>1</v>
      </c>
      <c r="I63" s="12">
        <v>51</v>
      </c>
      <c r="J63" s="12">
        <v>4</v>
      </c>
      <c r="K63" s="12">
        <v>14</v>
      </c>
      <c r="L63" s="12">
        <v>1</v>
      </c>
      <c r="M63" s="12">
        <v>36</v>
      </c>
      <c r="N63" s="12">
        <v>3</v>
      </c>
      <c r="O63" s="12">
        <v>9</v>
      </c>
      <c r="P63" s="12">
        <v>1</v>
      </c>
      <c r="Q63" s="12">
        <v>25</v>
      </c>
      <c r="R63" s="12">
        <v>2</v>
      </c>
      <c r="S63" s="12">
        <v>16</v>
      </c>
      <c r="T63" s="12">
        <v>2</v>
      </c>
      <c r="U63" s="12">
        <v>22</v>
      </c>
      <c r="V63" s="12">
        <v>2</v>
      </c>
      <c r="W63" s="12">
        <v>17</v>
      </c>
      <c r="X63" s="12">
        <v>2</v>
      </c>
      <c r="Y63" s="12">
        <v>22</v>
      </c>
      <c r="Z63" s="12">
        <v>2</v>
      </c>
      <c r="AA63" s="12">
        <v>20</v>
      </c>
      <c r="AB63" s="12">
        <v>2</v>
      </c>
      <c r="AC63" s="12">
        <v>35</v>
      </c>
      <c r="AD63" s="12">
        <v>3</v>
      </c>
      <c r="AE63" s="12">
        <v>27</v>
      </c>
      <c r="AF63" s="12">
        <v>2</v>
      </c>
      <c r="AG63" s="12">
        <v>24</v>
      </c>
      <c r="AH63" s="12">
        <v>3</v>
      </c>
      <c r="AI63" s="12">
        <v>23</v>
      </c>
      <c r="AJ63" s="12">
        <v>2</v>
      </c>
      <c r="AK63" s="12">
        <v>30</v>
      </c>
      <c r="AL63" s="12">
        <v>3</v>
      </c>
      <c r="AM63" s="12">
        <v>18</v>
      </c>
      <c r="AN63" s="12">
        <v>2</v>
      </c>
      <c r="AO63" s="12">
        <v>20</v>
      </c>
      <c r="AP63" s="12">
        <v>2</v>
      </c>
      <c r="AQ63" s="12">
        <v>7</v>
      </c>
      <c r="AR63" s="12">
        <v>1</v>
      </c>
      <c r="AS63" s="12">
        <v>14</v>
      </c>
      <c r="AT63" s="12">
        <v>2</v>
      </c>
      <c r="AU63" s="12">
        <v>17</v>
      </c>
      <c r="AV63" s="12">
        <v>2</v>
      </c>
      <c r="AW63" s="12">
        <v>15</v>
      </c>
      <c r="AX63" s="12">
        <v>2</v>
      </c>
      <c r="AY63" s="12">
        <v>34567</v>
      </c>
      <c r="AZ63" s="12">
        <f t="shared" si="214"/>
        <v>8</v>
      </c>
      <c r="BA63" s="14">
        <f>R63+V63+Z63+AD63+AH63</f>
        <v>12</v>
      </c>
      <c r="BB63" s="12">
        <f t="shared" si="1"/>
        <v>20</v>
      </c>
      <c r="BC63" s="12">
        <f t="shared" si="191"/>
        <v>16</v>
      </c>
      <c r="BD63" s="12">
        <f t="shared" si="215"/>
        <v>80</v>
      </c>
      <c r="BE63" s="12">
        <f>Q63+U63+Y63+AC63+AG63</f>
        <v>128</v>
      </c>
      <c r="BF63" s="14">
        <f>Q63+S63+U63+W63+Y63+AA63+AC63+AE63+AG63</f>
        <v>208</v>
      </c>
      <c r="BG63" s="12">
        <f>Q63</f>
        <v>25</v>
      </c>
      <c r="BH63" s="12">
        <f t="shared" si="216"/>
        <v>16</v>
      </c>
      <c r="BI63" s="12">
        <f t="shared" si="217"/>
        <v>22</v>
      </c>
      <c r="BJ63" s="12">
        <f t="shared" si="6"/>
        <v>17</v>
      </c>
      <c r="BK63" s="12">
        <f t="shared" si="194"/>
        <v>22</v>
      </c>
      <c r="BL63" s="12"/>
      <c r="BM63" s="119"/>
      <c r="BN63" s="12"/>
      <c r="BO63" s="12"/>
      <c r="BP63" s="12">
        <f t="shared" si="8"/>
        <v>20</v>
      </c>
      <c r="BQ63" s="120">
        <f>AB63*4/18</f>
        <v>0.44444444444444442</v>
      </c>
      <c r="BR63" s="12">
        <f t="shared" si="10"/>
        <v>35</v>
      </c>
      <c r="BS63" s="120">
        <f>AD63*4/18</f>
        <v>0.66666666666666663</v>
      </c>
      <c r="BT63" s="12">
        <f t="shared" si="12"/>
        <v>27</v>
      </c>
      <c r="BU63" s="12">
        <f t="shared" si="13"/>
        <v>24</v>
      </c>
      <c r="BV63" s="12"/>
      <c r="BW63" s="12">
        <v>2</v>
      </c>
      <c r="BX63" s="12">
        <v>2</v>
      </c>
      <c r="BY63" s="12">
        <v>0</v>
      </c>
      <c r="BZ63" s="12">
        <f t="shared" si="14"/>
        <v>6</v>
      </c>
      <c r="CA63" s="12">
        <f t="shared" ref="CA63:CB63" si="220">ROUNDUP((((AZ63)*4))/18,0)</f>
        <v>2</v>
      </c>
      <c r="CB63" s="12">
        <f t="shared" si="220"/>
        <v>3</v>
      </c>
      <c r="CC63" s="12">
        <v>1</v>
      </c>
      <c r="CD63" s="12">
        <v>1</v>
      </c>
      <c r="CE63" s="12">
        <v>2</v>
      </c>
      <c r="CF63" s="12">
        <f t="shared" ref="CF63:CG63" si="221">IF(CA63-CC63&gt;0,CA63-CC63,0)</f>
        <v>1</v>
      </c>
      <c r="CG63" s="12">
        <f t="shared" si="221"/>
        <v>2</v>
      </c>
      <c r="CH63" s="12">
        <v>2</v>
      </c>
      <c r="CI63" s="12">
        <f t="shared" si="17"/>
        <v>4</v>
      </c>
      <c r="CJ63" s="12">
        <f t="shared" si="18"/>
        <v>4</v>
      </c>
      <c r="CK63" s="12">
        <f t="shared" si="19"/>
        <v>2</v>
      </c>
      <c r="CL63" s="12">
        <v>239</v>
      </c>
      <c r="CM63" s="12">
        <f t="shared" si="20"/>
        <v>68</v>
      </c>
      <c r="CN63" s="12">
        <f t="shared" si="21"/>
        <v>0</v>
      </c>
      <c r="CO63" s="121"/>
    </row>
    <row r="64" spans="1:93" ht="15.75" customHeight="1">
      <c r="A64" s="13" t="s">
        <v>221</v>
      </c>
      <c r="B64" s="14" t="s">
        <v>85</v>
      </c>
      <c r="C64" s="14" t="s">
        <v>222</v>
      </c>
      <c r="D64" s="14" t="s">
        <v>87</v>
      </c>
      <c r="E64" s="14" t="s">
        <v>223</v>
      </c>
      <c r="F64" s="14">
        <v>1</v>
      </c>
      <c r="G64" s="14" t="s">
        <v>15</v>
      </c>
      <c r="H64" s="14" t="s">
        <v>15</v>
      </c>
      <c r="I64" s="14"/>
      <c r="J64" s="14"/>
      <c r="K64" s="14" t="s">
        <v>15</v>
      </c>
      <c r="L64" s="14" t="s">
        <v>15</v>
      </c>
      <c r="M64" s="14"/>
      <c r="N64" s="14"/>
      <c r="O64" s="14" t="s">
        <v>15</v>
      </c>
      <c r="P64" s="14" t="s">
        <v>15</v>
      </c>
      <c r="Q64" s="14"/>
      <c r="R64" s="14"/>
      <c r="S64" s="14" t="s">
        <v>15</v>
      </c>
      <c r="T64" s="14" t="s">
        <v>15</v>
      </c>
      <c r="U64" s="14"/>
      <c r="V64" s="14"/>
      <c r="W64" s="14">
        <v>152</v>
      </c>
      <c r="X64" s="14">
        <v>6</v>
      </c>
      <c r="Y64" s="14"/>
      <c r="Z64" s="14"/>
      <c r="AA64" s="14">
        <v>132</v>
      </c>
      <c r="AB64" s="14">
        <v>6</v>
      </c>
      <c r="AC64" s="14"/>
      <c r="AD64" s="14"/>
      <c r="AE64" s="14">
        <v>95</v>
      </c>
      <c r="AF64" s="14">
        <v>4</v>
      </c>
      <c r="AG64" s="14"/>
      <c r="AH64" s="14"/>
      <c r="AI64" s="14">
        <v>114</v>
      </c>
      <c r="AJ64" s="14">
        <v>6</v>
      </c>
      <c r="AK64" s="14"/>
      <c r="AL64" s="14"/>
      <c r="AM64" s="14">
        <v>134</v>
      </c>
      <c r="AN64" s="14">
        <v>7</v>
      </c>
      <c r="AO64" s="14"/>
      <c r="AP64" s="14"/>
      <c r="AQ64" s="14">
        <v>34</v>
      </c>
      <c r="AR64" s="14">
        <v>2</v>
      </c>
      <c r="AS64" s="14"/>
      <c r="AT64" s="14"/>
      <c r="AU64" s="14">
        <v>44</v>
      </c>
      <c r="AV64" s="14">
        <v>3</v>
      </c>
      <c r="AW64" s="14"/>
      <c r="AX64" s="14"/>
      <c r="AY64" s="14">
        <v>4567</v>
      </c>
      <c r="AZ64" s="14" t="e">
        <f t="shared" si="214"/>
        <v>#VALUE!</v>
      </c>
      <c r="BA64" s="14">
        <f t="shared" ref="BA64:BA66" si="222">V64+Z64+AD64+AH64</f>
        <v>0</v>
      </c>
      <c r="BB64" s="14" t="e">
        <f t="shared" si="1"/>
        <v>#VALUE!</v>
      </c>
      <c r="BC64" s="14">
        <f t="shared" si="191"/>
        <v>18</v>
      </c>
      <c r="BD64" s="12" t="e">
        <f t="shared" si="215"/>
        <v>#VALUE!</v>
      </c>
      <c r="BE64" s="12">
        <f t="shared" ref="BE64:BE66" si="223">U64+Y64+AC64+AG64</f>
        <v>0</v>
      </c>
      <c r="BF64" s="14" t="e">
        <f t="shared" ref="BF64:BF66" si="224">S64+U64+W64+Y64+AA64+AC64+AE64+AG64</f>
        <v>#VALUE!</v>
      </c>
      <c r="BG64" s="12"/>
      <c r="BH64" s="12" t="str">
        <f t="shared" si="216"/>
        <v/>
      </c>
      <c r="BI64" s="12">
        <f t="shared" si="217"/>
        <v>0</v>
      </c>
      <c r="BJ64" s="12">
        <f t="shared" si="6"/>
        <v>152</v>
      </c>
      <c r="BK64" s="12">
        <f t="shared" si="194"/>
        <v>0</v>
      </c>
      <c r="BL64" s="12"/>
      <c r="BM64" s="12"/>
      <c r="BN64" s="12"/>
      <c r="BO64" s="12"/>
      <c r="BP64" s="12">
        <f t="shared" si="8"/>
        <v>132</v>
      </c>
      <c r="BQ64" s="12"/>
      <c r="BR64" s="12">
        <f t="shared" si="10"/>
        <v>0</v>
      </c>
      <c r="BS64" s="12"/>
      <c r="BT64" s="12">
        <f t="shared" si="12"/>
        <v>95</v>
      </c>
      <c r="BU64" s="12">
        <f t="shared" si="13"/>
        <v>0</v>
      </c>
      <c r="BV64" s="12"/>
      <c r="BW64" s="12">
        <v>6</v>
      </c>
      <c r="BX64" s="12">
        <v>0</v>
      </c>
      <c r="BY64" s="12">
        <v>0</v>
      </c>
      <c r="BZ64" s="12" t="e">
        <f t="shared" si="14"/>
        <v>#VALUE!</v>
      </c>
      <c r="CA64" s="12" t="e">
        <f t="shared" ref="CA64:CB64" si="225">ROUNDUP((((AZ64)*4))/18,0)</f>
        <v>#VALUE!</v>
      </c>
      <c r="CB64" s="12">
        <f t="shared" si="225"/>
        <v>0</v>
      </c>
      <c r="CC64" s="12">
        <v>4</v>
      </c>
      <c r="CD64" s="12">
        <v>0</v>
      </c>
      <c r="CE64" s="12">
        <v>0</v>
      </c>
      <c r="CF64" s="12" t="e">
        <f t="shared" ref="CF64:CG64" si="226">IF(CA64-CC64&gt;0,CA64-CC64,0)</f>
        <v>#VALUE!</v>
      </c>
      <c r="CG64" s="12">
        <f t="shared" si="226"/>
        <v>0</v>
      </c>
      <c r="CH64" s="12">
        <v>4</v>
      </c>
      <c r="CI64" s="12" t="e">
        <f t="shared" si="17"/>
        <v>#VALUE!</v>
      </c>
      <c r="CJ64" s="12" t="e">
        <f t="shared" si="18"/>
        <v>#VALUE!</v>
      </c>
      <c r="CK64" s="12" t="e">
        <f t="shared" si="19"/>
        <v>#VALUE!</v>
      </c>
      <c r="CL64" s="12">
        <v>60</v>
      </c>
      <c r="CM64" s="12" t="e">
        <f t="shared" si="20"/>
        <v>#VALUE!</v>
      </c>
      <c r="CN64" s="12" t="e">
        <f t="shared" si="21"/>
        <v>#VALUE!</v>
      </c>
      <c r="CO64" s="121"/>
    </row>
    <row r="65" spans="1:93" ht="15.75" customHeight="1">
      <c r="A65" s="13" t="s">
        <v>224</v>
      </c>
      <c r="B65" s="14" t="s">
        <v>85</v>
      </c>
      <c r="C65" s="14" t="s">
        <v>225</v>
      </c>
      <c r="D65" s="14" t="s">
        <v>87</v>
      </c>
      <c r="E65" s="14" t="s">
        <v>226</v>
      </c>
      <c r="F65" s="14">
        <v>1</v>
      </c>
      <c r="G65" s="14" t="s">
        <v>15</v>
      </c>
      <c r="H65" s="14" t="s">
        <v>15</v>
      </c>
      <c r="I65" s="14"/>
      <c r="J65" s="14"/>
      <c r="K65" s="14" t="s">
        <v>15</v>
      </c>
      <c r="L65" s="14" t="s">
        <v>15</v>
      </c>
      <c r="M65" s="14"/>
      <c r="N65" s="14"/>
      <c r="O65" s="14" t="s">
        <v>15</v>
      </c>
      <c r="P65" s="14" t="s">
        <v>15</v>
      </c>
      <c r="Q65" s="14"/>
      <c r="R65" s="14"/>
      <c r="S65" s="14" t="s">
        <v>15</v>
      </c>
      <c r="T65" s="14" t="s">
        <v>15</v>
      </c>
      <c r="U65" s="14"/>
      <c r="V65" s="14"/>
      <c r="W65" s="14">
        <v>232</v>
      </c>
      <c r="X65" s="14">
        <v>10</v>
      </c>
      <c r="Y65" s="14"/>
      <c r="Z65" s="14"/>
      <c r="AA65" s="14">
        <v>221</v>
      </c>
      <c r="AB65" s="14">
        <v>9</v>
      </c>
      <c r="AC65" s="14"/>
      <c r="AD65" s="14"/>
      <c r="AE65" s="14">
        <v>172</v>
      </c>
      <c r="AF65" s="14">
        <v>7</v>
      </c>
      <c r="AG65" s="14"/>
      <c r="AH65" s="14"/>
      <c r="AI65" s="14">
        <v>140</v>
      </c>
      <c r="AJ65" s="14">
        <v>6</v>
      </c>
      <c r="AK65" s="14"/>
      <c r="AL65" s="14"/>
      <c r="AM65" s="14">
        <v>128</v>
      </c>
      <c r="AN65" s="14">
        <v>6</v>
      </c>
      <c r="AO65" s="14"/>
      <c r="AP65" s="14"/>
      <c r="AQ65" s="14">
        <v>51</v>
      </c>
      <c r="AR65" s="14">
        <v>2</v>
      </c>
      <c r="AS65" s="14"/>
      <c r="AT65" s="14"/>
      <c r="AU65" s="14">
        <v>47</v>
      </c>
      <c r="AV65" s="14">
        <v>2</v>
      </c>
      <c r="AW65" s="14"/>
      <c r="AX65" s="14"/>
      <c r="AY65" s="14">
        <v>567</v>
      </c>
      <c r="AZ65" s="14" t="e">
        <f t="shared" si="214"/>
        <v>#VALUE!</v>
      </c>
      <c r="BA65" s="14">
        <f t="shared" si="222"/>
        <v>0</v>
      </c>
      <c r="BB65" s="14" t="e">
        <f t="shared" si="1"/>
        <v>#VALUE!</v>
      </c>
      <c r="BC65" s="14">
        <f t="shared" si="191"/>
        <v>16</v>
      </c>
      <c r="BD65" s="12" t="e">
        <f t="shared" si="215"/>
        <v>#VALUE!</v>
      </c>
      <c r="BE65" s="12">
        <f t="shared" si="223"/>
        <v>0</v>
      </c>
      <c r="BF65" s="14" t="e">
        <f t="shared" si="224"/>
        <v>#VALUE!</v>
      </c>
      <c r="BG65" s="12"/>
      <c r="BH65" s="12" t="str">
        <f t="shared" si="216"/>
        <v/>
      </c>
      <c r="BI65" s="12">
        <f t="shared" si="217"/>
        <v>0</v>
      </c>
      <c r="BJ65" s="12">
        <f t="shared" si="6"/>
        <v>232</v>
      </c>
      <c r="BK65" s="12">
        <f t="shared" si="194"/>
        <v>0</v>
      </c>
      <c r="BL65" s="12"/>
      <c r="BM65" s="12"/>
      <c r="BN65" s="12"/>
      <c r="BO65" s="12"/>
      <c r="BP65" s="12">
        <f t="shared" si="8"/>
        <v>221</v>
      </c>
      <c r="BQ65" s="12"/>
      <c r="BR65" s="12">
        <f t="shared" si="10"/>
        <v>0</v>
      </c>
      <c r="BS65" s="12"/>
      <c r="BT65" s="12">
        <f t="shared" si="12"/>
        <v>172</v>
      </c>
      <c r="BU65" s="12">
        <f t="shared" si="13"/>
        <v>0</v>
      </c>
      <c r="BV65" s="12"/>
      <c r="BW65" s="12">
        <v>1</v>
      </c>
      <c r="BX65" s="12">
        <v>2</v>
      </c>
      <c r="BY65" s="12">
        <v>1</v>
      </c>
      <c r="BZ65" s="12" t="e">
        <f t="shared" si="14"/>
        <v>#VALUE!</v>
      </c>
      <c r="CA65" s="12" t="e">
        <f t="shared" ref="CA65:CB65" si="227">ROUNDUP((((AZ65)*4))/18,0)</f>
        <v>#VALUE!</v>
      </c>
      <c r="CB65" s="12">
        <f t="shared" si="227"/>
        <v>0</v>
      </c>
      <c r="CC65" s="12">
        <v>7</v>
      </c>
      <c r="CD65" s="12">
        <v>0</v>
      </c>
      <c r="CE65" s="12">
        <v>1</v>
      </c>
      <c r="CF65" s="12" t="e">
        <f t="shared" ref="CF65:CG65" si="228">IF(CA65-CC65&gt;0,CA65-CC65,0)</f>
        <v>#VALUE!</v>
      </c>
      <c r="CG65" s="12">
        <f t="shared" si="228"/>
        <v>0</v>
      </c>
      <c r="CH65" s="12">
        <v>4</v>
      </c>
      <c r="CI65" s="12" t="e">
        <f t="shared" si="17"/>
        <v>#VALUE!</v>
      </c>
      <c r="CJ65" s="12" t="e">
        <f t="shared" si="18"/>
        <v>#VALUE!</v>
      </c>
      <c r="CK65" s="12" t="e">
        <f t="shared" si="19"/>
        <v>#VALUE!</v>
      </c>
      <c r="CL65" s="12">
        <v>60</v>
      </c>
      <c r="CM65" s="12" t="e">
        <f t="shared" si="20"/>
        <v>#VALUE!</v>
      </c>
      <c r="CN65" s="12" t="e">
        <f t="shared" si="21"/>
        <v>#VALUE!</v>
      </c>
      <c r="CO65" s="121"/>
    </row>
    <row r="66" spans="1:93" ht="15.75" customHeight="1">
      <c r="A66" s="11" t="s">
        <v>227</v>
      </c>
      <c r="B66" s="12" t="s">
        <v>85</v>
      </c>
      <c r="C66" s="12" t="s">
        <v>228</v>
      </c>
      <c r="D66" s="12" t="s">
        <v>87</v>
      </c>
      <c r="E66" s="12" t="s">
        <v>229</v>
      </c>
      <c r="F66" s="12">
        <v>1</v>
      </c>
      <c r="G66" s="12">
        <v>61</v>
      </c>
      <c r="H66" s="12">
        <v>2</v>
      </c>
      <c r="I66" s="12">
        <v>84</v>
      </c>
      <c r="J66" s="12">
        <v>2</v>
      </c>
      <c r="K66" s="12">
        <v>57</v>
      </c>
      <c r="L66" s="12">
        <v>2</v>
      </c>
      <c r="M66" s="12">
        <v>65</v>
      </c>
      <c r="N66" s="12">
        <v>2</v>
      </c>
      <c r="O66" s="12">
        <v>66</v>
      </c>
      <c r="P66" s="12">
        <v>2</v>
      </c>
      <c r="Q66" s="12">
        <v>79</v>
      </c>
      <c r="R66" s="12">
        <v>2</v>
      </c>
      <c r="S66" s="12">
        <v>53</v>
      </c>
      <c r="T66" s="12">
        <v>2</v>
      </c>
      <c r="U66" s="12">
        <v>63</v>
      </c>
      <c r="V66" s="12">
        <v>2</v>
      </c>
      <c r="W66" s="12">
        <v>67</v>
      </c>
      <c r="X66" s="12">
        <v>3</v>
      </c>
      <c r="Y66" s="12">
        <v>60</v>
      </c>
      <c r="Z66" s="12">
        <v>2</v>
      </c>
      <c r="AA66" s="12">
        <v>46</v>
      </c>
      <c r="AB66" s="12">
        <v>2</v>
      </c>
      <c r="AC66" s="12">
        <v>44</v>
      </c>
      <c r="AD66" s="12">
        <v>2</v>
      </c>
      <c r="AE66" s="12">
        <v>42</v>
      </c>
      <c r="AF66" s="12">
        <v>2</v>
      </c>
      <c r="AG66" s="12">
        <v>37</v>
      </c>
      <c r="AH66" s="12">
        <v>1</v>
      </c>
      <c r="AI66" s="12">
        <v>43</v>
      </c>
      <c r="AJ66" s="12">
        <v>2</v>
      </c>
      <c r="AK66" s="12">
        <v>22</v>
      </c>
      <c r="AL66" s="12">
        <v>1</v>
      </c>
      <c r="AM66" s="12">
        <v>36</v>
      </c>
      <c r="AN66" s="12">
        <v>2</v>
      </c>
      <c r="AO66" s="12">
        <v>35</v>
      </c>
      <c r="AP66" s="12">
        <v>2</v>
      </c>
      <c r="AQ66" s="12">
        <v>29</v>
      </c>
      <c r="AR66" s="12">
        <v>2</v>
      </c>
      <c r="AS66" s="12">
        <v>29</v>
      </c>
      <c r="AT66" s="12">
        <v>1</v>
      </c>
      <c r="AU66" s="12">
        <v>22</v>
      </c>
      <c r="AV66" s="12">
        <v>1</v>
      </c>
      <c r="AW66" s="12">
        <v>14</v>
      </c>
      <c r="AX66" s="12">
        <v>1</v>
      </c>
      <c r="AY66" s="12">
        <v>4567</v>
      </c>
      <c r="AZ66" s="12">
        <f t="shared" si="214"/>
        <v>9</v>
      </c>
      <c r="BA66" s="12">
        <f t="shared" si="222"/>
        <v>7</v>
      </c>
      <c r="BB66" s="12">
        <f t="shared" si="1"/>
        <v>16</v>
      </c>
      <c r="BC66" s="12">
        <f t="shared" si="191"/>
        <v>12</v>
      </c>
      <c r="BD66" s="12">
        <f t="shared" si="215"/>
        <v>208</v>
      </c>
      <c r="BE66" s="12">
        <f t="shared" si="223"/>
        <v>204</v>
      </c>
      <c r="BF66" s="12">
        <f t="shared" si="224"/>
        <v>412</v>
      </c>
      <c r="BG66" s="12"/>
      <c r="BH66" s="12">
        <f t="shared" si="216"/>
        <v>53</v>
      </c>
      <c r="BI66" s="12">
        <f t="shared" si="217"/>
        <v>63</v>
      </c>
      <c r="BJ66" s="12">
        <f t="shared" si="6"/>
        <v>67</v>
      </c>
      <c r="BK66" s="12">
        <f t="shared" si="194"/>
        <v>60</v>
      </c>
      <c r="BL66" s="12"/>
      <c r="BM66" s="119"/>
      <c r="BN66" s="12"/>
      <c r="BO66" s="12"/>
      <c r="BP66" s="12">
        <f t="shared" si="8"/>
        <v>46</v>
      </c>
      <c r="BQ66" s="120">
        <f t="shared" ref="BQ66:BQ67" si="229">AB66*4/18</f>
        <v>0.44444444444444442</v>
      </c>
      <c r="BR66" s="12">
        <f t="shared" si="10"/>
        <v>44</v>
      </c>
      <c r="BS66" s="120">
        <f t="shared" ref="BS66:BS67" si="230">AD66*4/18</f>
        <v>0.44444444444444442</v>
      </c>
      <c r="BT66" s="12">
        <f t="shared" si="12"/>
        <v>42</v>
      </c>
      <c r="BU66" s="12">
        <f t="shared" si="13"/>
        <v>37</v>
      </c>
      <c r="BV66" s="12"/>
      <c r="BW66" s="12">
        <v>2</v>
      </c>
      <c r="BX66" s="12">
        <v>0</v>
      </c>
      <c r="BY66" s="12">
        <v>2</v>
      </c>
      <c r="BZ66" s="12">
        <f t="shared" si="14"/>
        <v>5</v>
      </c>
      <c r="CA66" s="12">
        <f t="shared" ref="CA66:CB66" si="231">ROUNDUP((((AZ66)*4))/18,0)</f>
        <v>2</v>
      </c>
      <c r="CB66" s="12">
        <f t="shared" si="231"/>
        <v>2</v>
      </c>
      <c r="CC66" s="12">
        <v>1</v>
      </c>
      <c r="CD66" s="12">
        <v>2</v>
      </c>
      <c r="CE66" s="12">
        <v>1</v>
      </c>
      <c r="CF66" s="12">
        <f t="shared" ref="CF66:CG66" si="232">IF(CA66-CC66&gt;0,CA66-CC66,0)</f>
        <v>1</v>
      </c>
      <c r="CG66" s="12">
        <f t="shared" si="232"/>
        <v>0</v>
      </c>
      <c r="CH66" s="12">
        <v>2</v>
      </c>
      <c r="CI66" s="12">
        <f t="shared" si="17"/>
        <v>3</v>
      </c>
      <c r="CJ66" s="12">
        <f t="shared" si="18"/>
        <v>4</v>
      </c>
      <c r="CK66" s="12">
        <f t="shared" si="19"/>
        <v>2</v>
      </c>
      <c r="CL66" s="12">
        <v>110</v>
      </c>
      <c r="CM66" s="12">
        <f t="shared" si="20"/>
        <v>68</v>
      </c>
      <c r="CN66" s="12">
        <f t="shared" si="21"/>
        <v>0</v>
      </c>
      <c r="CO66" s="121"/>
    </row>
    <row r="67" spans="1:93" ht="15.75" customHeight="1">
      <c r="A67" s="13" t="s">
        <v>230</v>
      </c>
      <c r="B67" s="14" t="s">
        <v>85</v>
      </c>
      <c r="C67" s="14" t="s">
        <v>231</v>
      </c>
      <c r="D67" s="14" t="s">
        <v>87</v>
      </c>
      <c r="E67" s="14" t="s">
        <v>232</v>
      </c>
      <c r="F67" s="14">
        <v>1</v>
      </c>
      <c r="G67" s="14">
        <v>107</v>
      </c>
      <c r="H67" s="14">
        <v>5</v>
      </c>
      <c r="I67" s="14">
        <v>31</v>
      </c>
      <c r="J67" s="14">
        <v>1</v>
      </c>
      <c r="K67" s="14">
        <v>104</v>
      </c>
      <c r="L67" s="14">
        <v>5</v>
      </c>
      <c r="M67" s="14">
        <v>35</v>
      </c>
      <c r="N67" s="14">
        <v>1</v>
      </c>
      <c r="O67" s="14">
        <v>104</v>
      </c>
      <c r="P67" s="14">
        <v>5</v>
      </c>
      <c r="Q67" s="14">
        <v>24</v>
      </c>
      <c r="R67" s="14">
        <v>1</v>
      </c>
      <c r="S67" s="14">
        <v>112</v>
      </c>
      <c r="T67" s="14">
        <v>5</v>
      </c>
      <c r="U67" s="14">
        <v>33</v>
      </c>
      <c r="V67" s="14">
        <v>1</v>
      </c>
      <c r="W67" s="14">
        <v>122</v>
      </c>
      <c r="X67" s="14">
        <v>5</v>
      </c>
      <c r="Y67" s="14">
        <v>30</v>
      </c>
      <c r="Z67" s="14">
        <v>1</v>
      </c>
      <c r="AA67" s="14">
        <v>109</v>
      </c>
      <c r="AB67" s="14">
        <v>5</v>
      </c>
      <c r="AC67" s="14">
        <v>24</v>
      </c>
      <c r="AD67" s="14">
        <v>1</v>
      </c>
      <c r="AE67" s="14">
        <v>102</v>
      </c>
      <c r="AF67" s="14">
        <v>5</v>
      </c>
      <c r="AG67" s="14">
        <v>32</v>
      </c>
      <c r="AH67" s="14">
        <v>1</v>
      </c>
      <c r="AI67" s="14">
        <v>84</v>
      </c>
      <c r="AJ67" s="14">
        <v>4</v>
      </c>
      <c r="AK67" s="14">
        <v>25</v>
      </c>
      <c r="AL67" s="14">
        <v>1</v>
      </c>
      <c r="AM67" s="14">
        <v>84</v>
      </c>
      <c r="AN67" s="14">
        <v>5</v>
      </c>
      <c r="AO67" s="14">
        <v>21</v>
      </c>
      <c r="AP67" s="14">
        <v>1</v>
      </c>
      <c r="AQ67" s="14">
        <v>75</v>
      </c>
      <c r="AR67" s="14">
        <v>4</v>
      </c>
      <c r="AS67" s="14">
        <v>20</v>
      </c>
      <c r="AT67" s="14">
        <v>1</v>
      </c>
      <c r="AU67" s="14">
        <v>77</v>
      </c>
      <c r="AV67" s="14">
        <v>4</v>
      </c>
      <c r="AW67" s="14">
        <v>14</v>
      </c>
      <c r="AX67" s="14">
        <v>1</v>
      </c>
      <c r="AY67" s="14">
        <v>45678</v>
      </c>
      <c r="AZ67" s="14">
        <f t="shared" si="214"/>
        <v>20</v>
      </c>
      <c r="BA67" s="14">
        <f>SUM(V67+Z67+AD67+AH67+AL67)</f>
        <v>5</v>
      </c>
      <c r="BB67" s="14">
        <f t="shared" si="1"/>
        <v>25</v>
      </c>
      <c r="BC67" s="14">
        <f>SUM(AJ67+AN67+AP67+AR67+AT67+AV67+AX67)</f>
        <v>20</v>
      </c>
      <c r="BD67" s="12">
        <f t="shared" si="215"/>
        <v>445</v>
      </c>
      <c r="BE67" s="12">
        <f>U67+Y67+AC67+AG67+AK67</f>
        <v>144</v>
      </c>
      <c r="BF67" s="14">
        <f>S67+U67+W67+Y67+AA67+AC67+AE67+AG67+AK67</f>
        <v>589</v>
      </c>
      <c r="BG67" s="12"/>
      <c r="BH67" s="12">
        <f t="shared" si="216"/>
        <v>112</v>
      </c>
      <c r="BI67" s="12">
        <f t="shared" si="217"/>
        <v>33</v>
      </c>
      <c r="BJ67" s="12">
        <f t="shared" si="6"/>
        <v>122</v>
      </c>
      <c r="BK67" s="12"/>
      <c r="BL67" s="12">
        <f>Y67</f>
        <v>30</v>
      </c>
      <c r="BM67" s="127">
        <f>Z67*4/18</f>
        <v>0.22222222222222221</v>
      </c>
      <c r="BN67" s="12"/>
      <c r="BO67" s="12"/>
      <c r="BP67" s="12">
        <f t="shared" si="8"/>
        <v>109</v>
      </c>
      <c r="BQ67" s="127">
        <f t="shared" si="229"/>
        <v>1.1111111111111112</v>
      </c>
      <c r="BR67" s="12">
        <f t="shared" si="10"/>
        <v>24</v>
      </c>
      <c r="BS67" s="127">
        <f t="shared" si="230"/>
        <v>0.22222222222222221</v>
      </c>
      <c r="BT67" s="12">
        <f t="shared" si="12"/>
        <v>102</v>
      </c>
      <c r="BU67" s="12">
        <f t="shared" si="13"/>
        <v>32</v>
      </c>
      <c r="BV67" s="12">
        <f>AK67</f>
        <v>25</v>
      </c>
      <c r="BW67" s="12">
        <v>2</v>
      </c>
      <c r="BX67" s="12">
        <v>1</v>
      </c>
      <c r="BY67" s="12">
        <v>2</v>
      </c>
      <c r="BZ67" s="12">
        <f t="shared" si="14"/>
        <v>7</v>
      </c>
      <c r="CA67" s="12">
        <f t="shared" ref="CA67:CB67" si="233">ROUNDUP((((AZ67)*4))/18,0)</f>
        <v>5</v>
      </c>
      <c r="CB67" s="12">
        <f t="shared" si="233"/>
        <v>2</v>
      </c>
      <c r="CC67" s="12">
        <v>2</v>
      </c>
      <c r="CD67" s="12">
        <v>0</v>
      </c>
      <c r="CE67" s="12">
        <v>2</v>
      </c>
      <c r="CF67" s="12">
        <f t="shared" ref="CF67:CG67" si="234">IF(CA67-CC67&gt;0,CA67-CC67,0)</f>
        <v>3</v>
      </c>
      <c r="CG67" s="12">
        <f t="shared" si="234"/>
        <v>2</v>
      </c>
      <c r="CH67" s="12">
        <v>4</v>
      </c>
      <c r="CI67" s="12">
        <f t="shared" si="17"/>
        <v>4</v>
      </c>
      <c r="CJ67" s="12">
        <f t="shared" si="18"/>
        <v>4</v>
      </c>
      <c r="CK67" s="12">
        <f t="shared" si="19"/>
        <v>0</v>
      </c>
      <c r="CL67" s="12">
        <v>63</v>
      </c>
      <c r="CM67" s="12">
        <f t="shared" si="20"/>
        <v>68</v>
      </c>
      <c r="CN67" s="12">
        <f t="shared" si="21"/>
        <v>5</v>
      </c>
      <c r="CO67" s="121"/>
    </row>
    <row r="68" spans="1:93" ht="15.75" customHeight="1">
      <c r="A68" s="11" t="s">
        <v>233</v>
      </c>
      <c r="B68" s="12" t="s">
        <v>218</v>
      </c>
      <c r="C68" s="12" t="s">
        <v>234</v>
      </c>
      <c r="D68" s="18" t="s">
        <v>233</v>
      </c>
      <c r="E68" s="18" t="s">
        <v>235</v>
      </c>
      <c r="F68" s="12">
        <v>1</v>
      </c>
      <c r="G68" s="12"/>
      <c r="H68" s="12">
        <v>2</v>
      </c>
      <c r="I68" s="12"/>
      <c r="J68" s="12">
        <v>0</v>
      </c>
      <c r="K68" s="12"/>
      <c r="L68" s="12">
        <v>2</v>
      </c>
      <c r="M68" s="12"/>
      <c r="N68" s="12">
        <v>0</v>
      </c>
      <c r="O68" s="12"/>
      <c r="P68" s="12">
        <v>2</v>
      </c>
      <c r="Q68" s="12"/>
      <c r="R68" s="12">
        <v>0</v>
      </c>
      <c r="S68" s="12"/>
      <c r="T68" s="12">
        <v>2</v>
      </c>
      <c r="U68" s="12"/>
      <c r="V68" s="12">
        <v>0</v>
      </c>
      <c r="W68" s="12"/>
      <c r="X68" s="12">
        <v>3</v>
      </c>
      <c r="Y68" s="12"/>
      <c r="Z68" s="12">
        <v>0</v>
      </c>
      <c r="AA68" s="12"/>
      <c r="AB68" s="12">
        <v>3</v>
      </c>
      <c r="AC68" s="12"/>
      <c r="AD68" s="12">
        <v>0</v>
      </c>
      <c r="AE68" s="12"/>
      <c r="AF68" s="12">
        <v>3</v>
      </c>
      <c r="AG68" s="12"/>
      <c r="AH68" s="12">
        <v>0</v>
      </c>
      <c r="AI68" s="12"/>
      <c r="AJ68" s="12">
        <v>3</v>
      </c>
      <c r="AK68" s="12"/>
      <c r="AL68" s="12">
        <v>0</v>
      </c>
      <c r="AM68" s="12"/>
      <c r="AN68" s="12">
        <v>4</v>
      </c>
      <c r="AO68" s="12"/>
      <c r="AP68" s="12">
        <v>4</v>
      </c>
      <c r="AQ68" s="12"/>
      <c r="AR68" s="12">
        <v>4</v>
      </c>
      <c r="AS68" s="12"/>
      <c r="AT68" s="12">
        <v>0</v>
      </c>
      <c r="AU68" s="12"/>
      <c r="AV68" s="12">
        <v>4</v>
      </c>
      <c r="AW68" s="12"/>
      <c r="AX68" s="12">
        <v>0</v>
      </c>
      <c r="AY68" s="12">
        <v>4567</v>
      </c>
      <c r="AZ68" s="12">
        <f t="shared" si="214"/>
        <v>11</v>
      </c>
      <c r="BA68" s="12">
        <f t="shared" ref="BA68:BA71" si="235">V68+Z68+AD68+AH68</f>
        <v>0</v>
      </c>
      <c r="BB68" s="12">
        <f t="shared" si="1"/>
        <v>11</v>
      </c>
      <c r="BC68" s="12">
        <f t="shared" ref="BC68:BC124" si="236">SUM(AJ68+AL68+AN68+AP68+AR68+AT68+AV68+AX68)</f>
        <v>19</v>
      </c>
      <c r="BD68" s="12">
        <f t="shared" si="215"/>
        <v>0</v>
      </c>
      <c r="BE68" s="12">
        <f t="shared" ref="BE68:BE71" si="237">U68+Y68+AC68+AG68</f>
        <v>0</v>
      </c>
      <c r="BF68" s="12">
        <f t="shared" ref="BF68:BF71" si="238">S68+U68+W68+Y68+AA68+AC68+AE68+AG68</f>
        <v>0</v>
      </c>
      <c r="BG68" s="12"/>
      <c r="BH68" s="12">
        <f t="shared" si="216"/>
        <v>0</v>
      </c>
      <c r="BI68" s="12">
        <f t="shared" si="217"/>
        <v>0</v>
      </c>
      <c r="BJ68" s="12">
        <f t="shared" si="6"/>
        <v>0</v>
      </c>
      <c r="BK68" s="12">
        <f t="shared" ref="BK68:BK124" si="239">Y68</f>
        <v>0</v>
      </c>
      <c r="BL68" s="12"/>
      <c r="BM68" s="12"/>
      <c r="BN68" s="12"/>
      <c r="BO68" s="12"/>
      <c r="BP68" s="12">
        <f t="shared" si="8"/>
        <v>0</v>
      </c>
      <c r="BQ68" s="12"/>
      <c r="BR68" s="12">
        <f t="shared" si="10"/>
        <v>0</v>
      </c>
      <c r="BS68" s="12"/>
      <c r="BT68" s="12">
        <f t="shared" si="12"/>
        <v>0</v>
      </c>
      <c r="BU68" s="12">
        <f t="shared" si="13"/>
        <v>0</v>
      </c>
      <c r="BV68" s="12"/>
      <c r="BW68" s="12"/>
      <c r="BX68" s="12"/>
      <c r="BY68" s="12"/>
      <c r="BZ68" s="12">
        <f t="shared" si="14"/>
        <v>4</v>
      </c>
      <c r="CA68" s="12">
        <f t="shared" ref="CA68:CB68" si="240">ROUNDUP((((AZ68)*4))/18,0)</f>
        <v>3</v>
      </c>
      <c r="CB68" s="12">
        <f t="shared" si="240"/>
        <v>0</v>
      </c>
      <c r="CC68" s="12">
        <v>2</v>
      </c>
      <c r="CD68" s="12">
        <v>0</v>
      </c>
      <c r="CE68" s="12">
        <v>0</v>
      </c>
      <c r="CF68" s="12">
        <f t="shared" ref="CF68:CG68" si="241">IF(CA68-CC68&gt;0,CA68-CC68,0)</f>
        <v>1</v>
      </c>
      <c r="CG68" s="12">
        <f t="shared" si="241"/>
        <v>0</v>
      </c>
      <c r="CH68" s="12">
        <v>4</v>
      </c>
      <c r="CI68" s="12">
        <f t="shared" si="17"/>
        <v>3</v>
      </c>
      <c r="CJ68" s="12">
        <f t="shared" si="18"/>
        <v>2</v>
      </c>
      <c r="CK68" s="12">
        <f t="shared" si="19"/>
        <v>0</v>
      </c>
      <c r="CL68" s="12">
        <v>70</v>
      </c>
      <c r="CM68" s="12">
        <f t="shared" si="20"/>
        <v>34</v>
      </c>
      <c r="CN68" s="12">
        <f t="shared" si="21"/>
        <v>0</v>
      </c>
      <c r="CO68" s="121"/>
    </row>
    <row r="69" spans="1:93" ht="15.75" customHeight="1">
      <c r="A69" s="11" t="s">
        <v>756</v>
      </c>
      <c r="B69" s="14" t="s">
        <v>237</v>
      </c>
      <c r="C69" s="14" t="s">
        <v>238</v>
      </c>
      <c r="D69" s="14" t="s">
        <v>239</v>
      </c>
      <c r="E69" s="14">
        <v>2</v>
      </c>
      <c r="F69" s="14">
        <v>1</v>
      </c>
      <c r="G69" s="14">
        <v>121</v>
      </c>
      <c r="H69" s="14">
        <v>6</v>
      </c>
      <c r="I69" s="14">
        <v>28</v>
      </c>
      <c r="J69" s="14">
        <v>1</v>
      </c>
      <c r="K69" s="14">
        <v>144</v>
      </c>
      <c r="L69" s="14">
        <v>6</v>
      </c>
      <c r="M69" s="14">
        <v>20</v>
      </c>
      <c r="N69" s="14">
        <v>1</v>
      </c>
      <c r="O69" s="14">
        <v>146</v>
      </c>
      <c r="P69" s="14">
        <v>6</v>
      </c>
      <c r="Q69" s="14">
        <v>32</v>
      </c>
      <c r="R69" s="14">
        <v>1</v>
      </c>
      <c r="S69" s="14">
        <v>151</v>
      </c>
      <c r="T69" s="14">
        <v>7</v>
      </c>
      <c r="U69" s="14">
        <v>18</v>
      </c>
      <c r="V69" s="14">
        <v>1</v>
      </c>
      <c r="W69" s="14">
        <v>128</v>
      </c>
      <c r="X69" s="14">
        <v>6</v>
      </c>
      <c r="Y69" s="14">
        <v>11</v>
      </c>
      <c r="Z69" s="14">
        <v>1</v>
      </c>
      <c r="AA69" s="14">
        <v>126</v>
      </c>
      <c r="AB69" s="14">
        <v>5</v>
      </c>
      <c r="AC69" s="14">
        <v>18</v>
      </c>
      <c r="AD69" s="14">
        <v>1</v>
      </c>
      <c r="AE69" s="14">
        <v>109</v>
      </c>
      <c r="AF69" s="14">
        <v>5</v>
      </c>
      <c r="AG69" s="14">
        <v>23</v>
      </c>
      <c r="AH69" s="14">
        <v>1</v>
      </c>
      <c r="AI69" s="14">
        <v>106</v>
      </c>
      <c r="AJ69" s="14">
        <v>5</v>
      </c>
      <c r="AK69" s="14">
        <v>16</v>
      </c>
      <c r="AL69" s="14">
        <v>1</v>
      </c>
      <c r="AM69" s="14">
        <v>98</v>
      </c>
      <c r="AN69" s="14">
        <v>5</v>
      </c>
      <c r="AO69" s="14">
        <v>13</v>
      </c>
      <c r="AP69" s="14">
        <v>1</v>
      </c>
      <c r="AQ69" s="14">
        <v>51</v>
      </c>
      <c r="AR69" s="14">
        <v>2</v>
      </c>
      <c r="AS69" s="14">
        <v>11</v>
      </c>
      <c r="AT69" s="14">
        <v>1</v>
      </c>
      <c r="AU69" s="14">
        <v>66</v>
      </c>
      <c r="AV69" s="14">
        <v>3</v>
      </c>
      <c r="AW69" s="14">
        <v>13</v>
      </c>
      <c r="AX69" s="14">
        <v>1</v>
      </c>
      <c r="AY69" s="14">
        <v>4567</v>
      </c>
      <c r="AZ69" s="14">
        <f t="shared" si="214"/>
        <v>23</v>
      </c>
      <c r="BA69" s="14">
        <f t="shared" si="235"/>
        <v>4</v>
      </c>
      <c r="BB69" s="14">
        <f t="shared" si="1"/>
        <v>27</v>
      </c>
      <c r="BC69" s="14">
        <f t="shared" si="236"/>
        <v>19</v>
      </c>
      <c r="BD69" s="12">
        <f t="shared" si="215"/>
        <v>514</v>
      </c>
      <c r="BE69" s="12">
        <f t="shared" si="237"/>
        <v>70</v>
      </c>
      <c r="BF69" s="14">
        <f t="shared" si="238"/>
        <v>584</v>
      </c>
      <c r="BG69" s="12"/>
      <c r="BH69" s="12">
        <f t="shared" si="216"/>
        <v>151</v>
      </c>
      <c r="BI69" s="12">
        <f t="shared" si="217"/>
        <v>18</v>
      </c>
      <c r="BJ69" s="12">
        <f t="shared" si="6"/>
        <v>128</v>
      </c>
      <c r="BK69" s="12">
        <f t="shared" si="239"/>
        <v>11</v>
      </c>
      <c r="BL69" s="12"/>
      <c r="BM69" s="119"/>
      <c r="BN69" s="12"/>
      <c r="BO69" s="12"/>
      <c r="BP69" s="12">
        <f t="shared" si="8"/>
        <v>126</v>
      </c>
      <c r="BQ69" s="120">
        <f t="shared" ref="BQ69:BQ70" si="242">AB69*4/18</f>
        <v>1.1111111111111112</v>
      </c>
      <c r="BR69" s="12">
        <f t="shared" si="10"/>
        <v>18</v>
      </c>
      <c r="BS69" s="120">
        <f t="shared" ref="BS69:BS70" si="243">AD69*4/18</f>
        <v>0.22222222222222221</v>
      </c>
      <c r="BT69" s="12">
        <f t="shared" si="12"/>
        <v>109</v>
      </c>
      <c r="BU69" s="12">
        <f t="shared" si="13"/>
        <v>23</v>
      </c>
      <c r="BV69" s="12"/>
      <c r="BW69" s="12">
        <v>3</v>
      </c>
      <c r="BX69" s="12">
        <v>1</v>
      </c>
      <c r="BY69" s="12">
        <v>0</v>
      </c>
      <c r="BZ69" s="12">
        <f t="shared" si="14"/>
        <v>8</v>
      </c>
      <c r="CA69" s="12">
        <f t="shared" ref="CA69:CB69" si="244">ROUNDUP((((AZ69)*4))/18,0)</f>
        <v>6</v>
      </c>
      <c r="CB69" s="12">
        <f t="shared" si="244"/>
        <v>1</v>
      </c>
      <c r="CC69" s="12">
        <v>3</v>
      </c>
      <c r="CD69" s="12">
        <v>1</v>
      </c>
      <c r="CE69" s="12">
        <v>0</v>
      </c>
      <c r="CF69" s="12">
        <f t="shared" ref="CF69:CG69" si="245">IF(CA69-CC69&gt;0,CA69-CC69,0)</f>
        <v>3</v>
      </c>
      <c r="CG69" s="12">
        <f t="shared" si="245"/>
        <v>0</v>
      </c>
      <c r="CH69" s="12">
        <v>5</v>
      </c>
      <c r="CI69" s="12">
        <f t="shared" si="17"/>
        <v>5</v>
      </c>
      <c r="CJ69" s="12">
        <f t="shared" si="18"/>
        <v>4</v>
      </c>
      <c r="CK69" s="12">
        <f t="shared" si="19"/>
        <v>0</v>
      </c>
      <c r="CL69" s="12">
        <v>59</v>
      </c>
      <c r="CM69" s="12">
        <f t="shared" si="20"/>
        <v>68</v>
      </c>
      <c r="CN69" s="12">
        <f t="shared" si="21"/>
        <v>9</v>
      </c>
      <c r="CO69" s="121"/>
    </row>
    <row r="70" spans="1:93" ht="15.75" customHeight="1">
      <c r="A70" s="11" t="s">
        <v>240</v>
      </c>
      <c r="B70" s="12" t="s">
        <v>237</v>
      </c>
      <c r="C70" s="12" t="s">
        <v>241</v>
      </c>
      <c r="D70" s="12" t="s">
        <v>239</v>
      </c>
      <c r="E70" s="12">
        <v>4</v>
      </c>
      <c r="F70" s="12">
        <v>1</v>
      </c>
      <c r="G70" s="12">
        <v>85</v>
      </c>
      <c r="H70" s="12">
        <v>3</v>
      </c>
      <c r="I70" s="12">
        <v>229</v>
      </c>
      <c r="J70" s="12">
        <v>6</v>
      </c>
      <c r="K70" s="12">
        <v>84</v>
      </c>
      <c r="L70" s="12">
        <v>3</v>
      </c>
      <c r="M70" s="12">
        <v>293</v>
      </c>
      <c r="N70" s="12">
        <v>7</v>
      </c>
      <c r="O70" s="12">
        <v>85</v>
      </c>
      <c r="P70" s="12">
        <v>3</v>
      </c>
      <c r="Q70" s="12">
        <v>235</v>
      </c>
      <c r="R70" s="12">
        <v>6</v>
      </c>
      <c r="S70" s="12">
        <v>75</v>
      </c>
      <c r="T70" s="12">
        <v>2</v>
      </c>
      <c r="U70" s="12">
        <v>197</v>
      </c>
      <c r="V70" s="12">
        <v>7</v>
      </c>
      <c r="W70" s="12">
        <v>97</v>
      </c>
      <c r="X70" s="12">
        <v>3</v>
      </c>
      <c r="Y70" s="12">
        <v>194</v>
      </c>
      <c r="Z70" s="12">
        <v>6</v>
      </c>
      <c r="AA70" s="12">
        <v>74</v>
      </c>
      <c r="AB70" s="12">
        <v>2</v>
      </c>
      <c r="AC70" s="12">
        <v>203</v>
      </c>
      <c r="AD70" s="12">
        <v>7</v>
      </c>
      <c r="AE70" s="12">
        <v>82</v>
      </c>
      <c r="AF70" s="12">
        <v>3</v>
      </c>
      <c r="AG70" s="12">
        <v>148</v>
      </c>
      <c r="AH70" s="12">
        <v>6</v>
      </c>
      <c r="AI70" s="12">
        <v>72</v>
      </c>
      <c r="AJ70" s="12">
        <v>2</v>
      </c>
      <c r="AK70" s="12">
        <v>158</v>
      </c>
      <c r="AL70" s="12">
        <v>6</v>
      </c>
      <c r="AM70" s="12">
        <v>77</v>
      </c>
      <c r="AN70" s="12">
        <v>3</v>
      </c>
      <c r="AO70" s="12">
        <v>130</v>
      </c>
      <c r="AP70" s="12">
        <v>5</v>
      </c>
      <c r="AQ70" s="12">
        <v>49</v>
      </c>
      <c r="AR70" s="12">
        <v>2</v>
      </c>
      <c r="AS70" s="12">
        <v>85</v>
      </c>
      <c r="AT70" s="12">
        <v>4</v>
      </c>
      <c r="AU70" s="12">
        <v>40</v>
      </c>
      <c r="AV70" s="12">
        <v>2</v>
      </c>
      <c r="AW70" s="12">
        <v>96</v>
      </c>
      <c r="AX70" s="12">
        <v>4</v>
      </c>
      <c r="AY70" s="12">
        <v>4567</v>
      </c>
      <c r="AZ70" s="12">
        <f t="shared" si="214"/>
        <v>10</v>
      </c>
      <c r="BA70" s="12">
        <f t="shared" si="235"/>
        <v>26</v>
      </c>
      <c r="BB70" s="12">
        <f t="shared" si="1"/>
        <v>36</v>
      </c>
      <c r="BC70" s="12">
        <f t="shared" si="236"/>
        <v>28</v>
      </c>
      <c r="BD70" s="12">
        <f t="shared" si="215"/>
        <v>328</v>
      </c>
      <c r="BE70" s="12">
        <f t="shared" si="237"/>
        <v>742</v>
      </c>
      <c r="BF70" s="12">
        <f t="shared" si="238"/>
        <v>1070</v>
      </c>
      <c r="BG70" s="12"/>
      <c r="BH70" s="12">
        <f t="shared" si="216"/>
        <v>75</v>
      </c>
      <c r="BI70" s="12">
        <f t="shared" si="217"/>
        <v>197</v>
      </c>
      <c r="BJ70" s="12">
        <f t="shared" si="6"/>
        <v>97</v>
      </c>
      <c r="BK70" s="12">
        <f t="shared" si="239"/>
        <v>194</v>
      </c>
      <c r="BL70" s="12"/>
      <c r="BM70" s="119"/>
      <c r="BN70" s="12"/>
      <c r="BO70" s="12"/>
      <c r="BP70" s="12">
        <f t="shared" si="8"/>
        <v>74</v>
      </c>
      <c r="BQ70" s="120">
        <f t="shared" si="242"/>
        <v>0.44444444444444442</v>
      </c>
      <c r="BR70" s="12">
        <f t="shared" si="10"/>
        <v>203</v>
      </c>
      <c r="BS70" s="120">
        <f t="shared" si="243"/>
        <v>1.5555555555555556</v>
      </c>
      <c r="BT70" s="12">
        <f t="shared" si="12"/>
        <v>82</v>
      </c>
      <c r="BU70" s="12">
        <f t="shared" si="13"/>
        <v>148</v>
      </c>
      <c r="BV70" s="12"/>
      <c r="BW70" s="12">
        <v>4</v>
      </c>
      <c r="BX70" s="12">
        <v>2</v>
      </c>
      <c r="BY70" s="12">
        <v>0</v>
      </c>
      <c r="BZ70" s="12">
        <f t="shared" si="14"/>
        <v>10</v>
      </c>
      <c r="CA70" s="12">
        <f t="shared" ref="CA70:CB70" si="246">ROUNDUP((((AZ70)*4))/18,0)</f>
        <v>3</v>
      </c>
      <c r="CB70" s="12">
        <f t="shared" si="246"/>
        <v>6</v>
      </c>
      <c r="CC70" s="12">
        <v>4</v>
      </c>
      <c r="CD70" s="12">
        <v>2</v>
      </c>
      <c r="CE70" s="12">
        <v>0</v>
      </c>
      <c r="CF70" s="12">
        <f t="shared" ref="CF70:CG70" si="247">IF(CA70-CC70&gt;0,CA70-CC70,0)</f>
        <v>0</v>
      </c>
      <c r="CG70" s="12">
        <f t="shared" si="247"/>
        <v>4</v>
      </c>
      <c r="CH70" s="12">
        <v>5</v>
      </c>
      <c r="CI70" s="12">
        <f t="shared" si="17"/>
        <v>6</v>
      </c>
      <c r="CJ70" s="12">
        <f t="shared" si="18"/>
        <v>6</v>
      </c>
      <c r="CK70" s="12">
        <f t="shared" si="19"/>
        <v>1</v>
      </c>
      <c r="CL70" s="12">
        <v>110</v>
      </c>
      <c r="CM70" s="12">
        <f t="shared" si="20"/>
        <v>102</v>
      </c>
      <c r="CN70" s="12">
        <f t="shared" si="21"/>
        <v>0</v>
      </c>
      <c r="CO70" s="121"/>
    </row>
    <row r="71" spans="1:93" ht="15.75" customHeight="1">
      <c r="A71" s="13" t="s">
        <v>242</v>
      </c>
      <c r="B71" s="14" t="s">
        <v>237</v>
      </c>
      <c r="C71" s="14" t="s">
        <v>757</v>
      </c>
      <c r="D71" s="14" t="s">
        <v>239</v>
      </c>
      <c r="E71" s="14">
        <v>12</v>
      </c>
      <c r="F71" s="14">
        <v>1</v>
      </c>
      <c r="G71" s="14">
        <v>78</v>
      </c>
      <c r="H71" s="14">
        <v>4</v>
      </c>
      <c r="I71" s="14"/>
      <c r="J71" s="14"/>
      <c r="K71" s="14">
        <v>96</v>
      </c>
      <c r="L71" s="14">
        <v>4</v>
      </c>
      <c r="M71" s="14"/>
      <c r="N71" s="14"/>
      <c r="O71" s="14">
        <v>130</v>
      </c>
      <c r="P71" s="14">
        <v>5</v>
      </c>
      <c r="Q71" s="14"/>
      <c r="R71" s="14"/>
      <c r="S71" s="14">
        <v>107</v>
      </c>
      <c r="T71" s="14">
        <v>4</v>
      </c>
      <c r="U71" s="14"/>
      <c r="V71" s="14"/>
      <c r="W71" s="14">
        <v>100</v>
      </c>
      <c r="X71" s="14">
        <v>4</v>
      </c>
      <c r="Y71" s="14"/>
      <c r="Z71" s="14"/>
      <c r="AA71" s="14">
        <v>92</v>
      </c>
      <c r="AB71" s="14">
        <v>4</v>
      </c>
      <c r="AC71" s="14"/>
      <c r="AD71" s="14"/>
      <c r="AE71" s="14">
        <v>78</v>
      </c>
      <c r="AF71" s="14">
        <v>4</v>
      </c>
      <c r="AG71" s="14"/>
      <c r="AH71" s="14"/>
      <c r="AI71" s="14">
        <v>65</v>
      </c>
      <c r="AJ71" s="14">
        <v>3</v>
      </c>
      <c r="AK71" s="14"/>
      <c r="AL71" s="14"/>
      <c r="AM71" s="14">
        <v>61</v>
      </c>
      <c r="AN71" s="14">
        <v>3</v>
      </c>
      <c r="AO71" s="14"/>
      <c r="AP71" s="14"/>
      <c r="AQ71" s="14">
        <v>41</v>
      </c>
      <c r="AR71" s="14">
        <v>2</v>
      </c>
      <c r="AS71" s="14"/>
      <c r="AT71" s="14"/>
      <c r="AU71" s="14">
        <v>39</v>
      </c>
      <c r="AV71" s="14">
        <v>2</v>
      </c>
      <c r="AW71" s="14"/>
      <c r="AX71" s="14"/>
      <c r="AY71" s="14">
        <v>4567</v>
      </c>
      <c r="AZ71" s="14">
        <f t="shared" si="214"/>
        <v>16</v>
      </c>
      <c r="BA71" s="14">
        <f t="shared" si="235"/>
        <v>0</v>
      </c>
      <c r="BB71" s="14">
        <f t="shared" si="1"/>
        <v>16</v>
      </c>
      <c r="BC71" s="14">
        <f t="shared" si="236"/>
        <v>10</v>
      </c>
      <c r="BD71" s="12">
        <f t="shared" si="215"/>
        <v>377</v>
      </c>
      <c r="BE71" s="12">
        <f t="shared" si="237"/>
        <v>0</v>
      </c>
      <c r="BF71" s="14">
        <f t="shared" si="238"/>
        <v>377</v>
      </c>
      <c r="BG71" s="12"/>
      <c r="BH71" s="12">
        <f t="shared" si="216"/>
        <v>107</v>
      </c>
      <c r="BI71" s="12">
        <f t="shared" si="217"/>
        <v>0</v>
      </c>
      <c r="BJ71" s="12">
        <f t="shared" si="6"/>
        <v>100</v>
      </c>
      <c r="BK71" s="12">
        <f t="shared" si="239"/>
        <v>0</v>
      </c>
      <c r="BL71" s="12"/>
      <c r="BM71" s="12"/>
      <c r="BN71" s="12"/>
      <c r="BO71" s="12"/>
      <c r="BP71" s="12">
        <f t="shared" si="8"/>
        <v>92</v>
      </c>
      <c r="BQ71" s="12"/>
      <c r="BR71" s="12">
        <f t="shared" si="10"/>
        <v>0</v>
      </c>
      <c r="BS71" s="12"/>
      <c r="BT71" s="12">
        <f t="shared" si="12"/>
        <v>78</v>
      </c>
      <c r="BU71" s="12">
        <f t="shared" si="13"/>
        <v>0</v>
      </c>
      <c r="BV71" s="12"/>
      <c r="BW71" s="12">
        <v>2</v>
      </c>
      <c r="BX71" s="12">
        <v>0</v>
      </c>
      <c r="BY71" s="12">
        <v>0</v>
      </c>
      <c r="BZ71" s="12">
        <f t="shared" si="14"/>
        <v>5</v>
      </c>
      <c r="CA71" s="12">
        <f t="shared" ref="CA71:CB71" si="248">ROUNDUP((((AZ71)*4))/18,0)</f>
        <v>4</v>
      </c>
      <c r="CB71" s="12">
        <f t="shared" si="248"/>
        <v>0</v>
      </c>
      <c r="CC71" s="12">
        <v>2</v>
      </c>
      <c r="CD71" s="12">
        <v>0</v>
      </c>
      <c r="CE71" s="12">
        <v>0</v>
      </c>
      <c r="CF71" s="12">
        <f t="shared" ref="CF71:CG71" si="249">IF(CA71-CC71&gt;0,CA71-CC71,0)</f>
        <v>2</v>
      </c>
      <c r="CG71" s="12">
        <f t="shared" si="249"/>
        <v>0</v>
      </c>
      <c r="CH71" s="12">
        <v>4</v>
      </c>
      <c r="CI71" s="12">
        <f t="shared" si="17"/>
        <v>3</v>
      </c>
      <c r="CJ71" s="12">
        <f t="shared" si="18"/>
        <v>4</v>
      </c>
      <c r="CK71" s="12">
        <f t="shared" si="19"/>
        <v>0</v>
      </c>
      <c r="CL71" s="12">
        <v>30</v>
      </c>
      <c r="CM71" s="12">
        <f t="shared" si="20"/>
        <v>68</v>
      </c>
      <c r="CN71" s="12">
        <f t="shared" si="21"/>
        <v>38</v>
      </c>
      <c r="CO71" s="121"/>
    </row>
    <row r="72" spans="1:93" ht="15.75" customHeight="1">
      <c r="A72" s="13" t="s">
        <v>244</v>
      </c>
      <c r="B72" s="14" t="s">
        <v>237</v>
      </c>
      <c r="C72" s="14" t="s">
        <v>245</v>
      </c>
      <c r="D72" s="14" t="s">
        <v>239</v>
      </c>
      <c r="E72" s="14">
        <v>16</v>
      </c>
      <c r="F72" s="14">
        <v>1</v>
      </c>
      <c r="G72" s="14">
        <v>159</v>
      </c>
      <c r="H72" s="14">
        <v>6</v>
      </c>
      <c r="I72" s="14">
        <v>95</v>
      </c>
      <c r="J72" s="14">
        <v>3</v>
      </c>
      <c r="K72" s="14">
        <v>194</v>
      </c>
      <c r="L72" s="14">
        <v>6</v>
      </c>
      <c r="M72" s="14">
        <v>80</v>
      </c>
      <c r="N72" s="14">
        <v>2</v>
      </c>
      <c r="O72" s="14">
        <v>195</v>
      </c>
      <c r="P72" s="14">
        <v>6</v>
      </c>
      <c r="Q72" s="14">
        <v>78</v>
      </c>
      <c r="R72" s="14">
        <v>2</v>
      </c>
      <c r="S72" s="14">
        <v>181</v>
      </c>
      <c r="T72" s="14">
        <v>6</v>
      </c>
      <c r="U72" s="14">
        <v>86</v>
      </c>
      <c r="V72" s="14">
        <v>3</v>
      </c>
      <c r="W72" s="14">
        <v>137</v>
      </c>
      <c r="X72" s="14">
        <v>5</v>
      </c>
      <c r="Y72" s="14">
        <v>67</v>
      </c>
      <c r="Z72" s="14">
        <v>2</v>
      </c>
      <c r="AA72" s="14">
        <v>150</v>
      </c>
      <c r="AB72" s="14">
        <v>6</v>
      </c>
      <c r="AC72" s="14">
        <v>61</v>
      </c>
      <c r="AD72" s="14">
        <v>2</v>
      </c>
      <c r="AE72" s="14">
        <v>156</v>
      </c>
      <c r="AF72" s="14">
        <v>5</v>
      </c>
      <c r="AG72" s="14">
        <v>64</v>
      </c>
      <c r="AH72" s="14">
        <v>2</v>
      </c>
      <c r="AI72" s="14">
        <v>113</v>
      </c>
      <c r="AJ72" s="14">
        <v>5</v>
      </c>
      <c r="AK72" s="14">
        <v>48</v>
      </c>
      <c r="AL72" s="14">
        <v>2</v>
      </c>
      <c r="AM72" s="14">
        <v>95</v>
      </c>
      <c r="AN72" s="14">
        <v>4</v>
      </c>
      <c r="AO72" s="14">
        <v>31</v>
      </c>
      <c r="AP72" s="14">
        <v>1</v>
      </c>
      <c r="AQ72" s="14">
        <v>92</v>
      </c>
      <c r="AR72" s="14">
        <v>5</v>
      </c>
      <c r="AS72" s="14">
        <v>33</v>
      </c>
      <c r="AT72" s="14">
        <v>1</v>
      </c>
      <c r="AU72" s="14">
        <v>85</v>
      </c>
      <c r="AV72" s="14">
        <v>4</v>
      </c>
      <c r="AW72" s="14">
        <v>30</v>
      </c>
      <c r="AX72" s="14">
        <v>1</v>
      </c>
      <c r="AY72" s="122">
        <v>567</v>
      </c>
      <c r="AZ72" s="14">
        <f t="shared" si="214"/>
        <v>22</v>
      </c>
      <c r="BA72" s="14">
        <f>R72+V72+Z72+AD72+AH72</f>
        <v>11</v>
      </c>
      <c r="BB72" s="14">
        <f t="shared" si="1"/>
        <v>33</v>
      </c>
      <c r="BC72" s="14">
        <f t="shared" si="236"/>
        <v>23</v>
      </c>
      <c r="BD72" s="12">
        <f t="shared" si="215"/>
        <v>624</v>
      </c>
      <c r="BE72" s="12">
        <f>Q72+U72+Y72+AC72+AG72</f>
        <v>356</v>
      </c>
      <c r="BF72" s="14">
        <f>Q72+S72+U72+W72+Y72+AA72+AC72+AE72+AG72</f>
        <v>980</v>
      </c>
      <c r="BG72" s="12">
        <f>Q72</f>
        <v>78</v>
      </c>
      <c r="BH72" s="12">
        <f t="shared" si="216"/>
        <v>181</v>
      </c>
      <c r="BI72" s="12">
        <f t="shared" si="217"/>
        <v>86</v>
      </c>
      <c r="BJ72" s="12">
        <f t="shared" si="6"/>
        <v>137</v>
      </c>
      <c r="BK72" s="12">
        <f t="shared" si="239"/>
        <v>67</v>
      </c>
      <c r="BL72" s="12"/>
      <c r="BM72" s="119"/>
      <c r="BN72" s="12"/>
      <c r="BO72" s="12"/>
      <c r="BP72" s="12">
        <f t="shared" si="8"/>
        <v>150</v>
      </c>
      <c r="BQ72" s="120">
        <f>AB72*4/18</f>
        <v>1.3333333333333333</v>
      </c>
      <c r="BR72" s="12">
        <f t="shared" si="10"/>
        <v>61</v>
      </c>
      <c r="BS72" s="120">
        <f>AD72*4/18</f>
        <v>0.44444444444444442</v>
      </c>
      <c r="BT72" s="12">
        <f t="shared" si="12"/>
        <v>156</v>
      </c>
      <c r="BU72" s="12">
        <f t="shared" si="13"/>
        <v>64</v>
      </c>
      <c r="BV72" s="12"/>
      <c r="BW72" s="12">
        <v>2</v>
      </c>
      <c r="BX72" s="12">
        <v>2</v>
      </c>
      <c r="BY72" s="12">
        <v>0</v>
      </c>
      <c r="BZ72" s="12">
        <f t="shared" si="14"/>
        <v>9</v>
      </c>
      <c r="CA72" s="12">
        <f t="shared" ref="CA72:CB72" si="250">ROUNDUP((((AZ72)*4))/18,0)</f>
        <v>5</v>
      </c>
      <c r="CB72" s="12">
        <f t="shared" si="250"/>
        <v>3</v>
      </c>
      <c r="CC72" s="12">
        <v>2</v>
      </c>
      <c r="CD72" s="12">
        <v>2</v>
      </c>
      <c r="CE72" s="12">
        <v>0</v>
      </c>
      <c r="CF72" s="12">
        <f t="shared" ref="CF72:CG72" si="251">IF(CA72-CC72&gt;0,CA72-CC72,0)</f>
        <v>3</v>
      </c>
      <c r="CG72" s="12">
        <f t="shared" si="251"/>
        <v>1</v>
      </c>
      <c r="CH72" s="12">
        <v>4</v>
      </c>
      <c r="CI72" s="12">
        <f t="shared" si="17"/>
        <v>6</v>
      </c>
      <c r="CJ72" s="12">
        <f t="shared" si="18"/>
        <v>6</v>
      </c>
      <c r="CK72" s="12">
        <f t="shared" si="19"/>
        <v>2</v>
      </c>
      <c r="CL72" s="12">
        <v>76</v>
      </c>
      <c r="CM72" s="12">
        <f t="shared" si="20"/>
        <v>102</v>
      </c>
      <c r="CN72" s="12">
        <f t="shared" si="21"/>
        <v>26</v>
      </c>
      <c r="CO72" s="121"/>
    </row>
    <row r="73" spans="1:93" ht="15.75" customHeight="1">
      <c r="A73" s="11" t="s">
        <v>246</v>
      </c>
      <c r="B73" s="12" t="s">
        <v>237</v>
      </c>
      <c r="C73" s="12" t="s">
        <v>247</v>
      </c>
      <c r="D73" s="12" t="s">
        <v>239</v>
      </c>
      <c r="E73" s="12">
        <v>27</v>
      </c>
      <c r="F73" s="12">
        <v>1</v>
      </c>
      <c r="G73" s="12">
        <v>68</v>
      </c>
      <c r="H73" s="12">
        <v>2</v>
      </c>
      <c r="I73" s="12">
        <v>22</v>
      </c>
      <c r="J73" s="12">
        <v>1</v>
      </c>
      <c r="K73" s="12">
        <v>91</v>
      </c>
      <c r="L73" s="12">
        <v>3</v>
      </c>
      <c r="M73" s="12" t="s">
        <v>15</v>
      </c>
      <c r="N73" s="12" t="s">
        <v>15</v>
      </c>
      <c r="O73" s="12">
        <v>84</v>
      </c>
      <c r="P73" s="12">
        <v>2</v>
      </c>
      <c r="Q73" s="12" t="s">
        <v>15</v>
      </c>
      <c r="R73" s="12" t="s">
        <v>15</v>
      </c>
      <c r="S73" s="12">
        <v>114</v>
      </c>
      <c r="T73" s="12">
        <v>3</v>
      </c>
      <c r="U73" s="12" t="s">
        <v>15</v>
      </c>
      <c r="V73" s="12" t="s">
        <v>15</v>
      </c>
      <c r="W73" s="12">
        <v>121</v>
      </c>
      <c r="X73" s="12">
        <v>4</v>
      </c>
      <c r="Y73" s="12">
        <v>12</v>
      </c>
      <c r="Z73" s="12">
        <v>1</v>
      </c>
      <c r="AA73" s="12">
        <v>114</v>
      </c>
      <c r="AB73" s="12">
        <v>4</v>
      </c>
      <c r="AC73" s="12" t="s">
        <v>15</v>
      </c>
      <c r="AD73" s="12" t="s">
        <v>15</v>
      </c>
      <c r="AE73" s="12">
        <v>70</v>
      </c>
      <c r="AF73" s="12">
        <v>2</v>
      </c>
      <c r="AG73" s="12" t="s">
        <v>15</v>
      </c>
      <c r="AH73" s="12" t="s">
        <v>15</v>
      </c>
      <c r="AI73" s="12">
        <v>83</v>
      </c>
      <c r="AJ73" s="12">
        <v>3</v>
      </c>
      <c r="AK73" s="12" t="s">
        <v>15</v>
      </c>
      <c r="AL73" s="12" t="s">
        <v>15</v>
      </c>
      <c r="AM73" s="12">
        <v>80</v>
      </c>
      <c r="AN73" s="12">
        <v>3</v>
      </c>
      <c r="AO73" s="12" t="s">
        <v>15</v>
      </c>
      <c r="AP73" s="12" t="s">
        <v>15</v>
      </c>
      <c r="AQ73" s="12">
        <v>99</v>
      </c>
      <c r="AR73" s="12">
        <v>4</v>
      </c>
      <c r="AS73" s="12" t="s">
        <v>15</v>
      </c>
      <c r="AT73" s="12" t="s">
        <v>15</v>
      </c>
      <c r="AU73" s="12">
        <v>61</v>
      </c>
      <c r="AV73" s="12">
        <v>3</v>
      </c>
      <c r="AW73" s="12">
        <v>14</v>
      </c>
      <c r="AX73" s="12">
        <v>1</v>
      </c>
      <c r="AY73" s="12">
        <v>4567</v>
      </c>
      <c r="AZ73" s="12">
        <f t="shared" si="214"/>
        <v>13</v>
      </c>
      <c r="BA73" s="12" t="e">
        <f t="shared" ref="BA73:BA86" si="252">V73+Z73+AD73+AH73</f>
        <v>#VALUE!</v>
      </c>
      <c r="BB73" s="12" t="e">
        <f t="shared" si="1"/>
        <v>#VALUE!</v>
      </c>
      <c r="BC73" s="12" t="e">
        <f t="shared" si="236"/>
        <v>#VALUE!</v>
      </c>
      <c r="BD73" s="12">
        <f t="shared" si="215"/>
        <v>419</v>
      </c>
      <c r="BE73" s="12" t="e">
        <f t="shared" ref="BE73:BE124" si="253">U73+Y73+AC73+AG73</f>
        <v>#VALUE!</v>
      </c>
      <c r="BF73" s="12" t="e">
        <f t="shared" ref="BF73:BF124" si="254">S73+U73+W73+Y73+AA73+AC73+AE73+AG73</f>
        <v>#VALUE!</v>
      </c>
      <c r="BG73" s="12"/>
      <c r="BH73" s="12">
        <f t="shared" si="216"/>
        <v>114</v>
      </c>
      <c r="BI73" s="12" t="str">
        <f t="shared" si="217"/>
        <v/>
      </c>
      <c r="BJ73" s="12">
        <f t="shared" si="6"/>
        <v>121</v>
      </c>
      <c r="BK73" s="12">
        <f t="shared" si="239"/>
        <v>12</v>
      </c>
      <c r="BL73" s="12"/>
      <c r="BM73" s="12"/>
      <c r="BN73" s="12"/>
      <c r="BO73" s="12"/>
      <c r="BP73" s="12">
        <f t="shared" si="8"/>
        <v>114</v>
      </c>
      <c r="BQ73" s="12"/>
      <c r="BR73" s="12" t="str">
        <f t="shared" si="10"/>
        <v/>
      </c>
      <c r="BS73" s="12"/>
      <c r="BT73" s="12">
        <f t="shared" si="12"/>
        <v>70</v>
      </c>
      <c r="BU73" s="12" t="str">
        <f t="shared" si="13"/>
        <v/>
      </c>
      <c r="BV73" s="12"/>
      <c r="BW73" s="12">
        <v>4</v>
      </c>
      <c r="BX73" s="12">
        <v>0</v>
      </c>
      <c r="BY73" s="12">
        <v>0</v>
      </c>
      <c r="BZ73" s="12" t="e">
        <f t="shared" si="14"/>
        <v>#VALUE!</v>
      </c>
      <c r="CA73" s="12">
        <f t="shared" ref="CA73:CB73" si="255">ROUNDUP((((AZ73)*4))/18,0)</f>
        <v>3</v>
      </c>
      <c r="CB73" s="12" t="e">
        <f t="shared" si="255"/>
        <v>#VALUE!</v>
      </c>
      <c r="CC73" s="12">
        <v>4</v>
      </c>
      <c r="CD73" s="12">
        <v>0</v>
      </c>
      <c r="CE73" s="12">
        <v>0</v>
      </c>
      <c r="CF73" s="12">
        <f t="shared" ref="CF73:CG73" si="256">IF(CA73-CC73&gt;0,CA73-CC73,0)</f>
        <v>0</v>
      </c>
      <c r="CG73" s="12" t="e">
        <f t="shared" si="256"/>
        <v>#VALUE!</v>
      </c>
      <c r="CH73" s="12">
        <v>2</v>
      </c>
      <c r="CI73" s="12" t="e">
        <f t="shared" si="17"/>
        <v>#VALUE!</v>
      </c>
      <c r="CJ73" s="12" t="e">
        <f t="shared" si="18"/>
        <v>#VALUE!</v>
      </c>
      <c r="CK73" s="12" t="e">
        <f t="shared" si="19"/>
        <v>#VALUE!</v>
      </c>
      <c r="CL73" s="12">
        <v>36</v>
      </c>
      <c r="CM73" s="12" t="e">
        <f t="shared" si="20"/>
        <v>#VALUE!</v>
      </c>
      <c r="CN73" s="12" t="e">
        <f t="shared" si="21"/>
        <v>#VALUE!</v>
      </c>
      <c r="CO73" s="121"/>
    </row>
    <row r="74" spans="1:93" ht="15.75" customHeight="1">
      <c r="A74" s="13" t="s">
        <v>248</v>
      </c>
      <c r="B74" s="14" t="s">
        <v>237</v>
      </c>
      <c r="C74" s="14" t="s">
        <v>249</v>
      </c>
      <c r="D74" s="14" t="s">
        <v>239</v>
      </c>
      <c r="E74" s="14">
        <v>39</v>
      </c>
      <c r="F74" s="14">
        <v>1</v>
      </c>
      <c r="G74" s="14">
        <v>137</v>
      </c>
      <c r="H74" s="20">
        <v>5</v>
      </c>
      <c r="I74" s="20">
        <v>116</v>
      </c>
      <c r="J74" s="20">
        <v>4</v>
      </c>
      <c r="K74" s="20">
        <v>173</v>
      </c>
      <c r="L74" s="20">
        <v>7</v>
      </c>
      <c r="M74" s="20">
        <v>125</v>
      </c>
      <c r="N74" s="20">
        <v>4</v>
      </c>
      <c r="O74" s="20">
        <v>181</v>
      </c>
      <c r="P74" s="20">
        <v>6</v>
      </c>
      <c r="Q74" s="20">
        <v>86</v>
      </c>
      <c r="R74" s="20">
        <v>3</v>
      </c>
      <c r="S74" s="20">
        <v>148</v>
      </c>
      <c r="T74" s="20">
        <v>6</v>
      </c>
      <c r="U74" s="20">
        <v>91</v>
      </c>
      <c r="V74" s="20">
        <v>3</v>
      </c>
      <c r="W74" s="20">
        <v>145</v>
      </c>
      <c r="X74" s="20">
        <v>5</v>
      </c>
      <c r="Y74" s="20">
        <v>93</v>
      </c>
      <c r="Z74" s="20">
        <v>3</v>
      </c>
      <c r="AA74" s="20">
        <v>153</v>
      </c>
      <c r="AB74" s="20">
        <v>6</v>
      </c>
      <c r="AC74" s="20">
        <v>74</v>
      </c>
      <c r="AD74" s="20">
        <v>2</v>
      </c>
      <c r="AE74" s="20">
        <v>153</v>
      </c>
      <c r="AF74" s="20">
        <v>6</v>
      </c>
      <c r="AG74" s="20">
        <v>70</v>
      </c>
      <c r="AH74" s="20">
        <v>2</v>
      </c>
      <c r="AI74" s="20">
        <v>130</v>
      </c>
      <c r="AJ74" s="20">
        <v>5</v>
      </c>
      <c r="AK74" s="20">
        <v>90</v>
      </c>
      <c r="AL74" s="20">
        <v>3</v>
      </c>
      <c r="AM74" s="20">
        <v>135</v>
      </c>
      <c r="AN74" s="20">
        <v>6</v>
      </c>
      <c r="AO74" s="20">
        <v>57</v>
      </c>
      <c r="AP74" s="20">
        <v>2</v>
      </c>
      <c r="AQ74" s="14">
        <v>102</v>
      </c>
      <c r="AR74" s="14">
        <v>4</v>
      </c>
      <c r="AS74" s="14">
        <v>50</v>
      </c>
      <c r="AT74" s="14">
        <v>2</v>
      </c>
      <c r="AU74" s="14">
        <v>112</v>
      </c>
      <c r="AV74" s="14">
        <v>5</v>
      </c>
      <c r="AW74" s="14">
        <v>40</v>
      </c>
      <c r="AX74" s="14">
        <v>2</v>
      </c>
      <c r="AY74" s="14">
        <v>4567</v>
      </c>
      <c r="AZ74" s="14">
        <f t="shared" si="214"/>
        <v>23</v>
      </c>
      <c r="BA74" s="14">
        <f t="shared" si="252"/>
        <v>10</v>
      </c>
      <c r="BB74" s="14">
        <f t="shared" si="1"/>
        <v>33</v>
      </c>
      <c r="BC74" s="14">
        <f t="shared" si="236"/>
        <v>29</v>
      </c>
      <c r="BD74" s="12">
        <f t="shared" si="215"/>
        <v>599</v>
      </c>
      <c r="BE74" s="12">
        <f t="shared" si="253"/>
        <v>328</v>
      </c>
      <c r="BF74" s="14">
        <f t="shared" si="254"/>
        <v>927</v>
      </c>
      <c r="BG74" s="12"/>
      <c r="BH74" s="12">
        <f t="shared" si="216"/>
        <v>148</v>
      </c>
      <c r="BI74" s="12">
        <f t="shared" si="217"/>
        <v>91</v>
      </c>
      <c r="BJ74" s="12">
        <f t="shared" si="6"/>
        <v>145</v>
      </c>
      <c r="BK74" s="12">
        <f t="shared" si="239"/>
        <v>93</v>
      </c>
      <c r="BL74" s="12"/>
      <c r="BM74" s="119"/>
      <c r="BN74" s="12"/>
      <c r="BO74" s="12"/>
      <c r="BP74" s="12">
        <f t="shared" si="8"/>
        <v>153</v>
      </c>
      <c r="BQ74" s="120">
        <f>AB74*4/18</f>
        <v>1.3333333333333333</v>
      </c>
      <c r="BR74" s="12">
        <f t="shared" si="10"/>
        <v>74</v>
      </c>
      <c r="BS74" s="120">
        <f>AD74*4/18</f>
        <v>0.44444444444444442</v>
      </c>
      <c r="BT74" s="12">
        <f t="shared" si="12"/>
        <v>153</v>
      </c>
      <c r="BU74" s="12">
        <f t="shared" si="13"/>
        <v>70</v>
      </c>
      <c r="BV74" s="12"/>
      <c r="BW74" s="12">
        <v>4</v>
      </c>
      <c r="BX74" s="12">
        <v>3</v>
      </c>
      <c r="BY74" s="12">
        <v>0</v>
      </c>
      <c r="BZ74" s="12">
        <f t="shared" si="14"/>
        <v>9</v>
      </c>
      <c r="CA74" s="12">
        <f t="shared" ref="CA74:CB74" si="257">ROUNDUP((((AZ74)*4))/18,0)</f>
        <v>6</v>
      </c>
      <c r="CB74" s="12">
        <f t="shared" si="257"/>
        <v>3</v>
      </c>
      <c r="CC74" s="12">
        <v>4</v>
      </c>
      <c r="CD74" s="12">
        <v>3</v>
      </c>
      <c r="CE74" s="12">
        <v>0</v>
      </c>
      <c r="CF74" s="12">
        <f t="shared" ref="CF74:CG74" si="258">IF(CA74-CC74&gt;0,CA74-CC74,0)</f>
        <v>2</v>
      </c>
      <c r="CG74" s="12">
        <f t="shared" si="258"/>
        <v>0</v>
      </c>
      <c r="CH74" s="12">
        <v>5</v>
      </c>
      <c r="CI74" s="12">
        <f t="shared" si="17"/>
        <v>6</v>
      </c>
      <c r="CJ74" s="12">
        <f t="shared" si="18"/>
        <v>6</v>
      </c>
      <c r="CK74" s="12">
        <f t="shared" si="19"/>
        <v>1</v>
      </c>
      <c r="CL74" s="12">
        <v>64</v>
      </c>
      <c r="CM74" s="12">
        <f t="shared" si="20"/>
        <v>102</v>
      </c>
      <c r="CN74" s="12">
        <f t="shared" si="21"/>
        <v>38</v>
      </c>
      <c r="CO74" s="121"/>
    </row>
    <row r="75" spans="1:93" ht="15.75" customHeight="1">
      <c r="A75" s="13" t="s">
        <v>250</v>
      </c>
      <c r="B75" s="14" t="s">
        <v>89</v>
      </c>
      <c r="C75" s="17" t="s">
        <v>251</v>
      </c>
      <c r="D75" s="14" t="s">
        <v>87</v>
      </c>
      <c r="E75" s="14">
        <v>5</v>
      </c>
      <c r="F75" s="14">
        <v>0.5</v>
      </c>
      <c r="G75" s="14">
        <v>121</v>
      </c>
      <c r="H75" s="14">
        <v>4</v>
      </c>
      <c r="I75" s="14">
        <v>81</v>
      </c>
      <c r="J75" s="14">
        <v>2</v>
      </c>
      <c r="K75" s="14">
        <v>128</v>
      </c>
      <c r="L75" s="14">
        <v>4</v>
      </c>
      <c r="M75" s="14">
        <v>106</v>
      </c>
      <c r="N75" s="14">
        <v>3</v>
      </c>
      <c r="O75" s="14">
        <v>146</v>
      </c>
      <c r="P75" s="14">
        <v>5</v>
      </c>
      <c r="Q75" s="14">
        <v>84</v>
      </c>
      <c r="R75" s="14">
        <v>3</v>
      </c>
      <c r="S75" s="14">
        <v>147</v>
      </c>
      <c r="T75" s="14">
        <v>5</v>
      </c>
      <c r="U75" s="14">
        <v>77</v>
      </c>
      <c r="V75" s="14">
        <v>3</v>
      </c>
      <c r="W75" s="14">
        <v>118</v>
      </c>
      <c r="X75" s="14">
        <v>5</v>
      </c>
      <c r="Y75" s="14">
        <v>59</v>
      </c>
      <c r="Z75" s="14">
        <v>2</v>
      </c>
      <c r="AA75" s="14">
        <v>107</v>
      </c>
      <c r="AB75" s="14">
        <v>5</v>
      </c>
      <c r="AC75" s="14">
        <v>54</v>
      </c>
      <c r="AD75" s="14">
        <v>2</v>
      </c>
      <c r="AE75" s="14">
        <v>111</v>
      </c>
      <c r="AF75" s="14">
        <v>5</v>
      </c>
      <c r="AG75" s="14">
        <v>37</v>
      </c>
      <c r="AH75" s="14">
        <v>2</v>
      </c>
      <c r="AI75" s="14">
        <v>108</v>
      </c>
      <c r="AJ75" s="14">
        <v>5</v>
      </c>
      <c r="AK75" s="14">
        <v>37</v>
      </c>
      <c r="AL75" s="14">
        <v>2</v>
      </c>
      <c r="AM75" s="14">
        <v>90</v>
      </c>
      <c r="AN75" s="14">
        <v>4</v>
      </c>
      <c r="AO75" s="14">
        <v>32</v>
      </c>
      <c r="AP75" s="14">
        <v>1</v>
      </c>
      <c r="AQ75" s="14">
        <v>85</v>
      </c>
      <c r="AR75" s="14">
        <v>3</v>
      </c>
      <c r="AS75" s="14">
        <v>25</v>
      </c>
      <c r="AT75" s="14">
        <v>1</v>
      </c>
      <c r="AU75" s="14">
        <v>74</v>
      </c>
      <c r="AV75" s="14">
        <v>3</v>
      </c>
      <c r="AW75" s="14">
        <v>31</v>
      </c>
      <c r="AX75" s="14">
        <v>1</v>
      </c>
      <c r="AY75" s="122">
        <v>57</v>
      </c>
      <c r="AZ75" s="14">
        <f t="shared" si="214"/>
        <v>20</v>
      </c>
      <c r="BA75" s="14">
        <f t="shared" si="252"/>
        <v>9</v>
      </c>
      <c r="BB75" s="14">
        <f t="shared" si="1"/>
        <v>29</v>
      </c>
      <c r="BC75" s="14">
        <f t="shared" si="236"/>
        <v>20</v>
      </c>
      <c r="BD75" s="12">
        <f t="shared" si="215"/>
        <v>483</v>
      </c>
      <c r="BE75" s="12">
        <f t="shared" si="253"/>
        <v>227</v>
      </c>
      <c r="BF75" s="14">
        <f t="shared" si="254"/>
        <v>710</v>
      </c>
      <c r="BG75" s="12"/>
      <c r="BH75" s="12">
        <f t="shared" si="216"/>
        <v>147</v>
      </c>
      <c r="BI75" s="12">
        <f t="shared" si="217"/>
        <v>77</v>
      </c>
      <c r="BJ75" s="12">
        <f t="shared" si="6"/>
        <v>118</v>
      </c>
      <c r="BK75" s="12">
        <f t="shared" si="239"/>
        <v>59</v>
      </c>
      <c r="BL75" s="12"/>
      <c r="BM75" s="12"/>
      <c r="BN75" s="12">
        <f t="shared" ref="BN75:BN124" si="259">AA75</f>
        <v>107</v>
      </c>
      <c r="BO75" s="12">
        <f t="shared" ref="BO75:BO124" si="260">AC75</f>
        <v>54</v>
      </c>
      <c r="BP75" s="12"/>
      <c r="BQ75" s="12"/>
      <c r="BR75" s="12"/>
      <c r="BS75" s="12"/>
      <c r="BT75" s="12">
        <f t="shared" si="12"/>
        <v>111</v>
      </c>
      <c r="BU75" s="12">
        <f t="shared" si="13"/>
        <v>37</v>
      </c>
      <c r="BV75" s="12"/>
      <c r="BW75" s="12">
        <v>2</v>
      </c>
      <c r="BX75" s="12">
        <v>2</v>
      </c>
      <c r="BY75" s="12">
        <v>0</v>
      </c>
      <c r="BZ75" s="12">
        <f t="shared" si="14"/>
        <v>8</v>
      </c>
      <c r="CA75" s="12">
        <f t="shared" ref="CA75:CB75" si="261">ROUNDUP((((AZ75)*4))/18,0)</f>
        <v>5</v>
      </c>
      <c r="CB75" s="12">
        <f t="shared" si="261"/>
        <v>2</v>
      </c>
      <c r="CC75" s="12">
        <v>0</v>
      </c>
      <c r="CD75" s="12">
        <v>0</v>
      </c>
      <c r="CE75" s="12">
        <v>0</v>
      </c>
      <c r="CF75" s="12">
        <f t="shared" ref="CF75:CG75" si="262">IF(CA75-CC75&gt;0,CA75-CC75,0)</f>
        <v>5</v>
      </c>
      <c r="CG75" s="12">
        <f t="shared" si="262"/>
        <v>2</v>
      </c>
      <c r="CH75" s="12">
        <v>3</v>
      </c>
      <c r="CI75" s="12">
        <f t="shared" si="17"/>
        <v>5</v>
      </c>
      <c r="CJ75" s="12">
        <f t="shared" si="18"/>
        <v>4</v>
      </c>
      <c r="CK75" s="12">
        <f t="shared" si="19"/>
        <v>1</v>
      </c>
      <c r="CL75" s="12">
        <v>28</v>
      </c>
      <c r="CM75" s="12">
        <f t="shared" si="20"/>
        <v>68</v>
      </c>
      <c r="CN75" s="12">
        <f t="shared" si="21"/>
        <v>40</v>
      </c>
      <c r="CO75" s="121"/>
    </row>
    <row r="76" spans="1:93" ht="15.75" customHeight="1">
      <c r="A76" s="13" t="s">
        <v>252</v>
      </c>
      <c r="B76" s="14" t="s">
        <v>89</v>
      </c>
      <c r="C76" s="14" t="s">
        <v>758</v>
      </c>
      <c r="D76" s="14" t="s">
        <v>87</v>
      </c>
      <c r="E76" s="14">
        <v>7</v>
      </c>
      <c r="F76" s="14">
        <v>0.5</v>
      </c>
      <c r="G76" s="14">
        <v>61</v>
      </c>
      <c r="H76" s="14">
        <v>2</v>
      </c>
      <c r="I76" s="14">
        <v>30</v>
      </c>
      <c r="J76" s="14">
        <v>1</v>
      </c>
      <c r="K76" s="14">
        <v>64</v>
      </c>
      <c r="L76" s="14">
        <v>3</v>
      </c>
      <c r="M76" s="14">
        <v>54</v>
      </c>
      <c r="N76" s="14">
        <v>2</v>
      </c>
      <c r="O76" s="14">
        <v>51</v>
      </c>
      <c r="P76" s="14">
        <v>2</v>
      </c>
      <c r="Q76" s="14">
        <v>51</v>
      </c>
      <c r="R76" s="14">
        <v>2</v>
      </c>
      <c r="S76" s="14">
        <v>72</v>
      </c>
      <c r="T76" s="14">
        <v>3</v>
      </c>
      <c r="U76" s="14">
        <v>49</v>
      </c>
      <c r="V76" s="14">
        <v>2</v>
      </c>
      <c r="W76" s="14">
        <v>65</v>
      </c>
      <c r="X76" s="14">
        <v>3</v>
      </c>
      <c r="Y76" s="14">
        <v>29</v>
      </c>
      <c r="Z76" s="14">
        <v>2</v>
      </c>
      <c r="AA76" s="14">
        <v>62</v>
      </c>
      <c r="AB76" s="14">
        <v>3</v>
      </c>
      <c r="AC76" s="14">
        <v>42</v>
      </c>
      <c r="AD76" s="14">
        <v>2</v>
      </c>
      <c r="AE76" s="14">
        <v>48</v>
      </c>
      <c r="AF76" s="14">
        <v>2</v>
      </c>
      <c r="AG76" s="14">
        <v>38</v>
      </c>
      <c r="AH76" s="14">
        <v>2</v>
      </c>
      <c r="AI76" s="14">
        <v>51</v>
      </c>
      <c r="AJ76" s="14">
        <v>2</v>
      </c>
      <c r="AK76" s="14">
        <v>35</v>
      </c>
      <c r="AL76" s="14">
        <v>2</v>
      </c>
      <c r="AM76" s="14">
        <v>44</v>
      </c>
      <c r="AN76" s="14">
        <v>2</v>
      </c>
      <c r="AO76" s="14">
        <v>16</v>
      </c>
      <c r="AP76" s="14">
        <v>1</v>
      </c>
      <c r="AQ76" s="14">
        <v>42</v>
      </c>
      <c r="AR76" s="14">
        <v>2</v>
      </c>
      <c r="AS76" s="14">
        <v>24</v>
      </c>
      <c r="AT76" s="14">
        <v>1</v>
      </c>
      <c r="AU76" s="14">
        <v>49</v>
      </c>
      <c r="AV76" s="14">
        <v>2</v>
      </c>
      <c r="AW76" s="14">
        <v>14</v>
      </c>
      <c r="AX76" s="14">
        <v>1</v>
      </c>
      <c r="AY76" s="14">
        <v>4567</v>
      </c>
      <c r="AZ76" s="14">
        <f t="shared" si="214"/>
        <v>11</v>
      </c>
      <c r="BA76" s="14">
        <f t="shared" si="252"/>
        <v>8</v>
      </c>
      <c r="BB76" s="14">
        <f t="shared" si="1"/>
        <v>19</v>
      </c>
      <c r="BC76" s="14">
        <f t="shared" si="236"/>
        <v>13</v>
      </c>
      <c r="BD76" s="12">
        <f t="shared" si="215"/>
        <v>247</v>
      </c>
      <c r="BE76" s="12">
        <f t="shared" si="253"/>
        <v>158</v>
      </c>
      <c r="BF76" s="14">
        <f t="shared" si="254"/>
        <v>405</v>
      </c>
      <c r="BG76" s="12"/>
      <c r="BH76" s="12">
        <f t="shared" si="216"/>
        <v>72</v>
      </c>
      <c r="BI76" s="12">
        <f t="shared" si="217"/>
        <v>49</v>
      </c>
      <c r="BJ76" s="12">
        <f t="shared" si="6"/>
        <v>65</v>
      </c>
      <c r="BK76" s="12">
        <f t="shared" si="239"/>
        <v>29</v>
      </c>
      <c r="BL76" s="12"/>
      <c r="BM76" s="12"/>
      <c r="BN76" s="12">
        <f t="shared" si="259"/>
        <v>62</v>
      </c>
      <c r="BO76" s="12">
        <f t="shared" si="260"/>
        <v>42</v>
      </c>
      <c r="BP76" s="12"/>
      <c r="BQ76" s="12"/>
      <c r="BR76" s="12"/>
      <c r="BS76" s="12"/>
      <c r="BT76" s="12">
        <f t="shared" si="12"/>
        <v>48</v>
      </c>
      <c r="BU76" s="12">
        <f t="shared" si="13"/>
        <v>38</v>
      </c>
      <c r="BV76" s="12"/>
      <c r="BW76" s="12">
        <v>2</v>
      </c>
      <c r="BX76" s="12">
        <v>1</v>
      </c>
      <c r="BY76" s="12">
        <v>0</v>
      </c>
      <c r="BZ76" s="12">
        <f t="shared" si="14"/>
        <v>5</v>
      </c>
      <c r="CA76" s="12">
        <f t="shared" ref="CA76:CB76" si="263">ROUNDUP((((AZ76)*4))/18,0)</f>
        <v>3</v>
      </c>
      <c r="CB76" s="12">
        <f t="shared" si="263"/>
        <v>2</v>
      </c>
      <c r="CC76" s="12">
        <v>0</v>
      </c>
      <c r="CD76" s="12">
        <v>0</v>
      </c>
      <c r="CE76" s="12">
        <v>0</v>
      </c>
      <c r="CF76" s="12">
        <f t="shared" ref="CF76:CG76" si="264">IF(CA76-CC76&gt;0,CA76-CC76,0)</f>
        <v>3</v>
      </c>
      <c r="CG76" s="12">
        <f t="shared" si="264"/>
        <v>2</v>
      </c>
      <c r="CH76" s="12">
        <v>1</v>
      </c>
      <c r="CI76" s="12">
        <f t="shared" si="17"/>
        <v>3</v>
      </c>
      <c r="CJ76" s="12">
        <f t="shared" si="18"/>
        <v>4</v>
      </c>
      <c r="CK76" s="12">
        <f t="shared" si="19"/>
        <v>3</v>
      </c>
      <c r="CL76" s="12">
        <v>16</v>
      </c>
      <c r="CM76" s="12">
        <f t="shared" si="20"/>
        <v>68</v>
      </c>
      <c r="CN76" s="12">
        <f t="shared" si="21"/>
        <v>52</v>
      </c>
      <c r="CO76" s="121"/>
    </row>
    <row r="77" spans="1:93" ht="15.75" customHeight="1">
      <c r="A77" s="11" t="s">
        <v>254</v>
      </c>
      <c r="B77" s="12" t="s">
        <v>89</v>
      </c>
      <c r="C77" s="12" t="s">
        <v>255</v>
      </c>
      <c r="D77" s="12" t="s">
        <v>87</v>
      </c>
      <c r="E77" s="12">
        <v>8</v>
      </c>
      <c r="F77" s="12">
        <v>0.5</v>
      </c>
      <c r="G77" s="12">
        <v>10</v>
      </c>
      <c r="H77" s="12">
        <v>1</v>
      </c>
      <c r="I77" s="12">
        <v>75</v>
      </c>
      <c r="J77" s="12">
        <v>2</v>
      </c>
      <c r="K77" s="12">
        <v>23</v>
      </c>
      <c r="L77" s="12">
        <v>1</v>
      </c>
      <c r="M77" s="12">
        <v>78</v>
      </c>
      <c r="N77" s="12">
        <v>3</v>
      </c>
      <c r="O77" s="12">
        <v>22</v>
      </c>
      <c r="P77" s="12">
        <v>1</v>
      </c>
      <c r="Q77" s="12">
        <v>59</v>
      </c>
      <c r="R77" s="12">
        <v>2</v>
      </c>
      <c r="S77" s="12">
        <v>24</v>
      </c>
      <c r="T77" s="12">
        <v>1</v>
      </c>
      <c r="U77" s="12">
        <v>53</v>
      </c>
      <c r="V77" s="12">
        <v>2</v>
      </c>
      <c r="W77" s="12">
        <v>18</v>
      </c>
      <c r="X77" s="12">
        <v>1</v>
      </c>
      <c r="Y77" s="12">
        <v>59</v>
      </c>
      <c r="Z77" s="12">
        <v>2</v>
      </c>
      <c r="AA77" s="12">
        <v>20</v>
      </c>
      <c r="AB77" s="12">
        <v>1</v>
      </c>
      <c r="AC77" s="12">
        <v>44</v>
      </c>
      <c r="AD77" s="12">
        <v>2</v>
      </c>
      <c r="AE77" s="12">
        <v>14</v>
      </c>
      <c r="AF77" s="12">
        <v>1</v>
      </c>
      <c r="AG77" s="12">
        <v>40</v>
      </c>
      <c r="AH77" s="12">
        <v>2</v>
      </c>
      <c r="AI77" s="12">
        <v>13</v>
      </c>
      <c r="AJ77" s="12">
        <v>1</v>
      </c>
      <c r="AK77" s="12">
        <v>50</v>
      </c>
      <c r="AL77" s="12">
        <v>2</v>
      </c>
      <c r="AM77" s="12">
        <v>14</v>
      </c>
      <c r="AN77" s="12">
        <v>1</v>
      </c>
      <c r="AO77" s="12">
        <v>41</v>
      </c>
      <c r="AP77" s="12">
        <v>2</v>
      </c>
      <c r="AQ77" s="12">
        <v>16</v>
      </c>
      <c r="AR77" s="12">
        <v>1</v>
      </c>
      <c r="AS77" s="12">
        <v>53</v>
      </c>
      <c r="AT77" s="12">
        <v>2</v>
      </c>
      <c r="AU77" s="12">
        <v>17</v>
      </c>
      <c r="AV77" s="12">
        <v>1</v>
      </c>
      <c r="AW77" s="12">
        <v>61</v>
      </c>
      <c r="AX77" s="12">
        <v>2</v>
      </c>
      <c r="AY77" s="12">
        <v>4567</v>
      </c>
      <c r="AZ77" s="12">
        <f t="shared" si="214"/>
        <v>4</v>
      </c>
      <c r="BA77" s="12">
        <f t="shared" si="252"/>
        <v>8</v>
      </c>
      <c r="BB77" s="12">
        <f t="shared" si="1"/>
        <v>12</v>
      </c>
      <c r="BC77" s="12">
        <f t="shared" si="236"/>
        <v>12</v>
      </c>
      <c r="BD77" s="12">
        <f t="shared" si="215"/>
        <v>76</v>
      </c>
      <c r="BE77" s="12">
        <f t="shared" si="253"/>
        <v>196</v>
      </c>
      <c r="BF77" s="12">
        <f t="shared" si="254"/>
        <v>272</v>
      </c>
      <c r="BG77" s="12"/>
      <c r="BH77" s="12">
        <f t="shared" si="216"/>
        <v>24</v>
      </c>
      <c r="BI77" s="12">
        <f t="shared" si="217"/>
        <v>53</v>
      </c>
      <c r="BJ77" s="12">
        <f t="shared" si="6"/>
        <v>18</v>
      </c>
      <c r="BK77" s="12">
        <f t="shared" si="239"/>
        <v>59</v>
      </c>
      <c r="BL77" s="12"/>
      <c r="BM77" s="12"/>
      <c r="BN77" s="12">
        <f t="shared" si="259"/>
        <v>20</v>
      </c>
      <c r="BO77" s="12">
        <f t="shared" si="260"/>
        <v>44</v>
      </c>
      <c r="BP77" s="12"/>
      <c r="BQ77" s="12"/>
      <c r="BR77" s="12"/>
      <c r="BS77" s="12"/>
      <c r="BT77" s="12">
        <f t="shared" si="12"/>
        <v>14</v>
      </c>
      <c r="BU77" s="12">
        <f t="shared" si="13"/>
        <v>40</v>
      </c>
      <c r="BV77" s="12"/>
      <c r="BW77" s="12">
        <v>1</v>
      </c>
      <c r="BX77" s="12">
        <v>1</v>
      </c>
      <c r="BY77" s="12">
        <v>0</v>
      </c>
      <c r="BZ77" s="12">
        <f t="shared" si="14"/>
        <v>4</v>
      </c>
      <c r="CA77" s="12">
        <f t="shared" ref="CA77:CB77" si="265">ROUNDUP((((AZ77)*4))/18,0)</f>
        <v>1</v>
      </c>
      <c r="CB77" s="12">
        <f t="shared" si="265"/>
        <v>2</v>
      </c>
      <c r="CC77" s="12">
        <v>0</v>
      </c>
      <c r="CD77" s="12">
        <v>0</v>
      </c>
      <c r="CE77" s="12">
        <v>0</v>
      </c>
      <c r="CF77" s="12">
        <f t="shared" ref="CF77:CG77" si="266">IF(CA77-CC77&gt;0,CA77-CC77,0)</f>
        <v>1</v>
      </c>
      <c r="CG77" s="12">
        <f t="shared" si="266"/>
        <v>2</v>
      </c>
      <c r="CH77" s="12">
        <v>1</v>
      </c>
      <c r="CI77" s="12">
        <f t="shared" si="17"/>
        <v>2</v>
      </c>
      <c r="CJ77" s="12">
        <f t="shared" si="18"/>
        <v>2</v>
      </c>
      <c r="CK77" s="12">
        <f t="shared" si="19"/>
        <v>1</v>
      </c>
      <c r="CL77" s="12">
        <v>35</v>
      </c>
      <c r="CM77" s="12">
        <f t="shared" si="20"/>
        <v>34</v>
      </c>
      <c r="CN77" s="12">
        <v>18</v>
      </c>
      <c r="CO77" s="121" t="s">
        <v>759</v>
      </c>
    </row>
    <row r="78" spans="1:93" ht="15.75" customHeight="1">
      <c r="A78" s="13" t="s">
        <v>256</v>
      </c>
      <c r="B78" s="14" t="s">
        <v>89</v>
      </c>
      <c r="C78" s="14" t="s">
        <v>257</v>
      </c>
      <c r="D78" s="14" t="s">
        <v>87</v>
      </c>
      <c r="E78" s="14">
        <v>17</v>
      </c>
      <c r="F78" s="14">
        <v>0.5</v>
      </c>
      <c r="G78" s="14">
        <v>88</v>
      </c>
      <c r="H78" s="14">
        <v>4</v>
      </c>
      <c r="I78" s="14">
        <v>162</v>
      </c>
      <c r="J78" s="14">
        <v>5</v>
      </c>
      <c r="K78" s="14">
        <v>61</v>
      </c>
      <c r="L78" s="14">
        <v>3</v>
      </c>
      <c r="M78" s="14">
        <v>130</v>
      </c>
      <c r="N78" s="14">
        <v>4</v>
      </c>
      <c r="O78" s="14">
        <v>76</v>
      </c>
      <c r="P78" s="14">
        <v>3</v>
      </c>
      <c r="Q78" s="14">
        <v>131</v>
      </c>
      <c r="R78" s="14">
        <v>4</v>
      </c>
      <c r="S78" s="14">
        <v>59</v>
      </c>
      <c r="T78" s="14">
        <v>3</v>
      </c>
      <c r="U78" s="14">
        <v>101</v>
      </c>
      <c r="V78" s="14">
        <v>4</v>
      </c>
      <c r="W78" s="14">
        <v>96</v>
      </c>
      <c r="X78" s="14">
        <v>4</v>
      </c>
      <c r="Y78" s="14">
        <v>112</v>
      </c>
      <c r="Z78" s="14">
        <v>5</v>
      </c>
      <c r="AA78" s="14">
        <v>68</v>
      </c>
      <c r="AB78" s="14">
        <v>3</v>
      </c>
      <c r="AC78" s="14">
        <v>103</v>
      </c>
      <c r="AD78" s="14">
        <v>4</v>
      </c>
      <c r="AE78" s="14">
        <v>78</v>
      </c>
      <c r="AF78" s="14">
        <v>3</v>
      </c>
      <c r="AG78" s="14">
        <v>115</v>
      </c>
      <c r="AH78" s="14">
        <v>4</v>
      </c>
      <c r="AI78" s="14">
        <v>61</v>
      </c>
      <c r="AJ78" s="14">
        <v>3</v>
      </c>
      <c r="AK78" s="14">
        <v>77</v>
      </c>
      <c r="AL78" s="14">
        <v>3</v>
      </c>
      <c r="AM78" s="14">
        <v>75</v>
      </c>
      <c r="AN78" s="14">
        <v>3</v>
      </c>
      <c r="AO78" s="14">
        <v>73</v>
      </c>
      <c r="AP78" s="14">
        <v>3</v>
      </c>
      <c r="AQ78" s="14">
        <v>44</v>
      </c>
      <c r="AR78" s="14">
        <v>2</v>
      </c>
      <c r="AS78" s="14">
        <v>66</v>
      </c>
      <c r="AT78" s="14">
        <v>3</v>
      </c>
      <c r="AU78" s="14">
        <v>51</v>
      </c>
      <c r="AV78" s="14">
        <v>2</v>
      </c>
      <c r="AW78" s="14">
        <v>42</v>
      </c>
      <c r="AX78" s="14">
        <v>2</v>
      </c>
      <c r="AY78" s="14">
        <v>4567</v>
      </c>
      <c r="AZ78" s="14">
        <f t="shared" si="214"/>
        <v>13</v>
      </c>
      <c r="BA78" s="14">
        <f t="shared" si="252"/>
        <v>17</v>
      </c>
      <c r="BB78" s="14">
        <f t="shared" si="1"/>
        <v>30</v>
      </c>
      <c r="BC78" s="14">
        <f t="shared" si="236"/>
        <v>21</v>
      </c>
      <c r="BD78" s="12">
        <f t="shared" si="215"/>
        <v>301</v>
      </c>
      <c r="BE78" s="12">
        <f t="shared" si="253"/>
        <v>431</v>
      </c>
      <c r="BF78" s="14">
        <f t="shared" si="254"/>
        <v>732</v>
      </c>
      <c r="BG78" s="12"/>
      <c r="BH78" s="12">
        <f t="shared" si="216"/>
        <v>59</v>
      </c>
      <c r="BI78" s="12">
        <f t="shared" si="217"/>
        <v>101</v>
      </c>
      <c r="BJ78" s="12">
        <f t="shared" si="6"/>
        <v>96</v>
      </c>
      <c r="BK78" s="12">
        <f t="shared" si="239"/>
        <v>112</v>
      </c>
      <c r="BL78" s="12"/>
      <c r="BM78" s="12"/>
      <c r="BN78" s="12">
        <f t="shared" si="259"/>
        <v>68</v>
      </c>
      <c r="BO78" s="12">
        <f t="shared" si="260"/>
        <v>103</v>
      </c>
      <c r="BP78" s="12"/>
      <c r="BQ78" s="12"/>
      <c r="BR78" s="12"/>
      <c r="BS78" s="12"/>
      <c r="BT78" s="12">
        <f t="shared" si="12"/>
        <v>78</v>
      </c>
      <c r="BU78" s="12">
        <f t="shared" si="13"/>
        <v>115</v>
      </c>
      <c r="BV78" s="12"/>
      <c r="BW78" s="12">
        <v>2</v>
      </c>
      <c r="BX78" s="12">
        <v>1</v>
      </c>
      <c r="BY78" s="12">
        <v>1</v>
      </c>
      <c r="BZ78" s="12">
        <f t="shared" si="14"/>
        <v>8</v>
      </c>
      <c r="CA78" s="12">
        <f t="shared" ref="CA78:CB78" si="267">ROUNDUP((((AZ78)*4))/18,0)</f>
        <v>3</v>
      </c>
      <c r="CB78" s="12">
        <f t="shared" si="267"/>
        <v>4</v>
      </c>
      <c r="CC78" s="12">
        <v>0</v>
      </c>
      <c r="CD78" s="12">
        <v>0</v>
      </c>
      <c r="CE78" s="12">
        <v>0</v>
      </c>
      <c r="CF78" s="12">
        <f t="shared" ref="CF78:CG78" si="268">IF(CA78-CC78&gt;0,CA78-CC78,0)</f>
        <v>3</v>
      </c>
      <c r="CG78" s="12">
        <f t="shared" si="268"/>
        <v>4</v>
      </c>
      <c r="CH78" s="12">
        <v>2</v>
      </c>
      <c r="CI78" s="12">
        <f t="shared" si="17"/>
        <v>5</v>
      </c>
      <c r="CJ78" s="12">
        <f t="shared" si="18"/>
        <v>4</v>
      </c>
      <c r="CK78" s="12">
        <f t="shared" si="19"/>
        <v>2</v>
      </c>
      <c r="CL78" s="12">
        <v>25</v>
      </c>
      <c r="CM78" s="12">
        <f t="shared" si="20"/>
        <v>68</v>
      </c>
      <c r="CN78" s="12">
        <f t="shared" ref="CN78:CN122" si="269">IF(CM78-CL78&gt;0,CM78-CL78,0)</f>
        <v>43</v>
      </c>
      <c r="CO78" s="121"/>
    </row>
    <row r="79" spans="1:93" ht="15.75" customHeight="1">
      <c r="A79" s="13" t="s">
        <v>258</v>
      </c>
      <c r="B79" s="14" t="s">
        <v>89</v>
      </c>
      <c r="C79" s="14" t="s">
        <v>259</v>
      </c>
      <c r="D79" s="14" t="s">
        <v>87</v>
      </c>
      <c r="E79" s="14">
        <v>42</v>
      </c>
      <c r="F79" s="14">
        <v>0.5</v>
      </c>
      <c r="G79" s="14">
        <v>78</v>
      </c>
      <c r="H79" s="14">
        <v>3</v>
      </c>
      <c r="I79" s="14">
        <v>63</v>
      </c>
      <c r="J79" s="14">
        <v>2</v>
      </c>
      <c r="K79" s="14">
        <v>75</v>
      </c>
      <c r="L79" s="14">
        <v>3</v>
      </c>
      <c r="M79" s="14">
        <v>67</v>
      </c>
      <c r="N79" s="14">
        <v>2</v>
      </c>
      <c r="O79" s="14">
        <v>77</v>
      </c>
      <c r="P79" s="14">
        <v>3</v>
      </c>
      <c r="Q79" s="14">
        <v>54</v>
      </c>
      <c r="R79" s="14">
        <v>2</v>
      </c>
      <c r="S79" s="14">
        <v>86</v>
      </c>
      <c r="T79" s="14">
        <v>3</v>
      </c>
      <c r="U79" s="14">
        <v>47</v>
      </c>
      <c r="V79" s="14">
        <v>2</v>
      </c>
      <c r="W79" s="14">
        <v>85</v>
      </c>
      <c r="X79" s="14">
        <v>4</v>
      </c>
      <c r="Y79" s="14">
        <v>54</v>
      </c>
      <c r="Z79" s="14">
        <v>2</v>
      </c>
      <c r="AA79" s="14">
        <v>65</v>
      </c>
      <c r="AB79" s="14">
        <v>3</v>
      </c>
      <c r="AC79" s="14">
        <v>40</v>
      </c>
      <c r="AD79" s="14">
        <v>2</v>
      </c>
      <c r="AE79" s="14">
        <v>74</v>
      </c>
      <c r="AF79" s="14">
        <v>3</v>
      </c>
      <c r="AG79" s="14">
        <v>45</v>
      </c>
      <c r="AH79" s="14">
        <v>2</v>
      </c>
      <c r="AI79" s="14">
        <v>75</v>
      </c>
      <c r="AJ79" s="14">
        <v>3</v>
      </c>
      <c r="AK79" s="14">
        <v>16</v>
      </c>
      <c r="AL79" s="14">
        <v>1</v>
      </c>
      <c r="AM79" s="14">
        <v>60</v>
      </c>
      <c r="AN79" s="14">
        <v>3</v>
      </c>
      <c r="AO79" s="14">
        <v>30</v>
      </c>
      <c r="AP79" s="14">
        <v>1</v>
      </c>
      <c r="AQ79" s="14">
        <v>41</v>
      </c>
      <c r="AR79" s="14">
        <v>3</v>
      </c>
      <c r="AS79" s="14">
        <v>17</v>
      </c>
      <c r="AT79" s="14">
        <v>1</v>
      </c>
      <c r="AU79" s="14">
        <v>23</v>
      </c>
      <c r="AV79" s="14">
        <v>1</v>
      </c>
      <c r="AW79" s="14">
        <v>23</v>
      </c>
      <c r="AX79" s="14">
        <v>1</v>
      </c>
      <c r="AY79" s="14">
        <v>4567</v>
      </c>
      <c r="AZ79" s="14">
        <f t="shared" si="214"/>
        <v>13</v>
      </c>
      <c r="BA79" s="14">
        <f t="shared" si="252"/>
        <v>8</v>
      </c>
      <c r="BB79" s="14">
        <f t="shared" si="1"/>
        <v>21</v>
      </c>
      <c r="BC79" s="14">
        <f t="shared" si="236"/>
        <v>14</v>
      </c>
      <c r="BD79" s="12">
        <f t="shared" si="215"/>
        <v>310</v>
      </c>
      <c r="BE79" s="12">
        <f t="shared" si="253"/>
        <v>186</v>
      </c>
      <c r="BF79" s="14">
        <f t="shared" si="254"/>
        <v>496</v>
      </c>
      <c r="BG79" s="12"/>
      <c r="BH79" s="12">
        <f t="shared" si="216"/>
        <v>86</v>
      </c>
      <c r="BI79" s="12">
        <f t="shared" si="217"/>
        <v>47</v>
      </c>
      <c r="BJ79" s="12">
        <f t="shared" si="6"/>
        <v>85</v>
      </c>
      <c r="BK79" s="12">
        <f t="shared" si="239"/>
        <v>54</v>
      </c>
      <c r="BL79" s="12"/>
      <c r="BM79" s="12"/>
      <c r="BN79" s="12">
        <f t="shared" si="259"/>
        <v>65</v>
      </c>
      <c r="BO79" s="12">
        <f t="shared" si="260"/>
        <v>40</v>
      </c>
      <c r="BP79" s="12"/>
      <c r="BQ79" s="12"/>
      <c r="BR79" s="12"/>
      <c r="BS79" s="12"/>
      <c r="BT79" s="12">
        <f t="shared" si="12"/>
        <v>74</v>
      </c>
      <c r="BU79" s="12">
        <f t="shared" si="13"/>
        <v>45</v>
      </c>
      <c r="BV79" s="12"/>
      <c r="BW79" s="12">
        <v>4</v>
      </c>
      <c r="BX79" s="12">
        <v>2</v>
      </c>
      <c r="BY79" s="12">
        <v>2</v>
      </c>
      <c r="BZ79" s="12">
        <f t="shared" si="14"/>
        <v>6</v>
      </c>
      <c r="CA79" s="12">
        <f t="shared" ref="CA79:CB79" si="270">ROUNDUP((((AZ79)*4))/18,0)</f>
        <v>3</v>
      </c>
      <c r="CB79" s="12">
        <f t="shared" si="270"/>
        <v>2</v>
      </c>
      <c r="CC79" s="12">
        <v>0</v>
      </c>
      <c r="CD79" s="12">
        <v>0</v>
      </c>
      <c r="CE79" s="12">
        <v>0</v>
      </c>
      <c r="CF79" s="12">
        <f t="shared" ref="CF79:CG79" si="271">IF(CA79-CC79&gt;0,CA79-CC79,0)</f>
        <v>3</v>
      </c>
      <c r="CG79" s="12">
        <f t="shared" si="271"/>
        <v>2</v>
      </c>
      <c r="CH79" s="12">
        <v>2</v>
      </c>
      <c r="CI79" s="12">
        <f t="shared" si="17"/>
        <v>4</v>
      </c>
      <c r="CJ79" s="12">
        <f t="shared" si="18"/>
        <v>4</v>
      </c>
      <c r="CK79" s="12">
        <f t="shared" si="19"/>
        <v>2</v>
      </c>
      <c r="CL79" s="12">
        <v>30</v>
      </c>
      <c r="CM79" s="12">
        <f t="shared" si="20"/>
        <v>68</v>
      </c>
      <c r="CN79" s="12">
        <f t="shared" si="269"/>
        <v>38</v>
      </c>
      <c r="CO79" s="121"/>
    </row>
    <row r="80" spans="1:93" ht="15.75" customHeight="1">
      <c r="A80" s="13" t="s">
        <v>260</v>
      </c>
      <c r="B80" s="14" t="s">
        <v>89</v>
      </c>
      <c r="C80" s="14" t="s">
        <v>261</v>
      </c>
      <c r="D80" s="14" t="s">
        <v>87</v>
      </c>
      <c r="E80" s="14">
        <v>59</v>
      </c>
      <c r="F80" s="14">
        <v>0.5</v>
      </c>
      <c r="G80" s="14">
        <v>184</v>
      </c>
      <c r="H80" s="14">
        <v>7</v>
      </c>
      <c r="I80" s="14">
        <v>30</v>
      </c>
      <c r="J80" s="14">
        <v>1</v>
      </c>
      <c r="K80" s="14">
        <v>191</v>
      </c>
      <c r="L80" s="14">
        <v>7</v>
      </c>
      <c r="M80" s="14">
        <v>38</v>
      </c>
      <c r="N80" s="14">
        <v>1</v>
      </c>
      <c r="O80" s="14">
        <v>195</v>
      </c>
      <c r="P80" s="14">
        <v>7</v>
      </c>
      <c r="Q80" s="14">
        <v>34</v>
      </c>
      <c r="R80" s="14">
        <v>1</v>
      </c>
      <c r="S80" s="14">
        <v>150</v>
      </c>
      <c r="T80" s="14">
        <v>8</v>
      </c>
      <c r="U80" s="14">
        <v>29</v>
      </c>
      <c r="V80" s="14">
        <v>1</v>
      </c>
      <c r="W80" s="14">
        <v>154</v>
      </c>
      <c r="X80" s="14">
        <v>6</v>
      </c>
      <c r="Y80" s="14">
        <v>25</v>
      </c>
      <c r="Z80" s="14">
        <v>2</v>
      </c>
      <c r="AA80" s="14">
        <v>142</v>
      </c>
      <c r="AB80" s="14">
        <v>6</v>
      </c>
      <c r="AC80" s="14">
        <v>30</v>
      </c>
      <c r="AD80" s="14">
        <v>1</v>
      </c>
      <c r="AE80" s="14">
        <v>117</v>
      </c>
      <c r="AF80" s="14">
        <v>5</v>
      </c>
      <c r="AG80" s="14">
        <v>26</v>
      </c>
      <c r="AH80" s="14">
        <v>2</v>
      </c>
      <c r="AI80" s="14">
        <v>142</v>
      </c>
      <c r="AJ80" s="14">
        <v>7</v>
      </c>
      <c r="AK80" s="14">
        <v>20</v>
      </c>
      <c r="AL80" s="14">
        <v>1</v>
      </c>
      <c r="AM80" s="14">
        <v>118</v>
      </c>
      <c r="AN80" s="14">
        <v>6</v>
      </c>
      <c r="AO80" s="14">
        <v>11</v>
      </c>
      <c r="AP80" s="14">
        <v>1</v>
      </c>
      <c r="AQ80" s="14">
        <v>64</v>
      </c>
      <c r="AR80" s="14">
        <v>3</v>
      </c>
      <c r="AS80" s="14">
        <v>16</v>
      </c>
      <c r="AT80" s="14">
        <v>1</v>
      </c>
      <c r="AU80" s="14">
        <v>78</v>
      </c>
      <c r="AV80" s="14">
        <v>4</v>
      </c>
      <c r="AW80" s="14">
        <v>16</v>
      </c>
      <c r="AX80" s="14">
        <v>1</v>
      </c>
      <c r="AY80" s="14">
        <v>4567</v>
      </c>
      <c r="AZ80" s="14">
        <f t="shared" si="214"/>
        <v>25</v>
      </c>
      <c r="BA80" s="14">
        <f t="shared" si="252"/>
        <v>6</v>
      </c>
      <c r="BB80" s="14">
        <f t="shared" si="1"/>
        <v>31</v>
      </c>
      <c r="BC80" s="14">
        <f t="shared" si="236"/>
        <v>24</v>
      </c>
      <c r="BD80" s="12">
        <f t="shared" si="215"/>
        <v>563</v>
      </c>
      <c r="BE80" s="12">
        <f t="shared" si="253"/>
        <v>110</v>
      </c>
      <c r="BF80" s="14">
        <f t="shared" si="254"/>
        <v>673</v>
      </c>
      <c r="BG80" s="12"/>
      <c r="BH80" s="12">
        <f t="shared" si="216"/>
        <v>150</v>
      </c>
      <c r="BI80" s="12">
        <f t="shared" si="217"/>
        <v>29</v>
      </c>
      <c r="BJ80" s="12">
        <f t="shared" si="6"/>
        <v>154</v>
      </c>
      <c r="BK80" s="12">
        <f t="shared" si="239"/>
        <v>25</v>
      </c>
      <c r="BL80" s="12"/>
      <c r="BM80" s="12"/>
      <c r="BN80" s="12">
        <f t="shared" si="259"/>
        <v>142</v>
      </c>
      <c r="BO80" s="12">
        <f t="shared" si="260"/>
        <v>30</v>
      </c>
      <c r="BP80" s="12"/>
      <c r="BQ80" s="12"/>
      <c r="BR80" s="12"/>
      <c r="BS80" s="12"/>
      <c r="BT80" s="12">
        <f t="shared" si="12"/>
        <v>117</v>
      </c>
      <c r="BU80" s="12">
        <f t="shared" si="13"/>
        <v>26</v>
      </c>
      <c r="BV80" s="12"/>
      <c r="BW80" s="12">
        <v>5</v>
      </c>
      <c r="BX80" s="12">
        <v>1</v>
      </c>
      <c r="BY80" s="12">
        <v>0</v>
      </c>
      <c r="BZ80" s="12">
        <f t="shared" si="14"/>
        <v>9</v>
      </c>
      <c r="CA80" s="12">
        <f t="shared" ref="CA80:CB80" si="272">ROUNDUP((((AZ80)*4))/18,0)</f>
        <v>6</v>
      </c>
      <c r="CB80" s="12">
        <f t="shared" si="272"/>
        <v>2</v>
      </c>
      <c r="CC80" s="12">
        <v>0</v>
      </c>
      <c r="CD80" s="12">
        <v>0</v>
      </c>
      <c r="CE80" s="12">
        <v>0</v>
      </c>
      <c r="CF80" s="12">
        <f t="shared" ref="CF80:CG80" si="273">IF(CA80-CC80&gt;0,CA80-CC80,0)</f>
        <v>6</v>
      </c>
      <c r="CG80" s="12">
        <f t="shared" si="273"/>
        <v>2</v>
      </c>
      <c r="CH80" s="12">
        <v>4</v>
      </c>
      <c r="CI80" s="12">
        <f t="shared" si="17"/>
        <v>5</v>
      </c>
      <c r="CJ80" s="12">
        <f t="shared" si="18"/>
        <v>6</v>
      </c>
      <c r="CK80" s="12">
        <f t="shared" si="19"/>
        <v>2</v>
      </c>
      <c r="CL80" s="12">
        <v>13</v>
      </c>
      <c r="CM80" s="12">
        <f t="shared" si="20"/>
        <v>102</v>
      </c>
      <c r="CN80" s="12">
        <f t="shared" si="269"/>
        <v>89</v>
      </c>
      <c r="CO80" s="121">
        <v>1</v>
      </c>
    </row>
    <row r="81" spans="1:93" ht="15.75" customHeight="1">
      <c r="A81" s="13" t="s">
        <v>262</v>
      </c>
      <c r="B81" s="14" t="s">
        <v>89</v>
      </c>
      <c r="C81" s="17" t="s">
        <v>263</v>
      </c>
      <c r="D81" s="14" t="s">
        <v>87</v>
      </c>
      <c r="E81" s="14">
        <v>62</v>
      </c>
      <c r="F81" s="14">
        <v>0.5</v>
      </c>
      <c r="G81" s="14">
        <v>114</v>
      </c>
      <c r="H81" s="14">
        <v>5</v>
      </c>
      <c r="I81" s="14" t="s">
        <v>15</v>
      </c>
      <c r="J81" s="14" t="s">
        <v>15</v>
      </c>
      <c r="K81" s="14">
        <v>116</v>
      </c>
      <c r="L81" s="14">
        <v>4</v>
      </c>
      <c r="M81" s="14" t="s">
        <v>15</v>
      </c>
      <c r="N81" s="14" t="s">
        <v>15</v>
      </c>
      <c r="O81" s="14">
        <v>139</v>
      </c>
      <c r="P81" s="14">
        <v>5</v>
      </c>
      <c r="Q81" s="14">
        <v>19</v>
      </c>
      <c r="R81" s="14">
        <v>1</v>
      </c>
      <c r="S81" s="14">
        <v>95</v>
      </c>
      <c r="T81" s="14">
        <v>4</v>
      </c>
      <c r="U81" s="14">
        <v>15</v>
      </c>
      <c r="V81" s="14">
        <v>1</v>
      </c>
      <c r="W81" s="14">
        <v>126</v>
      </c>
      <c r="X81" s="14">
        <v>6</v>
      </c>
      <c r="Y81" s="14">
        <v>10</v>
      </c>
      <c r="Z81" s="14">
        <v>1</v>
      </c>
      <c r="AA81" s="14">
        <v>112</v>
      </c>
      <c r="AB81" s="14">
        <v>5</v>
      </c>
      <c r="AC81" s="14">
        <v>10</v>
      </c>
      <c r="AD81" s="14">
        <v>1</v>
      </c>
      <c r="AE81" s="14">
        <v>121</v>
      </c>
      <c r="AF81" s="14">
        <v>8</v>
      </c>
      <c r="AG81" s="14">
        <v>16</v>
      </c>
      <c r="AH81" s="14">
        <v>1</v>
      </c>
      <c r="AI81" s="14">
        <v>100</v>
      </c>
      <c r="AJ81" s="14">
        <v>5</v>
      </c>
      <c r="AK81" s="14" t="s">
        <v>15</v>
      </c>
      <c r="AL81" s="14" t="s">
        <v>15</v>
      </c>
      <c r="AM81" s="14">
        <v>61</v>
      </c>
      <c r="AN81" s="14">
        <v>4</v>
      </c>
      <c r="AO81" s="14" t="s">
        <v>15</v>
      </c>
      <c r="AP81" s="14" t="s">
        <v>15</v>
      </c>
      <c r="AQ81" s="14">
        <v>55</v>
      </c>
      <c r="AR81" s="14">
        <v>2</v>
      </c>
      <c r="AS81" s="14" t="s">
        <v>15</v>
      </c>
      <c r="AT81" s="14" t="s">
        <v>15</v>
      </c>
      <c r="AU81" s="14">
        <v>65</v>
      </c>
      <c r="AV81" s="14">
        <v>3</v>
      </c>
      <c r="AW81" s="14" t="s">
        <v>15</v>
      </c>
      <c r="AX81" s="14" t="s">
        <v>15</v>
      </c>
      <c r="AY81" s="14">
        <v>4567</v>
      </c>
      <c r="AZ81" s="14">
        <f t="shared" si="214"/>
        <v>23</v>
      </c>
      <c r="BA81" s="14">
        <f t="shared" si="252"/>
        <v>4</v>
      </c>
      <c r="BB81" s="14">
        <f t="shared" si="1"/>
        <v>27</v>
      </c>
      <c r="BC81" s="14" t="e">
        <f t="shared" si="236"/>
        <v>#VALUE!</v>
      </c>
      <c r="BD81" s="12">
        <f t="shared" si="215"/>
        <v>454</v>
      </c>
      <c r="BE81" s="12">
        <f t="shared" si="253"/>
        <v>51</v>
      </c>
      <c r="BF81" s="14">
        <f t="shared" si="254"/>
        <v>505</v>
      </c>
      <c r="BG81" s="12"/>
      <c r="BH81" s="12">
        <f t="shared" si="216"/>
        <v>95</v>
      </c>
      <c r="BI81" s="12">
        <f t="shared" si="217"/>
        <v>15</v>
      </c>
      <c r="BJ81" s="12">
        <f t="shared" si="6"/>
        <v>126</v>
      </c>
      <c r="BK81" s="12">
        <f t="shared" si="239"/>
        <v>10</v>
      </c>
      <c r="BL81" s="12"/>
      <c r="BM81" s="12"/>
      <c r="BN81" s="12">
        <f t="shared" si="259"/>
        <v>112</v>
      </c>
      <c r="BO81" s="12">
        <f t="shared" si="260"/>
        <v>10</v>
      </c>
      <c r="BP81" s="12"/>
      <c r="BQ81" s="12"/>
      <c r="BR81" s="12"/>
      <c r="BS81" s="12"/>
      <c r="BT81" s="12">
        <f t="shared" si="12"/>
        <v>121</v>
      </c>
      <c r="BU81" s="12">
        <f t="shared" si="13"/>
        <v>16</v>
      </c>
      <c r="BV81" s="12"/>
      <c r="BW81" s="12">
        <v>4</v>
      </c>
      <c r="BX81" s="12">
        <v>0</v>
      </c>
      <c r="BY81" s="12">
        <v>0</v>
      </c>
      <c r="BZ81" s="12" t="e">
        <f t="shared" si="14"/>
        <v>#VALUE!</v>
      </c>
      <c r="CA81" s="12">
        <f t="shared" ref="CA81:CB81" si="274">ROUNDUP((((AZ81)*4))/18,0)</f>
        <v>6</v>
      </c>
      <c r="CB81" s="12">
        <f t="shared" si="274"/>
        <v>1</v>
      </c>
      <c r="CC81" s="12">
        <v>0</v>
      </c>
      <c r="CD81" s="12">
        <v>0</v>
      </c>
      <c r="CE81" s="12">
        <v>0</v>
      </c>
      <c r="CF81" s="12">
        <f t="shared" ref="CF81:CG81" si="275">IF(CA81-CC81&gt;0,CA81-CC81,0)</f>
        <v>6</v>
      </c>
      <c r="CG81" s="12">
        <f t="shared" si="275"/>
        <v>1</v>
      </c>
      <c r="CH81" s="12">
        <v>2</v>
      </c>
      <c r="CI81" s="12" t="e">
        <f t="shared" si="17"/>
        <v>#VALUE!</v>
      </c>
      <c r="CJ81" s="12">
        <f t="shared" si="18"/>
        <v>4</v>
      </c>
      <c r="CK81" s="12">
        <f t="shared" si="19"/>
        <v>2</v>
      </c>
      <c r="CL81" s="12">
        <v>24</v>
      </c>
      <c r="CM81" s="12">
        <f t="shared" si="20"/>
        <v>68</v>
      </c>
      <c r="CN81" s="12">
        <f t="shared" si="269"/>
        <v>44</v>
      </c>
      <c r="CO81" s="121"/>
    </row>
    <row r="82" spans="1:93" ht="15.75" customHeight="1">
      <c r="A82" s="13" t="s">
        <v>264</v>
      </c>
      <c r="B82" s="14" t="s">
        <v>89</v>
      </c>
      <c r="C82" s="17" t="s">
        <v>265</v>
      </c>
      <c r="D82" s="14" t="s">
        <v>87</v>
      </c>
      <c r="E82" s="14">
        <v>86</v>
      </c>
      <c r="F82" s="14">
        <v>0.5</v>
      </c>
      <c r="G82" s="14">
        <v>92</v>
      </c>
      <c r="H82" s="14">
        <v>3</v>
      </c>
      <c r="I82" s="14">
        <v>86</v>
      </c>
      <c r="J82" s="14">
        <v>2</v>
      </c>
      <c r="K82" s="14">
        <v>91</v>
      </c>
      <c r="L82" s="14">
        <v>3</v>
      </c>
      <c r="M82" s="14">
        <v>112</v>
      </c>
      <c r="N82" s="14">
        <v>3</v>
      </c>
      <c r="O82" s="14">
        <v>74</v>
      </c>
      <c r="P82" s="14">
        <v>3</v>
      </c>
      <c r="Q82" s="14">
        <v>94</v>
      </c>
      <c r="R82" s="14">
        <v>3</v>
      </c>
      <c r="S82" s="14">
        <v>55</v>
      </c>
      <c r="T82" s="14">
        <v>2</v>
      </c>
      <c r="U82" s="14">
        <v>93</v>
      </c>
      <c r="V82" s="14">
        <v>3</v>
      </c>
      <c r="W82" s="14">
        <v>73</v>
      </c>
      <c r="X82" s="14">
        <v>3</v>
      </c>
      <c r="Y82" s="14">
        <v>70</v>
      </c>
      <c r="Z82" s="14">
        <v>3</v>
      </c>
      <c r="AA82" s="14">
        <v>55</v>
      </c>
      <c r="AB82" s="14">
        <v>2</v>
      </c>
      <c r="AC82" s="14">
        <v>53</v>
      </c>
      <c r="AD82" s="14">
        <v>2</v>
      </c>
      <c r="AE82" s="14">
        <v>54</v>
      </c>
      <c r="AF82" s="14">
        <v>2</v>
      </c>
      <c r="AG82" s="14">
        <v>41</v>
      </c>
      <c r="AH82" s="14">
        <v>2</v>
      </c>
      <c r="AI82" s="14">
        <v>59</v>
      </c>
      <c r="AJ82" s="14">
        <v>2</v>
      </c>
      <c r="AK82" s="14">
        <v>54</v>
      </c>
      <c r="AL82" s="14">
        <v>2</v>
      </c>
      <c r="AM82" s="14">
        <v>44</v>
      </c>
      <c r="AN82" s="14">
        <v>2</v>
      </c>
      <c r="AO82" s="14">
        <v>28</v>
      </c>
      <c r="AP82" s="14">
        <v>1</v>
      </c>
      <c r="AQ82" s="14">
        <v>21</v>
      </c>
      <c r="AR82" s="14">
        <v>1</v>
      </c>
      <c r="AS82" s="14">
        <v>25</v>
      </c>
      <c r="AT82" s="14">
        <v>1</v>
      </c>
      <c r="AU82" s="14">
        <v>33</v>
      </c>
      <c r="AV82" s="14">
        <v>2</v>
      </c>
      <c r="AW82" s="14">
        <v>28</v>
      </c>
      <c r="AX82" s="14">
        <v>1</v>
      </c>
      <c r="AY82" s="122">
        <v>57</v>
      </c>
      <c r="AZ82" s="14">
        <f t="shared" si="214"/>
        <v>9</v>
      </c>
      <c r="BA82" s="14">
        <f t="shared" si="252"/>
        <v>10</v>
      </c>
      <c r="BB82" s="14">
        <f t="shared" si="1"/>
        <v>19</v>
      </c>
      <c r="BC82" s="14">
        <f t="shared" si="236"/>
        <v>12</v>
      </c>
      <c r="BD82" s="12">
        <f t="shared" si="215"/>
        <v>237</v>
      </c>
      <c r="BE82" s="12">
        <f t="shared" si="253"/>
        <v>257</v>
      </c>
      <c r="BF82" s="14">
        <f t="shared" si="254"/>
        <v>494</v>
      </c>
      <c r="BG82" s="12"/>
      <c r="BH82" s="12">
        <f t="shared" si="216"/>
        <v>55</v>
      </c>
      <c r="BI82" s="12">
        <f t="shared" si="217"/>
        <v>93</v>
      </c>
      <c r="BJ82" s="12">
        <f t="shared" si="6"/>
        <v>73</v>
      </c>
      <c r="BK82" s="12">
        <f t="shared" si="239"/>
        <v>70</v>
      </c>
      <c r="BL82" s="12"/>
      <c r="BM82" s="12"/>
      <c r="BN82" s="12">
        <f t="shared" si="259"/>
        <v>55</v>
      </c>
      <c r="BO82" s="12">
        <f t="shared" si="260"/>
        <v>53</v>
      </c>
      <c r="BP82" s="12"/>
      <c r="BQ82" s="12"/>
      <c r="BR82" s="12"/>
      <c r="BS82" s="12"/>
      <c r="BT82" s="12">
        <f t="shared" si="12"/>
        <v>54</v>
      </c>
      <c r="BU82" s="12">
        <f t="shared" si="13"/>
        <v>41</v>
      </c>
      <c r="BV82" s="12"/>
      <c r="BW82" s="12">
        <v>1</v>
      </c>
      <c r="BX82" s="12">
        <v>1</v>
      </c>
      <c r="BY82" s="12">
        <v>0</v>
      </c>
      <c r="BZ82" s="12">
        <f t="shared" si="14"/>
        <v>5</v>
      </c>
      <c r="CA82" s="12">
        <f t="shared" ref="CA82:CB82" si="276">ROUNDUP((((AZ82)*4))/18,0)</f>
        <v>2</v>
      </c>
      <c r="CB82" s="12">
        <f t="shared" si="276"/>
        <v>3</v>
      </c>
      <c r="CC82" s="12">
        <v>0</v>
      </c>
      <c r="CD82" s="12">
        <v>0</v>
      </c>
      <c r="CE82" s="12">
        <v>0</v>
      </c>
      <c r="CF82" s="12">
        <f t="shared" ref="CF82:CG82" si="277">IF(CA82-CC82&gt;0,CA82-CC82,0)</f>
        <v>2</v>
      </c>
      <c r="CG82" s="12">
        <f t="shared" si="277"/>
        <v>3</v>
      </c>
      <c r="CH82" s="12">
        <v>1</v>
      </c>
      <c r="CI82" s="12">
        <f t="shared" si="17"/>
        <v>3</v>
      </c>
      <c r="CJ82" s="12">
        <f t="shared" si="18"/>
        <v>4</v>
      </c>
      <c r="CK82" s="12">
        <f t="shared" si="19"/>
        <v>3</v>
      </c>
      <c r="CL82" s="12">
        <v>10</v>
      </c>
      <c r="CM82" s="12">
        <f t="shared" si="20"/>
        <v>68</v>
      </c>
      <c r="CN82" s="12">
        <f t="shared" si="269"/>
        <v>58</v>
      </c>
      <c r="CO82" s="121"/>
    </row>
    <row r="83" spans="1:93" ht="15.75" customHeight="1">
      <c r="A83" s="13" t="s">
        <v>266</v>
      </c>
      <c r="B83" s="14" t="s">
        <v>89</v>
      </c>
      <c r="C83" s="14" t="s">
        <v>267</v>
      </c>
      <c r="D83" s="14" t="s">
        <v>87</v>
      </c>
      <c r="E83" s="14">
        <v>91</v>
      </c>
      <c r="F83" s="14">
        <v>0.5</v>
      </c>
      <c r="G83" s="14">
        <v>57</v>
      </c>
      <c r="H83" s="14">
        <v>2</v>
      </c>
      <c r="I83" s="14">
        <v>26</v>
      </c>
      <c r="J83" s="14">
        <v>1</v>
      </c>
      <c r="K83" s="14">
        <v>65</v>
      </c>
      <c r="L83" s="14">
        <v>3</v>
      </c>
      <c r="M83" s="14">
        <v>40</v>
      </c>
      <c r="N83" s="14">
        <v>1</v>
      </c>
      <c r="O83" s="14">
        <v>73</v>
      </c>
      <c r="P83" s="14">
        <v>3</v>
      </c>
      <c r="Q83" s="14">
        <v>40</v>
      </c>
      <c r="R83" s="14">
        <v>1</v>
      </c>
      <c r="S83" s="14">
        <v>60</v>
      </c>
      <c r="T83" s="14">
        <v>2</v>
      </c>
      <c r="U83" s="14">
        <v>24</v>
      </c>
      <c r="V83" s="14">
        <v>1</v>
      </c>
      <c r="W83" s="14">
        <v>80</v>
      </c>
      <c r="X83" s="14">
        <v>3</v>
      </c>
      <c r="Y83" s="14">
        <v>26</v>
      </c>
      <c r="Z83" s="14">
        <v>1</v>
      </c>
      <c r="AA83" s="14">
        <v>69</v>
      </c>
      <c r="AB83" s="14">
        <v>3</v>
      </c>
      <c r="AC83" s="14">
        <v>31</v>
      </c>
      <c r="AD83" s="14">
        <v>1</v>
      </c>
      <c r="AE83" s="14">
        <v>65</v>
      </c>
      <c r="AF83" s="14">
        <v>3</v>
      </c>
      <c r="AG83" s="14">
        <v>32</v>
      </c>
      <c r="AH83" s="14">
        <v>1</v>
      </c>
      <c r="AI83" s="14">
        <v>59</v>
      </c>
      <c r="AJ83" s="14">
        <v>3</v>
      </c>
      <c r="AK83" s="14">
        <v>30</v>
      </c>
      <c r="AL83" s="14">
        <v>1</v>
      </c>
      <c r="AM83" s="14">
        <v>63</v>
      </c>
      <c r="AN83" s="14">
        <v>3</v>
      </c>
      <c r="AO83" s="14">
        <v>25</v>
      </c>
      <c r="AP83" s="14">
        <v>1</v>
      </c>
      <c r="AQ83" s="14">
        <v>45</v>
      </c>
      <c r="AR83" s="14">
        <v>2</v>
      </c>
      <c r="AS83" s="14">
        <v>28</v>
      </c>
      <c r="AT83" s="14">
        <v>1</v>
      </c>
      <c r="AU83" s="14">
        <v>41</v>
      </c>
      <c r="AV83" s="14">
        <v>2</v>
      </c>
      <c r="AW83" s="14">
        <v>24</v>
      </c>
      <c r="AX83" s="14">
        <v>1</v>
      </c>
      <c r="AY83" s="14">
        <v>4567</v>
      </c>
      <c r="AZ83" s="14">
        <f t="shared" si="214"/>
        <v>11</v>
      </c>
      <c r="BA83" s="14">
        <f t="shared" si="252"/>
        <v>4</v>
      </c>
      <c r="BB83" s="14">
        <f t="shared" si="1"/>
        <v>15</v>
      </c>
      <c r="BC83" s="14">
        <f t="shared" si="236"/>
        <v>14</v>
      </c>
      <c r="BD83" s="12">
        <f t="shared" si="215"/>
        <v>274</v>
      </c>
      <c r="BE83" s="12">
        <f t="shared" si="253"/>
        <v>113</v>
      </c>
      <c r="BF83" s="14">
        <f t="shared" si="254"/>
        <v>387</v>
      </c>
      <c r="BG83" s="12"/>
      <c r="BH83" s="12">
        <f t="shared" si="216"/>
        <v>60</v>
      </c>
      <c r="BI83" s="12">
        <f t="shared" si="217"/>
        <v>24</v>
      </c>
      <c r="BJ83" s="12">
        <f t="shared" si="6"/>
        <v>80</v>
      </c>
      <c r="BK83" s="12">
        <f t="shared" si="239"/>
        <v>26</v>
      </c>
      <c r="BL83" s="12"/>
      <c r="BM83" s="12"/>
      <c r="BN83" s="12">
        <f t="shared" si="259"/>
        <v>69</v>
      </c>
      <c r="BO83" s="12">
        <f t="shared" si="260"/>
        <v>31</v>
      </c>
      <c r="BP83" s="12"/>
      <c r="BQ83" s="12"/>
      <c r="BR83" s="12"/>
      <c r="BS83" s="12"/>
      <c r="BT83" s="12">
        <f t="shared" si="12"/>
        <v>65</v>
      </c>
      <c r="BU83" s="12">
        <f t="shared" si="13"/>
        <v>32</v>
      </c>
      <c r="BV83" s="12"/>
      <c r="BW83" s="12">
        <v>3</v>
      </c>
      <c r="BX83" s="12">
        <v>1</v>
      </c>
      <c r="BY83" s="12">
        <v>0</v>
      </c>
      <c r="BZ83" s="12">
        <f t="shared" si="14"/>
        <v>5</v>
      </c>
      <c r="CA83" s="12">
        <f t="shared" ref="CA83:CB83" si="278">ROUNDUP((((AZ83)*4))/18,0)</f>
        <v>3</v>
      </c>
      <c r="CB83" s="12">
        <f t="shared" si="278"/>
        <v>1</v>
      </c>
      <c r="CC83" s="12">
        <v>0</v>
      </c>
      <c r="CD83" s="12">
        <v>0</v>
      </c>
      <c r="CE83" s="12">
        <v>0</v>
      </c>
      <c r="CF83" s="12">
        <f t="shared" ref="CF83:CG83" si="279">IF(CA83-CC83&gt;0,CA83-CC83,0)</f>
        <v>3</v>
      </c>
      <c r="CG83" s="12">
        <f t="shared" si="279"/>
        <v>1</v>
      </c>
      <c r="CH83" s="12">
        <v>2</v>
      </c>
      <c r="CI83" s="12">
        <f t="shared" si="17"/>
        <v>3</v>
      </c>
      <c r="CJ83" s="12">
        <f t="shared" si="18"/>
        <v>2</v>
      </c>
      <c r="CK83" s="12">
        <f t="shared" si="19"/>
        <v>0</v>
      </c>
      <c r="CL83" s="12">
        <v>25</v>
      </c>
      <c r="CM83" s="12">
        <f t="shared" si="20"/>
        <v>34</v>
      </c>
      <c r="CN83" s="12">
        <f t="shared" si="269"/>
        <v>9</v>
      </c>
      <c r="CO83" s="121"/>
    </row>
    <row r="84" spans="1:93" ht="15.75" customHeight="1">
      <c r="A84" s="13" t="s">
        <v>268</v>
      </c>
      <c r="B84" s="14" t="s">
        <v>89</v>
      </c>
      <c r="C84" s="14" t="s">
        <v>269</v>
      </c>
      <c r="D84" s="14" t="s">
        <v>87</v>
      </c>
      <c r="E84" s="14">
        <v>102</v>
      </c>
      <c r="F84" s="14">
        <v>0.5</v>
      </c>
      <c r="G84" s="14">
        <v>76</v>
      </c>
      <c r="H84" s="14">
        <v>3</v>
      </c>
      <c r="I84" s="14">
        <v>125</v>
      </c>
      <c r="J84" s="14">
        <v>3</v>
      </c>
      <c r="K84" s="14">
        <v>66</v>
      </c>
      <c r="L84" s="14">
        <v>3</v>
      </c>
      <c r="M84" s="14">
        <v>96</v>
      </c>
      <c r="N84" s="14">
        <v>3</v>
      </c>
      <c r="O84" s="14">
        <v>73</v>
      </c>
      <c r="P84" s="14">
        <v>3</v>
      </c>
      <c r="Q84" s="14">
        <v>105</v>
      </c>
      <c r="R84" s="14">
        <v>3</v>
      </c>
      <c r="S84" s="14">
        <v>49</v>
      </c>
      <c r="T84" s="14">
        <v>2</v>
      </c>
      <c r="U84" s="14">
        <v>99</v>
      </c>
      <c r="V84" s="14">
        <v>4</v>
      </c>
      <c r="W84" s="14">
        <v>67</v>
      </c>
      <c r="X84" s="14">
        <v>3</v>
      </c>
      <c r="Y84" s="14">
        <v>83</v>
      </c>
      <c r="Z84" s="14">
        <v>3</v>
      </c>
      <c r="AA84" s="14">
        <v>39</v>
      </c>
      <c r="AB84" s="14">
        <v>2</v>
      </c>
      <c r="AC84" s="14">
        <v>59</v>
      </c>
      <c r="AD84" s="14">
        <v>2</v>
      </c>
      <c r="AE84" s="14">
        <v>45</v>
      </c>
      <c r="AF84" s="14">
        <v>2</v>
      </c>
      <c r="AG84" s="14">
        <v>67</v>
      </c>
      <c r="AH84" s="14">
        <v>2</v>
      </c>
      <c r="AI84" s="14">
        <v>34</v>
      </c>
      <c r="AJ84" s="14">
        <v>2</v>
      </c>
      <c r="AK84" s="14">
        <v>51</v>
      </c>
      <c r="AL84" s="14">
        <v>2</v>
      </c>
      <c r="AM84" s="14">
        <v>38</v>
      </c>
      <c r="AN84" s="14">
        <v>2</v>
      </c>
      <c r="AO84" s="14">
        <v>48</v>
      </c>
      <c r="AP84" s="14">
        <v>2</v>
      </c>
      <c r="AQ84" s="14">
        <v>26</v>
      </c>
      <c r="AR84" s="14">
        <v>1</v>
      </c>
      <c r="AS84" s="14">
        <v>41</v>
      </c>
      <c r="AT84" s="14">
        <v>2</v>
      </c>
      <c r="AU84" s="14">
        <v>39</v>
      </c>
      <c r="AV84" s="14">
        <v>2</v>
      </c>
      <c r="AW84" s="14">
        <v>49</v>
      </c>
      <c r="AX84" s="14">
        <v>2</v>
      </c>
      <c r="AY84" s="122">
        <v>456</v>
      </c>
      <c r="AZ84" s="14">
        <f t="shared" si="214"/>
        <v>9</v>
      </c>
      <c r="BA84" s="14">
        <f t="shared" si="252"/>
        <v>11</v>
      </c>
      <c r="BB84" s="14">
        <f t="shared" si="1"/>
        <v>20</v>
      </c>
      <c r="BC84" s="14">
        <f t="shared" si="236"/>
        <v>15</v>
      </c>
      <c r="BD84" s="12">
        <f t="shared" si="215"/>
        <v>200</v>
      </c>
      <c r="BE84" s="12">
        <f t="shared" si="253"/>
        <v>308</v>
      </c>
      <c r="BF84" s="14">
        <f t="shared" si="254"/>
        <v>508</v>
      </c>
      <c r="BG84" s="12"/>
      <c r="BH84" s="12">
        <f t="shared" si="216"/>
        <v>49</v>
      </c>
      <c r="BI84" s="12">
        <f t="shared" si="217"/>
        <v>99</v>
      </c>
      <c r="BJ84" s="12">
        <f t="shared" si="6"/>
        <v>67</v>
      </c>
      <c r="BK84" s="12">
        <f t="shared" si="239"/>
        <v>83</v>
      </c>
      <c r="BL84" s="12"/>
      <c r="BM84" s="12"/>
      <c r="BN84" s="12">
        <f t="shared" si="259"/>
        <v>39</v>
      </c>
      <c r="BO84" s="12">
        <f t="shared" si="260"/>
        <v>59</v>
      </c>
      <c r="BP84" s="12"/>
      <c r="BQ84" s="12"/>
      <c r="BR84" s="12"/>
      <c r="BS84" s="12"/>
      <c r="BT84" s="12">
        <f t="shared" si="12"/>
        <v>45</v>
      </c>
      <c r="BU84" s="12">
        <f t="shared" si="13"/>
        <v>67</v>
      </c>
      <c r="BV84" s="12"/>
      <c r="BW84" s="12">
        <v>1</v>
      </c>
      <c r="BX84" s="12">
        <v>1</v>
      </c>
      <c r="BY84" s="12">
        <v>0</v>
      </c>
      <c r="BZ84" s="12">
        <f t="shared" si="14"/>
        <v>6</v>
      </c>
      <c r="CA84" s="12">
        <f t="shared" ref="CA84:CB84" si="280">ROUNDUP((((AZ84)*4))/18,0)</f>
        <v>2</v>
      </c>
      <c r="CB84" s="12">
        <f t="shared" si="280"/>
        <v>3</v>
      </c>
      <c r="CC84" s="12">
        <v>0</v>
      </c>
      <c r="CD84" s="12">
        <v>0</v>
      </c>
      <c r="CE84" s="12">
        <v>0</v>
      </c>
      <c r="CF84" s="12">
        <f t="shared" ref="CF84:CG84" si="281">IF(CA84-CC84&gt;0,CA84-CC84,0)</f>
        <v>2</v>
      </c>
      <c r="CG84" s="12">
        <f t="shared" si="281"/>
        <v>3</v>
      </c>
      <c r="CH84" s="12">
        <v>2</v>
      </c>
      <c r="CI84" s="12">
        <f t="shared" si="17"/>
        <v>4</v>
      </c>
      <c r="CJ84" s="12">
        <f t="shared" si="18"/>
        <v>4</v>
      </c>
      <c r="CK84" s="12">
        <f t="shared" si="19"/>
        <v>2</v>
      </c>
      <c r="CL84" s="12">
        <v>20</v>
      </c>
      <c r="CM84" s="12">
        <f t="shared" si="20"/>
        <v>68</v>
      </c>
      <c r="CN84" s="12">
        <f t="shared" si="269"/>
        <v>48</v>
      </c>
      <c r="CO84" s="121"/>
    </row>
    <row r="85" spans="1:93" ht="15.75" customHeight="1">
      <c r="A85" s="13" t="s">
        <v>270</v>
      </c>
      <c r="B85" s="14" t="s">
        <v>89</v>
      </c>
      <c r="C85" s="17" t="s">
        <v>271</v>
      </c>
      <c r="D85" s="14" t="s">
        <v>87</v>
      </c>
      <c r="E85" s="14">
        <v>104</v>
      </c>
      <c r="F85" s="14">
        <v>0.5</v>
      </c>
      <c r="G85" s="14">
        <v>243</v>
      </c>
      <c r="H85" s="14">
        <v>9</v>
      </c>
      <c r="I85" s="14"/>
      <c r="J85" s="14"/>
      <c r="K85" s="14">
        <v>213</v>
      </c>
      <c r="L85" s="14">
        <v>7</v>
      </c>
      <c r="M85" s="14"/>
      <c r="N85" s="14"/>
      <c r="O85" s="14">
        <v>237</v>
      </c>
      <c r="P85" s="14">
        <v>9</v>
      </c>
      <c r="Q85" s="14"/>
      <c r="R85" s="14"/>
      <c r="S85" s="14">
        <v>228</v>
      </c>
      <c r="T85" s="14">
        <v>9</v>
      </c>
      <c r="U85" s="14"/>
      <c r="V85" s="14"/>
      <c r="W85" s="14">
        <v>190</v>
      </c>
      <c r="X85" s="14">
        <v>9</v>
      </c>
      <c r="Y85" s="14"/>
      <c r="Z85" s="14"/>
      <c r="AA85" s="14">
        <v>175</v>
      </c>
      <c r="AB85" s="14">
        <v>7</v>
      </c>
      <c r="AC85" s="14"/>
      <c r="AD85" s="14"/>
      <c r="AE85" s="14">
        <v>192</v>
      </c>
      <c r="AF85" s="14">
        <v>9</v>
      </c>
      <c r="AG85" s="14"/>
      <c r="AH85" s="14"/>
      <c r="AI85" s="14">
        <v>149</v>
      </c>
      <c r="AJ85" s="14">
        <v>7</v>
      </c>
      <c r="AK85" s="14"/>
      <c r="AL85" s="14"/>
      <c r="AM85" s="14">
        <v>132</v>
      </c>
      <c r="AN85" s="14">
        <v>7</v>
      </c>
      <c r="AO85" s="14"/>
      <c r="AP85" s="14"/>
      <c r="AQ85" s="14">
        <v>64</v>
      </c>
      <c r="AR85" s="14">
        <v>3</v>
      </c>
      <c r="AS85" s="14"/>
      <c r="AT85" s="14"/>
      <c r="AU85" s="14">
        <v>65</v>
      </c>
      <c r="AV85" s="14">
        <v>3</v>
      </c>
      <c r="AW85" s="14"/>
      <c r="AX85" s="14"/>
      <c r="AY85" s="14">
        <v>4567</v>
      </c>
      <c r="AZ85" s="14">
        <f t="shared" si="214"/>
        <v>34</v>
      </c>
      <c r="BA85" s="14">
        <f t="shared" si="252"/>
        <v>0</v>
      </c>
      <c r="BB85" s="14">
        <f t="shared" si="1"/>
        <v>34</v>
      </c>
      <c r="BC85" s="14">
        <f t="shared" si="236"/>
        <v>20</v>
      </c>
      <c r="BD85" s="12">
        <f t="shared" si="215"/>
        <v>785</v>
      </c>
      <c r="BE85" s="12">
        <f t="shared" si="253"/>
        <v>0</v>
      </c>
      <c r="BF85" s="14">
        <f t="shared" si="254"/>
        <v>785</v>
      </c>
      <c r="BG85" s="12"/>
      <c r="BH85" s="12">
        <f t="shared" si="216"/>
        <v>228</v>
      </c>
      <c r="BI85" s="12">
        <f t="shared" si="217"/>
        <v>0</v>
      </c>
      <c r="BJ85" s="12">
        <f t="shared" si="6"/>
        <v>190</v>
      </c>
      <c r="BK85" s="12">
        <f t="shared" si="239"/>
        <v>0</v>
      </c>
      <c r="BL85" s="12"/>
      <c r="BM85" s="12"/>
      <c r="BN85" s="12">
        <f t="shared" si="259"/>
        <v>175</v>
      </c>
      <c r="BO85" s="12">
        <f t="shared" si="260"/>
        <v>0</v>
      </c>
      <c r="BP85" s="12"/>
      <c r="BQ85" s="12"/>
      <c r="BR85" s="12"/>
      <c r="BS85" s="12"/>
      <c r="BT85" s="12">
        <f t="shared" si="12"/>
        <v>192</v>
      </c>
      <c r="BU85" s="12">
        <f t="shared" si="13"/>
        <v>0</v>
      </c>
      <c r="BV85" s="12"/>
      <c r="BW85" s="12">
        <v>4</v>
      </c>
      <c r="BX85" s="12">
        <v>0</v>
      </c>
      <c r="BY85" s="12">
        <v>0</v>
      </c>
      <c r="BZ85" s="12">
        <f t="shared" si="14"/>
        <v>9</v>
      </c>
      <c r="CA85" s="12">
        <f t="shared" ref="CA85:CB85" si="282">ROUNDUP((((AZ85)*4))/18,0)</f>
        <v>8</v>
      </c>
      <c r="CB85" s="12">
        <f t="shared" si="282"/>
        <v>0</v>
      </c>
      <c r="CC85" s="12">
        <v>0</v>
      </c>
      <c r="CD85" s="12">
        <v>0</v>
      </c>
      <c r="CE85" s="12">
        <v>0</v>
      </c>
      <c r="CF85" s="12">
        <f t="shared" ref="CF85:CG85" si="283">IF(CA85-CC85&gt;0,CA85-CC85,0)</f>
        <v>8</v>
      </c>
      <c r="CG85" s="12">
        <f t="shared" si="283"/>
        <v>0</v>
      </c>
      <c r="CH85" s="12">
        <v>4</v>
      </c>
      <c r="CI85" s="12">
        <f t="shared" si="17"/>
        <v>6</v>
      </c>
      <c r="CJ85" s="12">
        <f t="shared" si="18"/>
        <v>6</v>
      </c>
      <c r="CK85" s="12">
        <f t="shared" si="19"/>
        <v>2</v>
      </c>
      <c r="CL85" s="12">
        <v>58</v>
      </c>
      <c r="CM85" s="12">
        <f t="shared" si="20"/>
        <v>102</v>
      </c>
      <c r="CN85" s="12">
        <f t="shared" si="269"/>
        <v>44</v>
      </c>
      <c r="CO85" s="121"/>
    </row>
    <row r="86" spans="1:93" ht="15.75" customHeight="1">
      <c r="A86" s="13" t="s">
        <v>272</v>
      </c>
      <c r="B86" s="14" t="s">
        <v>89</v>
      </c>
      <c r="C86" s="17" t="s">
        <v>760</v>
      </c>
      <c r="D86" s="14" t="s">
        <v>87</v>
      </c>
      <c r="E86" s="14">
        <v>135</v>
      </c>
      <c r="F86" s="14">
        <v>0.5</v>
      </c>
      <c r="G86" s="14">
        <v>58</v>
      </c>
      <c r="H86" s="14">
        <v>2</v>
      </c>
      <c r="I86" s="14"/>
      <c r="J86" s="14"/>
      <c r="K86" s="14">
        <v>63</v>
      </c>
      <c r="L86" s="14">
        <v>2</v>
      </c>
      <c r="M86" s="14"/>
      <c r="N86" s="14"/>
      <c r="O86" s="14">
        <v>64</v>
      </c>
      <c r="P86" s="14">
        <v>2</v>
      </c>
      <c r="Q86" s="14"/>
      <c r="R86" s="14"/>
      <c r="S86" s="14">
        <v>84</v>
      </c>
      <c r="T86" s="14">
        <v>3</v>
      </c>
      <c r="U86" s="14"/>
      <c r="V86" s="14"/>
      <c r="W86" s="14">
        <v>62</v>
      </c>
      <c r="X86" s="14">
        <v>2</v>
      </c>
      <c r="Y86" s="14"/>
      <c r="Z86" s="14"/>
      <c r="AA86" s="14">
        <v>52</v>
      </c>
      <c r="AB86" s="14">
        <v>2</v>
      </c>
      <c r="AC86" s="14"/>
      <c r="AD86" s="14"/>
      <c r="AE86" s="14">
        <v>49</v>
      </c>
      <c r="AF86" s="14">
        <v>2</v>
      </c>
      <c r="AG86" s="14"/>
      <c r="AH86" s="14"/>
      <c r="AI86" s="14">
        <v>46</v>
      </c>
      <c r="AJ86" s="14">
        <v>2</v>
      </c>
      <c r="AK86" s="14"/>
      <c r="AL86" s="14"/>
      <c r="AM86" s="14">
        <v>44</v>
      </c>
      <c r="AN86" s="14">
        <v>2</v>
      </c>
      <c r="AO86" s="14"/>
      <c r="AP86" s="14"/>
      <c r="AQ86" s="14">
        <v>40</v>
      </c>
      <c r="AR86" s="14">
        <v>2</v>
      </c>
      <c r="AS86" s="14"/>
      <c r="AT86" s="14"/>
      <c r="AU86" s="14">
        <v>41</v>
      </c>
      <c r="AV86" s="14">
        <v>2</v>
      </c>
      <c r="AW86" s="14"/>
      <c r="AX86" s="14"/>
      <c r="AY86" s="14">
        <v>4567</v>
      </c>
      <c r="AZ86" s="14">
        <f t="shared" si="214"/>
        <v>9</v>
      </c>
      <c r="BA86" s="14">
        <f t="shared" si="252"/>
        <v>0</v>
      </c>
      <c r="BB86" s="14">
        <f t="shared" si="1"/>
        <v>9</v>
      </c>
      <c r="BC86" s="14">
        <f t="shared" si="236"/>
        <v>8</v>
      </c>
      <c r="BD86" s="12">
        <f t="shared" si="215"/>
        <v>247</v>
      </c>
      <c r="BE86" s="12">
        <f t="shared" si="253"/>
        <v>0</v>
      </c>
      <c r="BF86" s="14">
        <f t="shared" si="254"/>
        <v>247</v>
      </c>
      <c r="BG86" s="12"/>
      <c r="BH86" s="12">
        <f t="shared" si="216"/>
        <v>84</v>
      </c>
      <c r="BI86" s="12">
        <f t="shared" si="217"/>
        <v>0</v>
      </c>
      <c r="BJ86" s="12">
        <f t="shared" si="6"/>
        <v>62</v>
      </c>
      <c r="BK86" s="12">
        <f t="shared" si="239"/>
        <v>0</v>
      </c>
      <c r="BL86" s="12"/>
      <c r="BM86" s="12"/>
      <c r="BN86" s="12">
        <f t="shared" si="259"/>
        <v>52</v>
      </c>
      <c r="BO86" s="12">
        <f t="shared" si="260"/>
        <v>0</v>
      </c>
      <c r="BP86" s="12"/>
      <c r="BQ86" s="12"/>
      <c r="BR86" s="12"/>
      <c r="BS86" s="12"/>
      <c r="BT86" s="12">
        <f t="shared" si="12"/>
        <v>49</v>
      </c>
      <c r="BU86" s="12">
        <f t="shared" si="13"/>
        <v>0</v>
      </c>
      <c r="BV86" s="12"/>
      <c r="BW86" s="12">
        <v>2</v>
      </c>
      <c r="BX86" s="12">
        <v>0</v>
      </c>
      <c r="BY86" s="12">
        <v>0</v>
      </c>
      <c r="BZ86" s="12">
        <f t="shared" si="14"/>
        <v>3</v>
      </c>
      <c r="CA86" s="12">
        <f t="shared" ref="CA86:CB86" si="284">ROUNDUP((((AZ86)*4))/18,0)</f>
        <v>2</v>
      </c>
      <c r="CB86" s="12">
        <f t="shared" si="284"/>
        <v>0</v>
      </c>
      <c r="CC86" s="12">
        <v>0</v>
      </c>
      <c r="CD86" s="12">
        <v>0</v>
      </c>
      <c r="CE86" s="12">
        <v>0</v>
      </c>
      <c r="CF86" s="12">
        <f t="shared" ref="CF86:CG86" si="285">IF(CA86-CC86&gt;0,CA86-CC86,0)</f>
        <v>2</v>
      </c>
      <c r="CG86" s="12">
        <f t="shared" si="285"/>
        <v>0</v>
      </c>
      <c r="CH86" s="12">
        <v>3</v>
      </c>
      <c r="CI86" s="12">
        <f t="shared" si="17"/>
        <v>2</v>
      </c>
      <c r="CJ86" s="12">
        <f t="shared" si="18"/>
        <v>2</v>
      </c>
      <c r="CK86" s="12">
        <f t="shared" si="19"/>
        <v>0</v>
      </c>
      <c r="CL86" s="12">
        <v>31</v>
      </c>
      <c r="CM86" s="12">
        <f t="shared" si="20"/>
        <v>34</v>
      </c>
      <c r="CN86" s="12">
        <f t="shared" si="269"/>
        <v>3</v>
      </c>
      <c r="CO86" s="121"/>
    </row>
    <row r="87" spans="1:93" ht="15.75" customHeight="1">
      <c r="A87" s="13" t="s">
        <v>274</v>
      </c>
      <c r="B87" s="14" t="s">
        <v>89</v>
      </c>
      <c r="C87" s="17" t="s">
        <v>659</v>
      </c>
      <c r="D87" s="14" t="s">
        <v>87</v>
      </c>
      <c r="E87" s="14">
        <v>141</v>
      </c>
      <c r="F87" s="14">
        <v>0.5</v>
      </c>
      <c r="G87" s="14">
        <v>97</v>
      </c>
      <c r="H87" s="14">
        <v>3</v>
      </c>
      <c r="I87" s="14">
        <v>111</v>
      </c>
      <c r="J87" s="14">
        <v>3</v>
      </c>
      <c r="K87" s="14">
        <v>106</v>
      </c>
      <c r="L87" s="14">
        <v>3</v>
      </c>
      <c r="M87" s="14">
        <v>119</v>
      </c>
      <c r="N87" s="14">
        <v>4</v>
      </c>
      <c r="O87" s="14">
        <v>95</v>
      </c>
      <c r="P87" s="14">
        <v>3</v>
      </c>
      <c r="Q87" s="14">
        <v>120</v>
      </c>
      <c r="R87" s="14">
        <v>4</v>
      </c>
      <c r="S87" s="14">
        <v>124</v>
      </c>
      <c r="T87" s="14">
        <v>4</v>
      </c>
      <c r="U87" s="14">
        <v>123</v>
      </c>
      <c r="V87" s="14">
        <v>4</v>
      </c>
      <c r="W87" s="14">
        <v>85</v>
      </c>
      <c r="X87" s="14">
        <v>3</v>
      </c>
      <c r="Y87" s="14">
        <v>99</v>
      </c>
      <c r="Z87" s="14">
        <v>4</v>
      </c>
      <c r="AA87" s="14">
        <v>62</v>
      </c>
      <c r="AB87" s="14">
        <v>3</v>
      </c>
      <c r="AC87" s="14">
        <v>63</v>
      </c>
      <c r="AD87" s="14">
        <v>3</v>
      </c>
      <c r="AE87" s="14">
        <v>69</v>
      </c>
      <c r="AF87" s="14">
        <v>2</v>
      </c>
      <c r="AG87" s="14">
        <v>65</v>
      </c>
      <c r="AH87" s="14">
        <v>2</v>
      </c>
      <c r="AI87" s="14">
        <v>71</v>
      </c>
      <c r="AJ87" s="14">
        <v>3</v>
      </c>
      <c r="AK87" s="14">
        <v>54</v>
      </c>
      <c r="AL87" s="14">
        <v>2</v>
      </c>
      <c r="AM87" s="14">
        <v>66</v>
      </c>
      <c r="AN87" s="14">
        <v>2</v>
      </c>
      <c r="AO87" s="14">
        <v>42</v>
      </c>
      <c r="AP87" s="14">
        <v>2</v>
      </c>
      <c r="AQ87" s="14">
        <v>48</v>
      </c>
      <c r="AR87" s="14">
        <v>2</v>
      </c>
      <c r="AS87" s="14">
        <v>20</v>
      </c>
      <c r="AT87" s="14">
        <v>1</v>
      </c>
      <c r="AU87" s="14">
        <v>54</v>
      </c>
      <c r="AV87" s="14">
        <v>2</v>
      </c>
      <c r="AW87" s="14">
        <v>34</v>
      </c>
      <c r="AX87" s="14">
        <v>1</v>
      </c>
      <c r="AY87" s="122">
        <v>57</v>
      </c>
      <c r="AZ87" s="14">
        <f>SUM(X87+AF87)</f>
        <v>5</v>
      </c>
      <c r="BA87" s="14">
        <f>Z87+AH87</f>
        <v>6</v>
      </c>
      <c r="BB87" s="14">
        <f t="shared" si="1"/>
        <v>11</v>
      </c>
      <c r="BC87" s="14">
        <f t="shared" si="236"/>
        <v>15</v>
      </c>
      <c r="BD87" s="12">
        <f t="shared" si="215"/>
        <v>340</v>
      </c>
      <c r="BE87" s="12">
        <f t="shared" si="253"/>
        <v>350</v>
      </c>
      <c r="BF87" s="14">
        <f t="shared" si="254"/>
        <v>690</v>
      </c>
      <c r="BG87" s="12"/>
      <c r="BH87" s="12">
        <f t="shared" si="216"/>
        <v>124</v>
      </c>
      <c r="BI87" s="12">
        <f t="shared" si="217"/>
        <v>123</v>
      </c>
      <c r="BJ87" s="12">
        <f t="shared" si="6"/>
        <v>85</v>
      </c>
      <c r="BK87" s="12">
        <f t="shared" si="239"/>
        <v>99</v>
      </c>
      <c r="BL87" s="12"/>
      <c r="BM87" s="12"/>
      <c r="BN87" s="12">
        <f t="shared" si="259"/>
        <v>62</v>
      </c>
      <c r="BO87" s="12">
        <f t="shared" si="260"/>
        <v>63</v>
      </c>
      <c r="BP87" s="12"/>
      <c r="BQ87" s="12"/>
      <c r="BR87" s="12"/>
      <c r="BS87" s="12"/>
      <c r="BT87" s="12">
        <f t="shared" si="12"/>
        <v>69</v>
      </c>
      <c r="BU87" s="12">
        <f t="shared" si="13"/>
        <v>65</v>
      </c>
      <c r="BV87" s="12"/>
      <c r="BW87" s="12">
        <v>2</v>
      </c>
      <c r="BX87" s="12">
        <v>1</v>
      </c>
      <c r="BY87" s="12">
        <v>0</v>
      </c>
      <c r="BZ87" s="12">
        <f t="shared" si="14"/>
        <v>4</v>
      </c>
      <c r="CA87" s="12">
        <f t="shared" ref="CA87:CB87" si="286">ROUNDUP((((AZ87)*4))/18,0)</f>
        <v>2</v>
      </c>
      <c r="CB87" s="12">
        <f t="shared" si="286"/>
        <v>2</v>
      </c>
      <c r="CC87" s="12">
        <v>0</v>
      </c>
      <c r="CD87" s="12">
        <v>0</v>
      </c>
      <c r="CE87" s="12">
        <v>0</v>
      </c>
      <c r="CF87" s="12">
        <f t="shared" ref="CF87:CG87" si="287">IF(CA87-CC87&gt;0,CA87-CC87,0)</f>
        <v>2</v>
      </c>
      <c r="CG87" s="12">
        <f t="shared" si="287"/>
        <v>2</v>
      </c>
      <c r="CH87" s="12">
        <v>2</v>
      </c>
      <c r="CI87" s="12">
        <f t="shared" si="17"/>
        <v>2</v>
      </c>
      <c r="CJ87" s="12">
        <f t="shared" si="18"/>
        <v>2</v>
      </c>
      <c r="CK87" s="12">
        <f t="shared" si="19"/>
        <v>0</v>
      </c>
      <c r="CL87" s="12">
        <v>11</v>
      </c>
      <c r="CM87" s="12">
        <f t="shared" si="20"/>
        <v>34</v>
      </c>
      <c r="CN87" s="12">
        <f t="shared" si="269"/>
        <v>23</v>
      </c>
      <c r="CO87" s="121">
        <v>1</v>
      </c>
    </row>
    <row r="88" spans="1:93" ht="15.75" customHeight="1">
      <c r="A88" s="13" t="s">
        <v>276</v>
      </c>
      <c r="B88" s="14" t="s">
        <v>89</v>
      </c>
      <c r="C88" s="14" t="s">
        <v>277</v>
      </c>
      <c r="D88" s="14" t="s">
        <v>87</v>
      </c>
      <c r="E88" s="14">
        <v>146</v>
      </c>
      <c r="F88" s="14">
        <v>0.5</v>
      </c>
      <c r="G88" s="14">
        <v>162</v>
      </c>
      <c r="H88" s="14">
        <v>6</v>
      </c>
      <c r="I88" s="14" t="s">
        <v>15</v>
      </c>
      <c r="J88" s="14" t="s">
        <v>15</v>
      </c>
      <c r="K88" s="14">
        <v>162</v>
      </c>
      <c r="L88" s="14">
        <v>6</v>
      </c>
      <c r="M88" s="14" t="s">
        <v>15</v>
      </c>
      <c r="N88" s="14">
        <v>1</v>
      </c>
      <c r="O88" s="14">
        <v>163</v>
      </c>
      <c r="P88" s="14">
        <v>6</v>
      </c>
      <c r="Q88" s="14" t="s">
        <v>15</v>
      </c>
      <c r="R88" s="14">
        <v>1</v>
      </c>
      <c r="S88" s="14">
        <v>118</v>
      </c>
      <c r="T88" s="14">
        <v>5</v>
      </c>
      <c r="U88" s="14" t="s">
        <v>15</v>
      </c>
      <c r="V88" s="14">
        <v>1</v>
      </c>
      <c r="W88" s="14">
        <v>140</v>
      </c>
      <c r="X88" s="14">
        <v>6</v>
      </c>
      <c r="Y88" s="14" t="s">
        <v>15</v>
      </c>
      <c r="Z88" s="14" t="s">
        <v>15</v>
      </c>
      <c r="AA88" s="14">
        <v>123</v>
      </c>
      <c r="AB88" s="14">
        <v>5</v>
      </c>
      <c r="AC88" s="14" t="s">
        <v>15</v>
      </c>
      <c r="AD88" s="14" t="s">
        <v>15</v>
      </c>
      <c r="AE88" s="14">
        <v>110</v>
      </c>
      <c r="AF88" s="14">
        <v>5</v>
      </c>
      <c r="AG88" s="14" t="s">
        <v>15</v>
      </c>
      <c r="AH88" s="14" t="s">
        <v>15</v>
      </c>
      <c r="AI88" s="14">
        <v>98</v>
      </c>
      <c r="AJ88" s="14">
        <v>4</v>
      </c>
      <c r="AK88" s="14" t="s">
        <v>15</v>
      </c>
      <c r="AL88" s="14" t="s">
        <v>15</v>
      </c>
      <c r="AM88" s="14">
        <v>91</v>
      </c>
      <c r="AN88" s="14">
        <v>4</v>
      </c>
      <c r="AO88" s="14" t="s">
        <v>15</v>
      </c>
      <c r="AP88" s="14" t="s">
        <v>15</v>
      </c>
      <c r="AQ88" s="14">
        <v>64</v>
      </c>
      <c r="AR88" s="14">
        <v>3</v>
      </c>
      <c r="AS88" s="14" t="s">
        <v>15</v>
      </c>
      <c r="AT88" s="14" t="s">
        <v>15</v>
      </c>
      <c r="AU88" s="14">
        <v>86</v>
      </c>
      <c r="AV88" s="14">
        <v>4</v>
      </c>
      <c r="AW88" s="14" t="s">
        <v>15</v>
      </c>
      <c r="AX88" s="14" t="s">
        <v>15</v>
      </c>
      <c r="AY88" s="14">
        <v>4567</v>
      </c>
      <c r="AZ88" s="14">
        <f>SUM(T88+X88+AB88+AF88)</f>
        <v>21</v>
      </c>
      <c r="BA88" s="14" t="e">
        <f>V88+Z88+AD88+AH88</f>
        <v>#VALUE!</v>
      </c>
      <c r="BB88" s="14" t="e">
        <f t="shared" si="1"/>
        <v>#VALUE!</v>
      </c>
      <c r="BC88" s="14" t="e">
        <f t="shared" si="236"/>
        <v>#VALUE!</v>
      </c>
      <c r="BD88" s="12">
        <f t="shared" si="215"/>
        <v>491</v>
      </c>
      <c r="BE88" s="12" t="e">
        <f t="shared" si="253"/>
        <v>#VALUE!</v>
      </c>
      <c r="BF88" s="14" t="e">
        <f t="shared" si="254"/>
        <v>#VALUE!</v>
      </c>
      <c r="BG88" s="12"/>
      <c r="BH88" s="12">
        <f t="shared" si="216"/>
        <v>118</v>
      </c>
      <c r="BI88" s="12" t="str">
        <f t="shared" si="217"/>
        <v/>
      </c>
      <c r="BJ88" s="12">
        <f t="shared" si="6"/>
        <v>140</v>
      </c>
      <c r="BK88" s="12" t="str">
        <f t="shared" si="239"/>
        <v/>
      </c>
      <c r="BL88" s="12"/>
      <c r="BM88" s="12"/>
      <c r="BN88" s="12">
        <f t="shared" si="259"/>
        <v>123</v>
      </c>
      <c r="BO88" s="12" t="str">
        <f t="shared" si="260"/>
        <v/>
      </c>
      <c r="BP88" s="12"/>
      <c r="BQ88" s="12"/>
      <c r="BR88" s="12"/>
      <c r="BS88" s="12"/>
      <c r="BT88" s="12">
        <f t="shared" si="12"/>
        <v>110</v>
      </c>
      <c r="BU88" s="12" t="str">
        <f t="shared" si="13"/>
        <v/>
      </c>
      <c r="BV88" s="12"/>
      <c r="BW88" s="12">
        <v>4</v>
      </c>
      <c r="BX88" s="12">
        <v>0</v>
      </c>
      <c r="BY88" s="12">
        <v>4</v>
      </c>
      <c r="BZ88" s="12" t="e">
        <f t="shared" si="14"/>
        <v>#VALUE!</v>
      </c>
      <c r="CA88" s="12">
        <f t="shared" ref="CA88:CB88" si="288">ROUNDUP((((AZ88)*4))/18,0)</f>
        <v>5</v>
      </c>
      <c r="CB88" s="12" t="e">
        <f t="shared" si="288"/>
        <v>#VALUE!</v>
      </c>
      <c r="CC88" s="12">
        <v>0</v>
      </c>
      <c r="CD88" s="12">
        <v>0</v>
      </c>
      <c r="CE88" s="12">
        <v>0</v>
      </c>
      <c r="CF88" s="12">
        <f t="shared" ref="CF88:CG88" si="289">IF(CA88-CC88&gt;0,CA88-CC88,0)</f>
        <v>5</v>
      </c>
      <c r="CG88" s="12" t="e">
        <f t="shared" si="289"/>
        <v>#VALUE!</v>
      </c>
      <c r="CH88" s="12">
        <v>3</v>
      </c>
      <c r="CI88" s="12" t="e">
        <f t="shared" si="17"/>
        <v>#VALUE!</v>
      </c>
      <c r="CJ88" s="12" t="e">
        <f t="shared" si="18"/>
        <v>#VALUE!</v>
      </c>
      <c r="CK88" s="12" t="e">
        <f t="shared" si="19"/>
        <v>#VALUE!</v>
      </c>
      <c r="CL88" s="12">
        <v>32</v>
      </c>
      <c r="CM88" s="12" t="e">
        <f t="shared" si="20"/>
        <v>#VALUE!</v>
      </c>
      <c r="CN88" s="12" t="e">
        <f t="shared" si="269"/>
        <v>#VALUE!</v>
      </c>
      <c r="CO88" s="121"/>
    </row>
    <row r="89" spans="1:93" ht="15.75" customHeight="1">
      <c r="A89" s="13" t="s">
        <v>278</v>
      </c>
      <c r="B89" s="14" t="s">
        <v>89</v>
      </c>
      <c r="C89" s="14" t="s">
        <v>279</v>
      </c>
      <c r="D89" s="14" t="s">
        <v>87</v>
      </c>
      <c r="E89" s="14">
        <v>167</v>
      </c>
      <c r="F89" s="14">
        <v>0.5</v>
      </c>
      <c r="G89" s="14">
        <v>129</v>
      </c>
      <c r="H89" s="14">
        <v>4</v>
      </c>
      <c r="I89" s="14">
        <v>139</v>
      </c>
      <c r="J89" s="14">
        <v>4</v>
      </c>
      <c r="K89" s="14">
        <v>104</v>
      </c>
      <c r="L89" s="14">
        <v>4</v>
      </c>
      <c r="M89" s="14">
        <v>194</v>
      </c>
      <c r="N89" s="14">
        <v>5</v>
      </c>
      <c r="O89" s="14">
        <v>153</v>
      </c>
      <c r="P89" s="14">
        <v>5</v>
      </c>
      <c r="Q89" s="14">
        <v>132</v>
      </c>
      <c r="R89" s="14">
        <v>4</v>
      </c>
      <c r="S89" s="14">
        <v>127</v>
      </c>
      <c r="T89" s="14">
        <v>4</v>
      </c>
      <c r="U89" s="14">
        <v>134</v>
      </c>
      <c r="V89" s="14">
        <v>4</v>
      </c>
      <c r="W89" s="14">
        <v>110</v>
      </c>
      <c r="X89" s="14">
        <v>4</v>
      </c>
      <c r="Y89" s="14">
        <v>102</v>
      </c>
      <c r="Z89" s="14">
        <v>4</v>
      </c>
      <c r="AA89" s="14">
        <v>91</v>
      </c>
      <c r="AB89" s="14">
        <v>4</v>
      </c>
      <c r="AC89" s="14">
        <v>124</v>
      </c>
      <c r="AD89" s="14">
        <v>4</v>
      </c>
      <c r="AE89" s="14">
        <v>111</v>
      </c>
      <c r="AF89" s="14">
        <v>5</v>
      </c>
      <c r="AG89" s="14">
        <v>80</v>
      </c>
      <c r="AH89" s="14">
        <v>3</v>
      </c>
      <c r="AI89" s="14">
        <v>87</v>
      </c>
      <c r="AJ89" s="14">
        <v>4</v>
      </c>
      <c r="AK89" s="14">
        <v>83</v>
      </c>
      <c r="AL89" s="14">
        <v>3</v>
      </c>
      <c r="AM89" s="14">
        <v>86</v>
      </c>
      <c r="AN89" s="14">
        <v>4</v>
      </c>
      <c r="AO89" s="14">
        <v>61</v>
      </c>
      <c r="AP89" s="14">
        <v>2</v>
      </c>
      <c r="AQ89" s="14">
        <v>44</v>
      </c>
      <c r="AR89" s="14">
        <v>2</v>
      </c>
      <c r="AS89" s="14">
        <v>72</v>
      </c>
      <c r="AT89" s="14">
        <v>3</v>
      </c>
      <c r="AU89" s="14">
        <v>64</v>
      </c>
      <c r="AV89" s="14">
        <v>3</v>
      </c>
      <c r="AW89" s="14">
        <v>51</v>
      </c>
      <c r="AX89" s="14">
        <v>2</v>
      </c>
      <c r="AY89" s="129">
        <v>57</v>
      </c>
      <c r="AZ89" s="14">
        <f>SUM(X89+AF89)</f>
        <v>9</v>
      </c>
      <c r="BA89" s="14">
        <f>Z89+AH89</f>
        <v>7</v>
      </c>
      <c r="BB89" s="14">
        <f t="shared" si="1"/>
        <v>16</v>
      </c>
      <c r="BC89" s="14">
        <f t="shared" si="236"/>
        <v>23</v>
      </c>
      <c r="BD89" s="12">
        <f t="shared" si="215"/>
        <v>439</v>
      </c>
      <c r="BE89" s="12">
        <f t="shared" si="253"/>
        <v>440</v>
      </c>
      <c r="BF89" s="14">
        <f t="shared" si="254"/>
        <v>879</v>
      </c>
      <c r="BG89" s="12"/>
      <c r="BH89" s="12">
        <f t="shared" si="216"/>
        <v>127</v>
      </c>
      <c r="BI89" s="12">
        <f t="shared" si="217"/>
        <v>134</v>
      </c>
      <c r="BJ89" s="12">
        <f t="shared" si="6"/>
        <v>110</v>
      </c>
      <c r="BK89" s="12">
        <f t="shared" si="239"/>
        <v>102</v>
      </c>
      <c r="BL89" s="12"/>
      <c r="BM89" s="12"/>
      <c r="BN89" s="12">
        <f t="shared" si="259"/>
        <v>91</v>
      </c>
      <c r="BO89" s="12">
        <f t="shared" si="260"/>
        <v>124</v>
      </c>
      <c r="BP89" s="12"/>
      <c r="BQ89" s="12"/>
      <c r="BR89" s="12"/>
      <c r="BS89" s="12"/>
      <c r="BT89" s="12">
        <f t="shared" si="12"/>
        <v>111</v>
      </c>
      <c r="BU89" s="12">
        <f t="shared" si="13"/>
        <v>80</v>
      </c>
      <c r="BV89" s="12"/>
      <c r="BW89" s="12">
        <v>2</v>
      </c>
      <c r="BX89" s="12">
        <v>0</v>
      </c>
      <c r="BY89" s="12">
        <v>0</v>
      </c>
      <c r="BZ89" s="12">
        <f t="shared" si="14"/>
        <v>5</v>
      </c>
      <c r="CA89" s="12">
        <f t="shared" ref="CA89:CB89" si="290">ROUNDUP((((AZ89)*4))/18,0)</f>
        <v>2</v>
      </c>
      <c r="CB89" s="12">
        <f t="shared" si="290"/>
        <v>2</v>
      </c>
      <c r="CC89" s="12">
        <v>0</v>
      </c>
      <c r="CD89" s="12">
        <v>0</v>
      </c>
      <c r="CE89" s="12">
        <v>0</v>
      </c>
      <c r="CF89" s="12">
        <f t="shared" ref="CF89:CG89" si="291">IF(CA89-CC89&gt;0,CA89-CC89,0)</f>
        <v>2</v>
      </c>
      <c r="CG89" s="12">
        <f t="shared" si="291"/>
        <v>2</v>
      </c>
      <c r="CH89" s="12">
        <v>3</v>
      </c>
      <c r="CI89" s="12">
        <f t="shared" si="17"/>
        <v>3</v>
      </c>
      <c r="CJ89" s="12">
        <f t="shared" si="18"/>
        <v>4</v>
      </c>
      <c r="CK89" s="12">
        <f t="shared" si="19"/>
        <v>1</v>
      </c>
      <c r="CL89" s="12">
        <v>40</v>
      </c>
      <c r="CM89" s="12">
        <f t="shared" si="20"/>
        <v>68</v>
      </c>
      <c r="CN89" s="12">
        <f t="shared" si="269"/>
        <v>28</v>
      </c>
      <c r="CO89" s="121"/>
    </row>
    <row r="90" spans="1:93" ht="15.75" customHeight="1">
      <c r="A90" s="13" t="s">
        <v>280</v>
      </c>
      <c r="B90" s="14" t="s">
        <v>89</v>
      </c>
      <c r="C90" s="14" t="s">
        <v>281</v>
      </c>
      <c r="D90" s="14" t="s">
        <v>87</v>
      </c>
      <c r="E90" s="14">
        <v>179</v>
      </c>
      <c r="F90" s="14">
        <v>0.5</v>
      </c>
      <c r="G90" s="14">
        <v>262</v>
      </c>
      <c r="H90" s="14">
        <v>8</v>
      </c>
      <c r="I90" s="14">
        <v>70</v>
      </c>
      <c r="J90" s="14">
        <v>2</v>
      </c>
      <c r="K90" s="14">
        <v>299</v>
      </c>
      <c r="L90" s="14">
        <v>9</v>
      </c>
      <c r="M90" s="14">
        <v>88</v>
      </c>
      <c r="N90" s="14">
        <v>3</v>
      </c>
      <c r="O90" s="14">
        <v>279</v>
      </c>
      <c r="P90" s="14">
        <v>9</v>
      </c>
      <c r="Q90" s="14">
        <v>69</v>
      </c>
      <c r="R90" s="14">
        <v>2</v>
      </c>
      <c r="S90" s="14">
        <v>260</v>
      </c>
      <c r="T90" s="14">
        <v>9</v>
      </c>
      <c r="U90" s="14">
        <v>48</v>
      </c>
      <c r="V90" s="14">
        <v>1</v>
      </c>
      <c r="W90" s="14">
        <v>232</v>
      </c>
      <c r="X90" s="14">
        <v>8</v>
      </c>
      <c r="Y90" s="14">
        <v>44</v>
      </c>
      <c r="Z90" s="14">
        <v>1</v>
      </c>
      <c r="AA90" s="14">
        <v>247</v>
      </c>
      <c r="AB90" s="14">
        <v>9</v>
      </c>
      <c r="AC90" s="14">
        <v>37</v>
      </c>
      <c r="AD90" s="14">
        <v>1</v>
      </c>
      <c r="AE90" s="14">
        <v>241</v>
      </c>
      <c r="AF90" s="14">
        <v>9</v>
      </c>
      <c r="AG90" s="14">
        <v>36</v>
      </c>
      <c r="AH90" s="14">
        <v>1</v>
      </c>
      <c r="AI90" s="14">
        <v>216</v>
      </c>
      <c r="AJ90" s="14">
        <v>8</v>
      </c>
      <c r="AK90" s="14">
        <v>34</v>
      </c>
      <c r="AL90" s="14">
        <v>1</v>
      </c>
      <c r="AM90" s="14">
        <v>183</v>
      </c>
      <c r="AN90" s="14">
        <v>8</v>
      </c>
      <c r="AO90" s="14">
        <v>25</v>
      </c>
      <c r="AP90" s="14">
        <v>1</v>
      </c>
      <c r="AQ90" s="14">
        <v>106</v>
      </c>
      <c r="AR90" s="14">
        <v>4</v>
      </c>
      <c r="AS90" s="14">
        <v>11</v>
      </c>
      <c r="AT90" s="14">
        <v>1</v>
      </c>
      <c r="AU90" s="14">
        <v>94</v>
      </c>
      <c r="AV90" s="14">
        <v>4</v>
      </c>
      <c r="AW90" s="14">
        <v>18</v>
      </c>
      <c r="AX90" s="14">
        <v>1</v>
      </c>
      <c r="AY90" s="14">
        <v>4567</v>
      </c>
      <c r="AZ90" s="14">
        <f t="shared" ref="AZ90:AZ124" si="292">SUM(T90+X90+AB90+AF90)</f>
        <v>35</v>
      </c>
      <c r="BA90" s="14">
        <f t="shared" ref="BA90:BA124" si="293">V90+Z90+AD90+AH90</f>
        <v>4</v>
      </c>
      <c r="BB90" s="14">
        <f t="shared" si="1"/>
        <v>39</v>
      </c>
      <c r="BC90" s="14">
        <f t="shared" si="236"/>
        <v>28</v>
      </c>
      <c r="BD90" s="12">
        <f t="shared" si="215"/>
        <v>980</v>
      </c>
      <c r="BE90" s="12">
        <f t="shared" si="253"/>
        <v>165</v>
      </c>
      <c r="BF90" s="14">
        <f t="shared" si="254"/>
        <v>1145</v>
      </c>
      <c r="BG90" s="12"/>
      <c r="BH90" s="12">
        <f t="shared" si="216"/>
        <v>260</v>
      </c>
      <c r="BI90" s="12">
        <f t="shared" si="217"/>
        <v>48</v>
      </c>
      <c r="BJ90" s="12">
        <f t="shared" si="6"/>
        <v>232</v>
      </c>
      <c r="BK90" s="12">
        <f t="shared" si="239"/>
        <v>44</v>
      </c>
      <c r="BL90" s="12"/>
      <c r="BM90" s="12"/>
      <c r="BN90" s="12">
        <f t="shared" si="259"/>
        <v>247</v>
      </c>
      <c r="BO90" s="12">
        <f t="shared" si="260"/>
        <v>37</v>
      </c>
      <c r="BP90" s="12"/>
      <c r="BQ90" s="12"/>
      <c r="BR90" s="12"/>
      <c r="BS90" s="12"/>
      <c r="BT90" s="12">
        <f t="shared" si="12"/>
        <v>241</v>
      </c>
      <c r="BU90" s="12">
        <f t="shared" si="13"/>
        <v>36</v>
      </c>
      <c r="BV90" s="12"/>
      <c r="BW90" s="12">
        <v>3</v>
      </c>
      <c r="BX90" s="12">
        <v>1</v>
      </c>
      <c r="BY90" s="12">
        <v>0</v>
      </c>
      <c r="BZ90" s="12">
        <f t="shared" si="14"/>
        <v>11</v>
      </c>
      <c r="CA90" s="12">
        <f t="shared" ref="CA90:CB90" si="294">ROUNDUP((((AZ90)*4))/18,0)</f>
        <v>8</v>
      </c>
      <c r="CB90" s="12">
        <f t="shared" si="294"/>
        <v>1</v>
      </c>
      <c r="CC90" s="12">
        <v>0</v>
      </c>
      <c r="CD90" s="12">
        <v>0</v>
      </c>
      <c r="CE90" s="12">
        <v>0</v>
      </c>
      <c r="CF90" s="12">
        <f t="shared" ref="CF90:CG90" si="295">IF(CA90-CC90&gt;0,CA90-CC90,0)</f>
        <v>8</v>
      </c>
      <c r="CG90" s="12">
        <f t="shared" si="295"/>
        <v>1</v>
      </c>
      <c r="CH90" s="12">
        <v>2</v>
      </c>
      <c r="CI90" s="12">
        <f t="shared" si="17"/>
        <v>7</v>
      </c>
      <c r="CJ90" s="12">
        <f t="shared" si="18"/>
        <v>6</v>
      </c>
      <c r="CK90" s="12">
        <f t="shared" si="19"/>
        <v>4</v>
      </c>
      <c r="CL90" s="12">
        <v>12</v>
      </c>
      <c r="CM90" s="12">
        <f t="shared" si="20"/>
        <v>102</v>
      </c>
      <c r="CN90" s="12">
        <f t="shared" si="269"/>
        <v>90</v>
      </c>
      <c r="CO90" s="121"/>
    </row>
    <row r="91" spans="1:93" ht="15.75" customHeight="1">
      <c r="A91" s="13" t="s">
        <v>282</v>
      </c>
      <c r="B91" s="14" t="s">
        <v>89</v>
      </c>
      <c r="C91" s="17" t="s">
        <v>283</v>
      </c>
      <c r="D91" s="14" t="s">
        <v>87</v>
      </c>
      <c r="E91" s="14">
        <v>191</v>
      </c>
      <c r="F91" s="14">
        <v>0.5</v>
      </c>
      <c r="G91" s="14">
        <v>103</v>
      </c>
      <c r="H91" s="14">
        <v>4</v>
      </c>
      <c r="I91" s="14">
        <v>36</v>
      </c>
      <c r="J91" s="14">
        <v>1</v>
      </c>
      <c r="K91" s="14">
        <v>117</v>
      </c>
      <c r="L91" s="14">
        <v>4</v>
      </c>
      <c r="M91" s="14">
        <v>37</v>
      </c>
      <c r="N91" s="14">
        <v>1</v>
      </c>
      <c r="O91" s="14">
        <v>93</v>
      </c>
      <c r="P91" s="14">
        <v>4</v>
      </c>
      <c r="Q91" s="14">
        <v>42</v>
      </c>
      <c r="R91" s="14">
        <v>2</v>
      </c>
      <c r="S91" s="14">
        <v>137</v>
      </c>
      <c r="T91" s="14">
        <v>5</v>
      </c>
      <c r="U91" s="14">
        <v>26</v>
      </c>
      <c r="V91" s="14">
        <v>1</v>
      </c>
      <c r="W91" s="14">
        <v>117</v>
      </c>
      <c r="X91" s="14">
        <v>5</v>
      </c>
      <c r="Y91" s="14">
        <v>23</v>
      </c>
      <c r="Z91" s="14">
        <v>1</v>
      </c>
      <c r="AA91" s="14">
        <v>110</v>
      </c>
      <c r="AB91" s="14">
        <v>4</v>
      </c>
      <c r="AC91" s="14">
        <v>34</v>
      </c>
      <c r="AD91" s="14">
        <v>1</v>
      </c>
      <c r="AE91" s="14">
        <v>98</v>
      </c>
      <c r="AF91" s="14">
        <v>4</v>
      </c>
      <c r="AG91" s="14">
        <v>32</v>
      </c>
      <c r="AH91" s="14">
        <v>1</v>
      </c>
      <c r="AI91" s="14">
        <v>110</v>
      </c>
      <c r="AJ91" s="14">
        <v>5</v>
      </c>
      <c r="AK91" s="14">
        <v>17</v>
      </c>
      <c r="AL91" s="14">
        <v>1</v>
      </c>
      <c r="AM91" s="14">
        <v>94</v>
      </c>
      <c r="AN91" s="14">
        <v>4</v>
      </c>
      <c r="AO91" s="14">
        <v>16</v>
      </c>
      <c r="AP91" s="14">
        <v>1</v>
      </c>
      <c r="AQ91" s="14">
        <v>63</v>
      </c>
      <c r="AR91" s="14">
        <v>3</v>
      </c>
      <c r="AS91" s="14">
        <v>16</v>
      </c>
      <c r="AT91" s="14">
        <v>1</v>
      </c>
      <c r="AU91" s="14">
        <v>85</v>
      </c>
      <c r="AV91" s="14">
        <v>4</v>
      </c>
      <c r="AW91" s="14">
        <v>19</v>
      </c>
      <c r="AX91" s="14">
        <v>1</v>
      </c>
      <c r="AY91" s="14">
        <v>4567</v>
      </c>
      <c r="AZ91" s="14">
        <f t="shared" si="292"/>
        <v>18</v>
      </c>
      <c r="BA91" s="14">
        <f t="shared" si="293"/>
        <v>4</v>
      </c>
      <c r="BB91" s="14">
        <f t="shared" si="1"/>
        <v>22</v>
      </c>
      <c r="BC91" s="14">
        <f t="shared" si="236"/>
        <v>20</v>
      </c>
      <c r="BD91" s="12">
        <f t="shared" si="215"/>
        <v>462</v>
      </c>
      <c r="BE91" s="12">
        <f t="shared" si="253"/>
        <v>115</v>
      </c>
      <c r="BF91" s="14">
        <f t="shared" si="254"/>
        <v>577</v>
      </c>
      <c r="BG91" s="12"/>
      <c r="BH91" s="12">
        <f t="shared" si="216"/>
        <v>137</v>
      </c>
      <c r="BI91" s="12">
        <f t="shared" si="217"/>
        <v>26</v>
      </c>
      <c r="BJ91" s="12">
        <f t="shared" si="6"/>
        <v>117</v>
      </c>
      <c r="BK91" s="12">
        <f t="shared" si="239"/>
        <v>23</v>
      </c>
      <c r="BL91" s="12"/>
      <c r="BM91" s="12"/>
      <c r="BN91" s="12">
        <f t="shared" si="259"/>
        <v>110</v>
      </c>
      <c r="BO91" s="12">
        <f t="shared" si="260"/>
        <v>34</v>
      </c>
      <c r="BP91" s="12"/>
      <c r="BQ91" s="12"/>
      <c r="BR91" s="12"/>
      <c r="BS91" s="12"/>
      <c r="BT91" s="12">
        <f t="shared" si="12"/>
        <v>98</v>
      </c>
      <c r="BU91" s="12">
        <f t="shared" si="13"/>
        <v>32</v>
      </c>
      <c r="BV91" s="12"/>
      <c r="BW91" s="12">
        <v>4</v>
      </c>
      <c r="BX91" s="12">
        <v>1</v>
      </c>
      <c r="BY91" s="12">
        <v>0</v>
      </c>
      <c r="BZ91" s="12">
        <f t="shared" si="14"/>
        <v>6</v>
      </c>
      <c r="CA91" s="12">
        <f t="shared" ref="CA91:CB91" si="296">ROUNDUP((((AZ91)*4))/18,0)</f>
        <v>4</v>
      </c>
      <c r="CB91" s="12">
        <f t="shared" si="296"/>
        <v>1</v>
      </c>
      <c r="CC91" s="12">
        <v>0</v>
      </c>
      <c r="CD91" s="12">
        <v>0</v>
      </c>
      <c r="CE91" s="12">
        <v>0</v>
      </c>
      <c r="CF91" s="12">
        <f t="shared" ref="CF91:CG91" si="297">IF(CA91-CC91&gt;0,CA91-CC91,0)</f>
        <v>4</v>
      </c>
      <c r="CG91" s="12">
        <f t="shared" si="297"/>
        <v>1</v>
      </c>
      <c r="CH91" s="12">
        <v>2</v>
      </c>
      <c r="CI91" s="12">
        <f t="shared" si="17"/>
        <v>4</v>
      </c>
      <c r="CJ91" s="12">
        <f t="shared" si="18"/>
        <v>4</v>
      </c>
      <c r="CK91" s="12">
        <f t="shared" si="19"/>
        <v>2</v>
      </c>
      <c r="CL91" s="12">
        <v>11</v>
      </c>
      <c r="CM91" s="12">
        <f t="shared" si="20"/>
        <v>68</v>
      </c>
      <c r="CN91" s="12">
        <f t="shared" si="269"/>
        <v>57</v>
      </c>
      <c r="CO91" s="121">
        <v>1</v>
      </c>
    </row>
    <row r="92" spans="1:93" ht="15.75" customHeight="1">
      <c r="A92" s="13" t="s">
        <v>284</v>
      </c>
      <c r="B92" s="14" t="s">
        <v>89</v>
      </c>
      <c r="C92" s="17" t="s">
        <v>285</v>
      </c>
      <c r="D92" s="14" t="s">
        <v>87</v>
      </c>
      <c r="E92" s="14">
        <v>210</v>
      </c>
      <c r="F92" s="14">
        <v>0.5</v>
      </c>
      <c r="G92" s="14">
        <v>39</v>
      </c>
      <c r="H92" s="14">
        <v>2</v>
      </c>
      <c r="I92" s="14">
        <v>77</v>
      </c>
      <c r="J92" s="14">
        <v>2</v>
      </c>
      <c r="K92" s="14">
        <v>57</v>
      </c>
      <c r="L92" s="14">
        <v>2</v>
      </c>
      <c r="M92" s="14">
        <v>88</v>
      </c>
      <c r="N92" s="14">
        <v>3</v>
      </c>
      <c r="O92" s="14">
        <v>49</v>
      </c>
      <c r="P92" s="14">
        <v>2</v>
      </c>
      <c r="Q92" s="14">
        <v>73</v>
      </c>
      <c r="R92" s="14">
        <v>2</v>
      </c>
      <c r="S92" s="14">
        <v>50</v>
      </c>
      <c r="T92" s="14">
        <v>2</v>
      </c>
      <c r="U92" s="14">
        <v>66</v>
      </c>
      <c r="V92" s="14">
        <v>2</v>
      </c>
      <c r="W92" s="14">
        <v>48</v>
      </c>
      <c r="X92" s="14">
        <v>2</v>
      </c>
      <c r="Y92" s="14">
        <v>47</v>
      </c>
      <c r="Z92" s="14">
        <v>2</v>
      </c>
      <c r="AA92" s="14">
        <v>49</v>
      </c>
      <c r="AB92" s="14">
        <v>2</v>
      </c>
      <c r="AC92" s="14">
        <v>62</v>
      </c>
      <c r="AD92" s="14">
        <v>3</v>
      </c>
      <c r="AE92" s="14">
        <v>50</v>
      </c>
      <c r="AF92" s="14">
        <v>2</v>
      </c>
      <c r="AG92" s="14">
        <v>55</v>
      </c>
      <c r="AH92" s="14">
        <v>2</v>
      </c>
      <c r="AI92" s="14">
        <v>47</v>
      </c>
      <c r="AJ92" s="14">
        <v>2</v>
      </c>
      <c r="AK92" s="14">
        <v>45</v>
      </c>
      <c r="AL92" s="14">
        <v>2</v>
      </c>
      <c r="AM92" s="14">
        <v>30</v>
      </c>
      <c r="AN92" s="14">
        <v>2</v>
      </c>
      <c r="AO92" s="14">
        <v>39</v>
      </c>
      <c r="AP92" s="14">
        <v>2</v>
      </c>
      <c r="AQ92" s="14">
        <v>35</v>
      </c>
      <c r="AR92" s="14">
        <v>2</v>
      </c>
      <c r="AS92" s="14">
        <v>40</v>
      </c>
      <c r="AT92" s="14">
        <v>2</v>
      </c>
      <c r="AU92" s="14">
        <v>30</v>
      </c>
      <c r="AV92" s="14">
        <v>1</v>
      </c>
      <c r="AW92" s="14">
        <v>24</v>
      </c>
      <c r="AX92" s="14">
        <v>1</v>
      </c>
      <c r="AY92" s="14">
        <v>4567</v>
      </c>
      <c r="AZ92" s="14">
        <f t="shared" si="292"/>
        <v>8</v>
      </c>
      <c r="BA92" s="14">
        <f t="shared" si="293"/>
        <v>9</v>
      </c>
      <c r="BB92" s="14">
        <f t="shared" si="1"/>
        <v>17</v>
      </c>
      <c r="BC92" s="14">
        <f t="shared" si="236"/>
        <v>14</v>
      </c>
      <c r="BD92" s="12">
        <f t="shared" si="215"/>
        <v>197</v>
      </c>
      <c r="BE92" s="12">
        <f t="shared" si="253"/>
        <v>230</v>
      </c>
      <c r="BF92" s="14">
        <f t="shared" si="254"/>
        <v>427</v>
      </c>
      <c r="BG92" s="12"/>
      <c r="BH92" s="12">
        <f t="shared" si="216"/>
        <v>50</v>
      </c>
      <c r="BI92" s="12">
        <f t="shared" si="217"/>
        <v>66</v>
      </c>
      <c r="BJ92" s="12">
        <f t="shared" si="6"/>
        <v>48</v>
      </c>
      <c r="BK92" s="12">
        <f t="shared" si="239"/>
        <v>47</v>
      </c>
      <c r="BL92" s="12"/>
      <c r="BM92" s="12"/>
      <c r="BN92" s="12">
        <f t="shared" si="259"/>
        <v>49</v>
      </c>
      <c r="BO92" s="12">
        <f t="shared" si="260"/>
        <v>62</v>
      </c>
      <c r="BP92" s="12"/>
      <c r="BQ92" s="12"/>
      <c r="BR92" s="12"/>
      <c r="BS92" s="12"/>
      <c r="BT92" s="12">
        <f t="shared" si="12"/>
        <v>50</v>
      </c>
      <c r="BU92" s="12">
        <f t="shared" si="13"/>
        <v>55</v>
      </c>
      <c r="BV92" s="12"/>
      <c r="BW92" s="12">
        <v>1</v>
      </c>
      <c r="BX92" s="12">
        <v>1</v>
      </c>
      <c r="BY92" s="12">
        <v>1</v>
      </c>
      <c r="BZ92" s="12">
        <f t="shared" si="14"/>
        <v>5</v>
      </c>
      <c r="CA92" s="12">
        <f t="shared" ref="CA92:CB92" si="298">ROUNDUP((((AZ92)*4))/18,0)</f>
        <v>2</v>
      </c>
      <c r="CB92" s="12">
        <f t="shared" si="298"/>
        <v>2</v>
      </c>
      <c r="CC92" s="12">
        <v>0</v>
      </c>
      <c r="CD92" s="12">
        <v>0</v>
      </c>
      <c r="CE92" s="12">
        <v>0</v>
      </c>
      <c r="CF92" s="12">
        <f t="shared" ref="CF92:CG92" si="299">IF(CA92-CC92&gt;0,CA92-CC92,0)</f>
        <v>2</v>
      </c>
      <c r="CG92" s="12">
        <f t="shared" si="299"/>
        <v>2</v>
      </c>
      <c r="CH92" s="12">
        <v>2</v>
      </c>
      <c r="CI92" s="12">
        <f t="shared" si="17"/>
        <v>3</v>
      </c>
      <c r="CJ92" s="12">
        <f t="shared" si="18"/>
        <v>4</v>
      </c>
      <c r="CK92" s="12">
        <f t="shared" si="19"/>
        <v>2</v>
      </c>
      <c r="CL92" s="12">
        <v>26</v>
      </c>
      <c r="CM92" s="12">
        <f t="shared" si="20"/>
        <v>68</v>
      </c>
      <c r="CN92" s="12">
        <f t="shared" si="269"/>
        <v>42</v>
      </c>
      <c r="CO92" s="121"/>
    </row>
    <row r="93" spans="1:93" ht="15.75" customHeight="1">
      <c r="A93" s="13" t="s">
        <v>286</v>
      </c>
      <c r="B93" s="14" t="s">
        <v>89</v>
      </c>
      <c r="C93" s="14" t="s">
        <v>287</v>
      </c>
      <c r="D93" s="14" t="s">
        <v>87</v>
      </c>
      <c r="E93" s="14">
        <v>236</v>
      </c>
      <c r="F93" s="14">
        <v>0.5</v>
      </c>
      <c r="G93" s="14">
        <v>136</v>
      </c>
      <c r="H93" s="14">
        <v>5</v>
      </c>
      <c r="I93" s="14">
        <v>102</v>
      </c>
      <c r="J93" s="14">
        <v>3</v>
      </c>
      <c r="K93" s="14">
        <v>159</v>
      </c>
      <c r="L93" s="14">
        <v>5</v>
      </c>
      <c r="M93" s="14">
        <v>92</v>
      </c>
      <c r="N93" s="14">
        <v>3</v>
      </c>
      <c r="O93" s="14">
        <v>169</v>
      </c>
      <c r="P93" s="14">
        <v>7</v>
      </c>
      <c r="Q93" s="14">
        <v>81</v>
      </c>
      <c r="R93" s="14">
        <v>3</v>
      </c>
      <c r="S93" s="14">
        <v>151</v>
      </c>
      <c r="T93" s="14">
        <v>6</v>
      </c>
      <c r="U93" s="14">
        <v>109</v>
      </c>
      <c r="V93" s="14">
        <v>4</v>
      </c>
      <c r="W93" s="14">
        <v>111</v>
      </c>
      <c r="X93" s="14">
        <v>5</v>
      </c>
      <c r="Y93" s="14">
        <v>65</v>
      </c>
      <c r="Z93" s="14">
        <v>2</v>
      </c>
      <c r="AA93" s="14">
        <v>107</v>
      </c>
      <c r="AB93" s="14">
        <v>5</v>
      </c>
      <c r="AC93" s="14">
        <v>72</v>
      </c>
      <c r="AD93" s="14">
        <v>2</v>
      </c>
      <c r="AE93" s="14">
        <v>126</v>
      </c>
      <c r="AF93" s="14">
        <v>6</v>
      </c>
      <c r="AG93" s="14">
        <v>60</v>
      </c>
      <c r="AH93" s="14">
        <v>2</v>
      </c>
      <c r="AI93" s="14">
        <v>118</v>
      </c>
      <c r="AJ93" s="14">
        <v>5</v>
      </c>
      <c r="AK93" s="14">
        <v>51</v>
      </c>
      <c r="AL93" s="14">
        <v>2</v>
      </c>
      <c r="AM93" s="14">
        <v>88</v>
      </c>
      <c r="AN93" s="14">
        <v>4</v>
      </c>
      <c r="AO93" s="14">
        <v>37</v>
      </c>
      <c r="AP93" s="14">
        <v>1</v>
      </c>
      <c r="AQ93" s="14">
        <v>91</v>
      </c>
      <c r="AR93" s="14">
        <v>4</v>
      </c>
      <c r="AS93" s="14">
        <v>50</v>
      </c>
      <c r="AT93" s="14">
        <v>2</v>
      </c>
      <c r="AU93" s="14">
        <v>97</v>
      </c>
      <c r="AV93" s="14">
        <v>4</v>
      </c>
      <c r="AW93" s="14">
        <v>44</v>
      </c>
      <c r="AX93" s="14">
        <v>2</v>
      </c>
      <c r="AY93" s="14">
        <v>4567</v>
      </c>
      <c r="AZ93" s="14">
        <f t="shared" si="292"/>
        <v>22</v>
      </c>
      <c r="BA93" s="14">
        <f t="shared" si="293"/>
        <v>10</v>
      </c>
      <c r="BB93" s="14">
        <f t="shared" si="1"/>
        <v>32</v>
      </c>
      <c r="BC93" s="14">
        <f t="shared" si="236"/>
        <v>24</v>
      </c>
      <c r="BD93" s="12">
        <f t="shared" si="215"/>
        <v>495</v>
      </c>
      <c r="BE93" s="12">
        <f t="shared" si="253"/>
        <v>306</v>
      </c>
      <c r="BF93" s="14">
        <f t="shared" si="254"/>
        <v>801</v>
      </c>
      <c r="BG93" s="12"/>
      <c r="BH93" s="12">
        <f t="shared" si="216"/>
        <v>151</v>
      </c>
      <c r="BI93" s="12">
        <f t="shared" si="217"/>
        <v>109</v>
      </c>
      <c r="BJ93" s="12">
        <f t="shared" si="6"/>
        <v>111</v>
      </c>
      <c r="BK93" s="12">
        <f t="shared" si="239"/>
        <v>65</v>
      </c>
      <c r="BL93" s="12"/>
      <c r="BM93" s="12"/>
      <c r="BN93" s="12">
        <f t="shared" si="259"/>
        <v>107</v>
      </c>
      <c r="BO93" s="12">
        <f t="shared" si="260"/>
        <v>72</v>
      </c>
      <c r="BP93" s="12"/>
      <c r="BQ93" s="12"/>
      <c r="BR93" s="12"/>
      <c r="BS93" s="12"/>
      <c r="BT93" s="12">
        <f t="shared" si="12"/>
        <v>126</v>
      </c>
      <c r="BU93" s="12">
        <f t="shared" si="13"/>
        <v>60</v>
      </c>
      <c r="BV93" s="12"/>
      <c r="BW93" s="12">
        <v>5</v>
      </c>
      <c r="BX93" s="12">
        <v>2</v>
      </c>
      <c r="BY93" s="12">
        <v>1</v>
      </c>
      <c r="BZ93" s="12">
        <f t="shared" si="14"/>
        <v>9</v>
      </c>
      <c r="CA93" s="12">
        <f t="shared" ref="CA93:CB93" si="300">ROUNDUP((((AZ93)*4))/18,0)</f>
        <v>5</v>
      </c>
      <c r="CB93" s="12">
        <f t="shared" si="300"/>
        <v>3</v>
      </c>
      <c r="CC93" s="12">
        <v>0</v>
      </c>
      <c r="CD93" s="12">
        <v>0</v>
      </c>
      <c r="CE93" s="12">
        <v>0</v>
      </c>
      <c r="CF93" s="12">
        <f t="shared" ref="CF93:CG93" si="301">IF(CA93-CC93&gt;0,CA93-CC93,0)</f>
        <v>5</v>
      </c>
      <c r="CG93" s="12">
        <f t="shared" si="301"/>
        <v>3</v>
      </c>
      <c r="CH93" s="12">
        <v>3</v>
      </c>
      <c r="CI93" s="12">
        <f t="shared" si="17"/>
        <v>6</v>
      </c>
      <c r="CJ93" s="12">
        <f t="shared" si="18"/>
        <v>6</v>
      </c>
      <c r="CK93" s="12">
        <f t="shared" si="19"/>
        <v>3</v>
      </c>
      <c r="CL93" s="12">
        <v>53</v>
      </c>
      <c r="CM93" s="12">
        <f t="shared" si="20"/>
        <v>102</v>
      </c>
      <c r="CN93" s="12">
        <f t="shared" si="269"/>
        <v>49</v>
      </c>
      <c r="CO93" s="121"/>
    </row>
    <row r="94" spans="1:93" ht="15.75" customHeight="1">
      <c r="A94" s="11" t="s">
        <v>288</v>
      </c>
      <c r="B94" s="12" t="s">
        <v>89</v>
      </c>
      <c r="C94" s="16" t="s">
        <v>761</v>
      </c>
      <c r="D94" s="12" t="s">
        <v>87</v>
      </c>
      <c r="E94" s="12">
        <v>239</v>
      </c>
      <c r="F94" s="12">
        <v>0.5</v>
      </c>
      <c r="G94" s="12">
        <v>69</v>
      </c>
      <c r="H94" s="12">
        <v>3</v>
      </c>
      <c r="I94" s="12"/>
      <c r="J94" s="12"/>
      <c r="K94" s="12">
        <v>87</v>
      </c>
      <c r="L94" s="12">
        <v>3</v>
      </c>
      <c r="M94" s="12"/>
      <c r="N94" s="12"/>
      <c r="O94" s="12">
        <v>74</v>
      </c>
      <c r="P94" s="12">
        <v>3</v>
      </c>
      <c r="Q94" s="12"/>
      <c r="R94" s="12"/>
      <c r="S94" s="12">
        <v>95</v>
      </c>
      <c r="T94" s="12">
        <v>3</v>
      </c>
      <c r="U94" s="12"/>
      <c r="V94" s="12"/>
      <c r="W94" s="12">
        <v>100</v>
      </c>
      <c r="X94" s="12">
        <v>4</v>
      </c>
      <c r="Y94" s="12"/>
      <c r="Z94" s="12"/>
      <c r="AA94" s="12">
        <v>103</v>
      </c>
      <c r="AB94" s="12">
        <v>4</v>
      </c>
      <c r="AC94" s="12"/>
      <c r="AD94" s="12"/>
      <c r="AE94" s="12">
        <v>93</v>
      </c>
      <c r="AF94" s="12">
        <v>4</v>
      </c>
      <c r="AG94" s="12"/>
      <c r="AH94" s="12"/>
      <c r="AI94" s="12">
        <v>89</v>
      </c>
      <c r="AJ94" s="12">
        <v>4</v>
      </c>
      <c r="AK94" s="12"/>
      <c r="AL94" s="12"/>
      <c r="AM94" s="12">
        <v>99</v>
      </c>
      <c r="AN94" s="12">
        <v>5</v>
      </c>
      <c r="AO94" s="12"/>
      <c r="AP94" s="12"/>
      <c r="AQ94" s="12">
        <v>70</v>
      </c>
      <c r="AR94" s="12">
        <v>3</v>
      </c>
      <c r="AS94" s="12"/>
      <c r="AT94" s="12"/>
      <c r="AU94" s="12">
        <v>80</v>
      </c>
      <c r="AV94" s="12">
        <v>4</v>
      </c>
      <c r="AW94" s="12"/>
      <c r="AX94" s="12"/>
      <c r="AY94" s="12">
        <v>4567</v>
      </c>
      <c r="AZ94" s="12">
        <f t="shared" si="292"/>
        <v>15</v>
      </c>
      <c r="BA94" s="12">
        <f t="shared" si="293"/>
        <v>0</v>
      </c>
      <c r="BB94" s="12">
        <f t="shared" si="1"/>
        <v>15</v>
      </c>
      <c r="BC94" s="12">
        <f t="shared" si="236"/>
        <v>16</v>
      </c>
      <c r="BD94" s="12">
        <f t="shared" si="215"/>
        <v>391</v>
      </c>
      <c r="BE94" s="12">
        <f t="shared" si="253"/>
        <v>0</v>
      </c>
      <c r="BF94" s="12">
        <f t="shared" si="254"/>
        <v>391</v>
      </c>
      <c r="BG94" s="12"/>
      <c r="BH94" s="12">
        <f t="shared" si="216"/>
        <v>95</v>
      </c>
      <c r="BI94" s="12">
        <f t="shared" si="217"/>
        <v>0</v>
      </c>
      <c r="BJ94" s="12">
        <f t="shared" si="6"/>
        <v>100</v>
      </c>
      <c r="BK94" s="12">
        <f t="shared" si="239"/>
        <v>0</v>
      </c>
      <c r="BL94" s="12"/>
      <c r="BM94" s="12"/>
      <c r="BN94" s="12">
        <f t="shared" si="259"/>
        <v>103</v>
      </c>
      <c r="BO94" s="12">
        <f t="shared" si="260"/>
        <v>0</v>
      </c>
      <c r="BP94" s="12"/>
      <c r="BQ94" s="12"/>
      <c r="BR94" s="12"/>
      <c r="BS94" s="12"/>
      <c r="BT94" s="12">
        <f t="shared" si="12"/>
        <v>93</v>
      </c>
      <c r="BU94" s="12">
        <f t="shared" si="13"/>
        <v>0</v>
      </c>
      <c r="BV94" s="12"/>
      <c r="BW94" s="12">
        <v>4</v>
      </c>
      <c r="BX94" s="12">
        <v>0</v>
      </c>
      <c r="BY94" s="12">
        <v>0</v>
      </c>
      <c r="BZ94" s="12">
        <f t="shared" si="14"/>
        <v>5</v>
      </c>
      <c r="CA94" s="12">
        <f t="shared" ref="CA94:CB94" si="302">ROUNDUP((((AZ94)*4))/18,0)</f>
        <v>4</v>
      </c>
      <c r="CB94" s="12">
        <f t="shared" si="302"/>
        <v>0</v>
      </c>
      <c r="CC94" s="12">
        <v>0</v>
      </c>
      <c r="CD94" s="12">
        <v>0</v>
      </c>
      <c r="CE94" s="12">
        <v>0</v>
      </c>
      <c r="CF94" s="12">
        <f t="shared" ref="CF94:CG94" si="303">IF(CA94-CC94&gt;0,CA94-CC94,0)</f>
        <v>4</v>
      </c>
      <c r="CG94" s="12">
        <f t="shared" si="303"/>
        <v>0</v>
      </c>
      <c r="CH94" s="12">
        <v>4</v>
      </c>
      <c r="CI94" s="12">
        <f t="shared" si="17"/>
        <v>3</v>
      </c>
      <c r="CJ94" s="12">
        <f t="shared" si="18"/>
        <v>2</v>
      </c>
      <c r="CK94" s="12">
        <f t="shared" si="19"/>
        <v>0</v>
      </c>
      <c r="CL94" s="12">
        <v>58</v>
      </c>
      <c r="CM94" s="12">
        <f t="shared" si="20"/>
        <v>34</v>
      </c>
      <c r="CN94" s="12">
        <f t="shared" si="269"/>
        <v>0</v>
      </c>
      <c r="CO94" s="121"/>
    </row>
    <row r="95" spans="1:93" ht="15.75" customHeight="1">
      <c r="A95" s="13" t="s">
        <v>290</v>
      </c>
      <c r="B95" s="14" t="s">
        <v>89</v>
      </c>
      <c r="C95" s="14" t="s">
        <v>291</v>
      </c>
      <c r="D95" s="14" t="s">
        <v>87</v>
      </c>
      <c r="E95" s="14">
        <v>248</v>
      </c>
      <c r="F95" s="14">
        <v>0.5</v>
      </c>
      <c r="G95" s="14">
        <v>96</v>
      </c>
      <c r="H95" s="14">
        <v>3</v>
      </c>
      <c r="I95" s="14">
        <v>73</v>
      </c>
      <c r="J95" s="14">
        <v>2</v>
      </c>
      <c r="K95" s="14">
        <v>83</v>
      </c>
      <c r="L95" s="14">
        <v>3</v>
      </c>
      <c r="M95" s="14">
        <v>50</v>
      </c>
      <c r="N95" s="14">
        <v>2</v>
      </c>
      <c r="O95" s="14">
        <v>65</v>
      </c>
      <c r="P95" s="14">
        <v>3</v>
      </c>
      <c r="Q95" s="14">
        <v>51</v>
      </c>
      <c r="R95" s="14">
        <v>2</v>
      </c>
      <c r="S95" s="14">
        <v>86</v>
      </c>
      <c r="T95" s="14">
        <v>3</v>
      </c>
      <c r="U95" s="14">
        <v>43</v>
      </c>
      <c r="V95" s="14">
        <v>2</v>
      </c>
      <c r="W95" s="14">
        <v>70</v>
      </c>
      <c r="X95" s="14">
        <v>3</v>
      </c>
      <c r="Y95" s="14">
        <v>56</v>
      </c>
      <c r="Z95" s="14">
        <v>2</v>
      </c>
      <c r="AA95" s="14">
        <v>74</v>
      </c>
      <c r="AB95" s="14">
        <v>3</v>
      </c>
      <c r="AC95" s="14">
        <v>55</v>
      </c>
      <c r="AD95" s="14">
        <v>2</v>
      </c>
      <c r="AE95" s="14">
        <v>59</v>
      </c>
      <c r="AF95" s="14">
        <v>3</v>
      </c>
      <c r="AG95" s="14">
        <v>33</v>
      </c>
      <c r="AH95" s="14">
        <v>1</v>
      </c>
      <c r="AI95" s="14">
        <v>68</v>
      </c>
      <c r="AJ95" s="14">
        <v>3</v>
      </c>
      <c r="AK95" s="14">
        <v>37</v>
      </c>
      <c r="AL95" s="14">
        <v>1</v>
      </c>
      <c r="AM95" s="14">
        <v>75</v>
      </c>
      <c r="AN95" s="14">
        <v>3</v>
      </c>
      <c r="AO95" s="14">
        <v>48</v>
      </c>
      <c r="AP95" s="14">
        <v>2</v>
      </c>
      <c r="AQ95" s="14">
        <v>74</v>
      </c>
      <c r="AR95" s="14">
        <v>3</v>
      </c>
      <c r="AS95" s="14">
        <v>62</v>
      </c>
      <c r="AT95" s="14">
        <v>3</v>
      </c>
      <c r="AU95" s="14">
        <v>83</v>
      </c>
      <c r="AV95" s="14">
        <v>3</v>
      </c>
      <c r="AW95" s="14">
        <v>54</v>
      </c>
      <c r="AX95" s="14">
        <v>2</v>
      </c>
      <c r="AY95" s="14">
        <v>4567</v>
      </c>
      <c r="AZ95" s="14">
        <f t="shared" si="292"/>
        <v>12</v>
      </c>
      <c r="BA95" s="14">
        <f t="shared" si="293"/>
        <v>7</v>
      </c>
      <c r="BB95" s="14">
        <f t="shared" si="1"/>
        <v>19</v>
      </c>
      <c r="BC95" s="14">
        <f t="shared" si="236"/>
        <v>20</v>
      </c>
      <c r="BD95" s="12">
        <f t="shared" si="215"/>
        <v>289</v>
      </c>
      <c r="BE95" s="12">
        <f t="shared" si="253"/>
        <v>187</v>
      </c>
      <c r="BF95" s="14">
        <f t="shared" si="254"/>
        <v>476</v>
      </c>
      <c r="BG95" s="12"/>
      <c r="BH95" s="12">
        <f t="shared" si="216"/>
        <v>86</v>
      </c>
      <c r="BI95" s="12">
        <f t="shared" si="217"/>
        <v>43</v>
      </c>
      <c r="BJ95" s="12">
        <f t="shared" si="6"/>
        <v>70</v>
      </c>
      <c r="BK95" s="12">
        <f t="shared" si="239"/>
        <v>56</v>
      </c>
      <c r="BL95" s="12"/>
      <c r="BM95" s="12"/>
      <c r="BN95" s="12">
        <f t="shared" si="259"/>
        <v>74</v>
      </c>
      <c r="BO95" s="12">
        <f t="shared" si="260"/>
        <v>55</v>
      </c>
      <c r="BP95" s="12"/>
      <c r="BQ95" s="12"/>
      <c r="BR95" s="12"/>
      <c r="BS95" s="12"/>
      <c r="BT95" s="12">
        <f t="shared" si="12"/>
        <v>59</v>
      </c>
      <c r="BU95" s="12">
        <f t="shared" si="13"/>
        <v>33</v>
      </c>
      <c r="BV95" s="12"/>
      <c r="BW95" s="12">
        <v>2</v>
      </c>
      <c r="BX95" s="12">
        <v>0</v>
      </c>
      <c r="BY95" s="12">
        <v>0</v>
      </c>
      <c r="BZ95" s="12">
        <f t="shared" si="14"/>
        <v>6</v>
      </c>
      <c r="CA95" s="12">
        <f t="shared" ref="CA95:CB95" si="304">ROUNDUP((((AZ95)*4))/18,0)</f>
        <v>3</v>
      </c>
      <c r="CB95" s="12">
        <f t="shared" si="304"/>
        <v>2</v>
      </c>
      <c r="CC95" s="12">
        <v>0</v>
      </c>
      <c r="CD95" s="12">
        <v>0</v>
      </c>
      <c r="CE95" s="12">
        <v>0</v>
      </c>
      <c r="CF95" s="12">
        <f t="shared" ref="CF95:CG95" si="305">IF(CA95-CC95&gt;0,CA95-CC95,0)</f>
        <v>3</v>
      </c>
      <c r="CG95" s="12">
        <f t="shared" si="305"/>
        <v>2</v>
      </c>
      <c r="CH95" s="12">
        <v>2</v>
      </c>
      <c r="CI95" s="12">
        <f t="shared" si="17"/>
        <v>4</v>
      </c>
      <c r="CJ95" s="12">
        <f t="shared" si="18"/>
        <v>4</v>
      </c>
      <c r="CK95" s="12">
        <f t="shared" si="19"/>
        <v>2</v>
      </c>
      <c r="CL95" s="12">
        <v>31</v>
      </c>
      <c r="CM95" s="12">
        <f t="shared" si="20"/>
        <v>68</v>
      </c>
      <c r="CN95" s="12">
        <f t="shared" si="269"/>
        <v>37</v>
      </c>
      <c r="CO95" s="121"/>
    </row>
    <row r="96" spans="1:93" ht="15.75" customHeight="1">
      <c r="A96" s="13" t="s">
        <v>292</v>
      </c>
      <c r="B96" s="14" t="s">
        <v>89</v>
      </c>
      <c r="C96" s="14" t="s">
        <v>293</v>
      </c>
      <c r="D96" s="14" t="s">
        <v>87</v>
      </c>
      <c r="E96" s="14">
        <v>250</v>
      </c>
      <c r="F96" s="14">
        <v>0.5</v>
      </c>
      <c r="G96" s="14">
        <v>91</v>
      </c>
      <c r="H96" s="14">
        <v>4</v>
      </c>
      <c r="I96" s="14"/>
      <c r="J96" s="14"/>
      <c r="K96" s="14">
        <v>86</v>
      </c>
      <c r="L96" s="14">
        <v>4</v>
      </c>
      <c r="M96" s="14"/>
      <c r="N96" s="14"/>
      <c r="O96" s="14">
        <v>93</v>
      </c>
      <c r="P96" s="14">
        <v>4</v>
      </c>
      <c r="Q96" s="14"/>
      <c r="R96" s="14"/>
      <c r="S96" s="14">
        <v>93</v>
      </c>
      <c r="T96" s="14">
        <v>4</v>
      </c>
      <c r="U96" s="14"/>
      <c r="V96" s="14"/>
      <c r="W96" s="14">
        <v>84</v>
      </c>
      <c r="X96" s="14">
        <v>4</v>
      </c>
      <c r="Y96" s="14"/>
      <c r="Z96" s="14"/>
      <c r="AA96" s="14">
        <v>68</v>
      </c>
      <c r="AB96" s="14">
        <v>3</v>
      </c>
      <c r="AC96" s="14"/>
      <c r="AD96" s="14"/>
      <c r="AE96" s="14">
        <v>78</v>
      </c>
      <c r="AF96" s="14">
        <v>4</v>
      </c>
      <c r="AG96" s="14"/>
      <c r="AH96" s="14"/>
      <c r="AI96" s="14">
        <v>83</v>
      </c>
      <c r="AJ96" s="14">
        <v>4</v>
      </c>
      <c r="AK96" s="14"/>
      <c r="AL96" s="14"/>
      <c r="AM96" s="14">
        <v>96</v>
      </c>
      <c r="AN96" s="14">
        <v>4</v>
      </c>
      <c r="AO96" s="14"/>
      <c r="AP96" s="14"/>
      <c r="AQ96" s="14">
        <v>74</v>
      </c>
      <c r="AR96" s="14">
        <v>3</v>
      </c>
      <c r="AS96" s="14"/>
      <c r="AT96" s="14"/>
      <c r="AU96" s="14">
        <v>71</v>
      </c>
      <c r="AV96" s="14">
        <v>3</v>
      </c>
      <c r="AW96" s="14"/>
      <c r="AX96" s="14"/>
      <c r="AY96" s="14">
        <v>4567</v>
      </c>
      <c r="AZ96" s="14">
        <f t="shared" si="292"/>
        <v>15</v>
      </c>
      <c r="BA96" s="14">
        <f t="shared" si="293"/>
        <v>0</v>
      </c>
      <c r="BB96" s="14">
        <f t="shared" si="1"/>
        <v>15</v>
      </c>
      <c r="BC96" s="14">
        <f t="shared" si="236"/>
        <v>14</v>
      </c>
      <c r="BD96" s="12">
        <f t="shared" si="215"/>
        <v>323</v>
      </c>
      <c r="BE96" s="12">
        <f t="shared" si="253"/>
        <v>0</v>
      </c>
      <c r="BF96" s="14">
        <f t="shared" si="254"/>
        <v>323</v>
      </c>
      <c r="BG96" s="12"/>
      <c r="BH96" s="12">
        <f t="shared" si="216"/>
        <v>93</v>
      </c>
      <c r="BI96" s="12">
        <f t="shared" si="217"/>
        <v>0</v>
      </c>
      <c r="BJ96" s="12">
        <f t="shared" si="6"/>
        <v>84</v>
      </c>
      <c r="BK96" s="12">
        <f t="shared" si="239"/>
        <v>0</v>
      </c>
      <c r="BL96" s="12"/>
      <c r="BM96" s="12"/>
      <c r="BN96" s="12">
        <f t="shared" si="259"/>
        <v>68</v>
      </c>
      <c r="BO96" s="12">
        <f t="shared" si="260"/>
        <v>0</v>
      </c>
      <c r="BP96" s="12"/>
      <c r="BQ96" s="12"/>
      <c r="BR96" s="12"/>
      <c r="BS96" s="12"/>
      <c r="BT96" s="12">
        <f t="shared" si="12"/>
        <v>78</v>
      </c>
      <c r="BU96" s="12">
        <f t="shared" si="13"/>
        <v>0</v>
      </c>
      <c r="BV96" s="12"/>
      <c r="BW96" s="12">
        <v>3</v>
      </c>
      <c r="BX96" s="12">
        <v>0</v>
      </c>
      <c r="BY96" s="12">
        <v>0</v>
      </c>
      <c r="BZ96" s="12">
        <f t="shared" si="14"/>
        <v>5</v>
      </c>
      <c r="CA96" s="12">
        <f t="shared" ref="CA96:CB96" si="306">ROUNDUP((((AZ96)*4))/18,0)</f>
        <v>4</v>
      </c>
      <c r="CB96" s="12">
        <f t="shared" si="306"/>
        <v>0</v>
      </c>
      <c r="CC96" s="12">
        <v>0</v>
      </c>
      <c r="CD96" s="12">
        <v>0</v>
      </c>
      <c r="CE96" s="12">
        <v>0</v>
      </c>
      <c r="CF96" s="12">
        <f t="shared" ref="CF96:CG96" si="307">IF(CA96-CC96&gt;0,CA96-CC96,0)</f>
        <v>4</v>
      </c>
      <c r="CG96" s="12">
        <f t="shared" si="307"/>
        <v>0</v>
      </c>
      <c r="CH96" s="12">
        <v>2</v>
      </c>
      <c r="CI96" s="12">
        <f t="shared" si="17"/>
        <v>3</v>
      </c>
      <c r="CJ96" s="12">
        <f t="shared" si="18"/>
        <v>2</v>
      </c>
      <c r="CK96" s="12">
        <f t="shared" si="19"/>
        <v>0</v>
      </c>
      <c r="CL96" s="12">
        <v>28</v>
      </c>
      <c r="CM96" s="12">
        <f t="shared" si="20"/>
        <v>34</v>
      </c>
      <c r="CN96" s="12">
        <f t="shared" si="269"/>
        <v>6</v>
      </c>
      <c r="CO96" s="121"/>
    </row>
    <row r="97" spans="1:93" ht="15.75" customHeight="1">
      <c r="A97" s="13" t="s">
        <v>294</v>
      </c>
      <c r="B97" s="14" t="s">
        <v>89</v>
      </c>
      <c r="C97" s="14" t="s">
        <v>295</v>
      </c>
      <c r="D97" s="14" t="s">
        <v>87</v>
      </c>
      <c r="E97" s="14">
        <v>263</v>
      </c>
      <c r="F97" s="14">
        <v>0.5</v>
      </c>
      <c r="G97" s="14">
        <v>162</v>
      </c>
      <c r="H97" s="14">
        <v>6</v>
      </c>
      <c r="I97" s="14"/>
      <c r="J97" s="14"/>
      <c r="K97" s="14">
        <v>154</v>
      </c>
      <c r="L97" s="14">
        <v>6</v>
      </c>
      <c r="M97" s="14"/>
      <c r="N97" s="14"/>
      <c r="O97" s="14">
        <v>154</v>
      </c>
      <c r="P97" s="14">
        <v>6</v>
      </c>
      <c r="Q97" s="14"/>
      <c r="R97" s="14"/>
      <c r="S97" s="14">
        <v>159</v>
      </c>
      <c r="T97" s="14">
        <v>6</v>
      </c>
      <c r="U97" s="14"/>
      <c r="V97" s="14"/>
      <c r="W97" s="14">
        <v>151</v>
      </c>
      <c r="X97" s="14">
        <v>6</v>
      </c>
      <c r="Y97" s="14"/>
      <c r="Z97" s="14"/>
      <c r="AA97" s="14">
        <v>133</v>
      </c>
      <c r="AB97" s="14">
        <v>6</v>
      </c>
      <c r="AC97" s="14"/>
      <c r="AD97" s="14"/>
      <c r="AE97" s="14">
        <v>140</v>
      </c>
      <c r="AF97" s="14">
        <v>6</v>
      </c>
      <c r="AG97" s="14"/>
      <c r="AH97" s="14"/>
      <c r="AI97" s="14">
        <v>139</v>
      </c>
      <c r="AJ97" s="14">
        <v>6</v>
      </c>
      <c r="AK97" s="14"/>
      <c r="AL97" s="14"/>
      <c r="AM97" s="14">
        <v>117</v>
      </c>
      <c r="AN97" s="14">
        <v>6</v>
      </c>
      <c r="AO97" s="14"/>
      <c r="AP97" s="14"/>
      <c r="AQ97" s="14">
        <v>83</v>
      </c>
      <c r="AR97" s="14">
        <v>4</v>
      </c>
      <c r="AS97" s="14"/>
      <c r="AT97" s="14"/>
      <c r="AU97" s="14">
        <v>123</v>
      </c>
      <c r="AV97" s="14">
        <v>6</v>
      </c>
      <c r="AW97" s="14"/>
      <c r="AX97" s="14"/>
      <c r="AY97" s="14">
        <v>4567</v>
      </c>
      <c r="AZ97" s="14">
        <f t="shared" si="292"/>
        <v>24</v>
      </c>
      <c r="BA97" s="14">
        <f t="shared" si="293"/>
        <v>0</v>
      </c>
      <c r="BB97" s="14">
        <f t="shared" si="1"/>
        <v>24</v>
      </c>
      <c r="BC97" s="14">
        <f t="shared" si="236"/>
        <v>22</v>
      </c>
      <c r="BD97" s="12">
        <f t="shared" si="215"/>
        <v>583</v>
      </c>
      <c r="BE97" s="12">
        <f t="shared" si="253"/>
        <v>0</v>
      </c>
      <c r="BF97" s="14">
        <f t="shared" si="254"/>
        <v>583</v>
      </c>
      <c r="BG97" s="12"/>
      <c r="BH97" s="12">
        <f t="shared" si="216"/>
        <v>159</v>
      </c>
      <c r="BI97" s="12">
        <f t="shared" si="217"/>
        <v>0</v>
      </c>
      <c r="BJ97" s="12">
        <f t="shared" si="6"/>
        <v>151</v>
      </c>
      <c r="BK97" s="12">
        <f t="shared" si="239"/>
        <v>0</v>
      </c>
      <c r="BL97" s="12"/>
      <c r="BM97" s="12"/>
      <c r="BN97" s="12">
        <f t="shared" si="259"/>
        <v>133</v>
      </c>
      <c r="BO97" s="12">
        <f t="shared" si="260"/>
        <v>0</v>
      </c>
      <c r="BP97" s="12"/>
      <c r="BQ97" s="12"/>
      <c r="BR97" s="12"/>
      <c r="BS97" s="12"/>
      <c r="BT97" s="12">
        <f t="shared" si="12"/>
        <v>140</v>
      </c>
      <c r="BU97" s="12">
        <f t="shared" si="13"/>
        <v>0</v>
      </c>
      <c r="BV97" s="12"/>
      <c r="BW97" s="12">
        <v>4</v>
      </c>
      <c r="BX97" s="12">
        <v>0</v>
      </c>
      <c r="BY97" s="12">
        <v>0</v>
      </c>
      <c r="BZ97" s="12">
        <f t="shared" si="14"/>
        <v>7</v>
      </c>
      <c r="CA97" s="12">
        <f t="shared" ref="CA97:CB97" si="308">ROUNDUP((((AZ97)*4))/18,0)</f>
        <v>6</v>
      </c>
      <c r="CB97" s="12">
        <f t="shared" si="308"/>
        <v>0</v>
      </c>
      <c r="CC97" s="12">
        <v>0</v>
      </c>
      <c r="CD97" s="12">
        <v>0</v>
      </c>
      <c r="CE97" s="12">
        <v>0</v>
      </c>
      <c r="CF97" s="12">
        <f t="shared" ref="CF97:CG97" si="309">IF(CA97-CC97&gt;0,CA97-CC97,0)</f>
        <v>6</v>
      </c>
      <c r="CG97" s="12">
        <f t="shared" si="309"/>
        <v>0</v>
      </c>
      <c r="CH97" s="12">
        <v>3</v>
      </c>
      <c r="CI97" s="12">
        <f t="shared" si="17"/>
        <v>4</v>
      </c>
      <c r="CJ97" s="12">
        <f t="shared" si="18"/>
        <v>4</v>
      </c>
      <c r="CK97" s="12">
        <f t="shared" si="19"/>
        <v>1</v>
      </c>
      <c r="CL97" s="12">
        <v>33</v>
      </c>
      <c r="CM97" s="12">
        <f t="shared" si="20"/>
        <v>68</v>
      </c>
      <c r="CN97" s="12">
        <f t="shared" si="269"/>
        <v>35</v>
      </c>
      <c r="CO97" s="121"/>
    </row>
    <row r="98" spans="1:93" ht="15.75" customHeight="1">
      <c r="A98" s="13" t="s">
        <v>296</v>
      </c>
      <c r="B98" s="14" t="s">
        <v>89</v>
      </c>
      <c r="C98" s="14" t="s">
        <v>297</v>
      </c>
      <c r="D98" s="14" t="s">
        <v>87</v>
      </c>
      <c r="E98" s="14">
        <v>309</v>
      </c>
      <c r="F98" s="14">
        <v>0.5</v>
      </c>
      <c r="G98" s="14">
        <v>43</v>
      </c>
      <c r="H98" s="14">
        <v>2</v>
      </c>
      <c r="I98" s="14"/>
      <c r="J98" s="14"/>
      <c r="K98" s="14">
        <v>61</v>
      </c>
      <c r="L98" s="14">
        <v>2</v>
      </c>
      <c r="M98" s="14"/>
      <c r="N98" s="14"/>
      <c r="O98" s="14">
        <v>74</v>
      </c>
      <c r="P98" s="14">
        <v>3</v>
      </c>
      <c r="Q98" s="14"/>
      <c r="R98" s="14"/>
      <c r="S98" s="14">
        <v>73</v>
      </c>
      <c r="T98" s="14">
        <v>3</v>
      </c>
      <c r="U98" s="14"/>
      <c r="V98" s="14"/>
      <c r="W98" s="14">
        <v>63</v>
      </c>
      <c r="X98" s="14">
        <v>3</v>
      </c>
      <c r="Y98" s="14"/>
      <c r="Z98" s="14"/>
      <c r="AA98" s="14">
        <v>54</v>
      </c>
      <c r="AB98" s="14">
        <v>2</v>
      </c>
      <c r="AC98" s="14"/>
      <c r="AD98" s="14"/>
      <c r="AE98" s="14">
        <v>73</v>
      </c>
      <c r="AF98" s="14">
        <v>3</v>
      </c>
      <c r="AG98" s="14"/>
      <c r="AH98" s="14"/>
      <c r="AI98" s="14">
        <v>74</v>
      </c>
      <c r="AJ98" s="14">
        <v>3</v>
      </c>
      <c r="AK98" s="14"/>
      <c r="AL98" s="14"/>
      <c r="AM98" s="14">
        <v>59</v>
      </c>
      <c r="AN98" s="14">
        <v>2</v>
      </c>
      <c r="AO98" s="14"/>
      <c r="AP98" s="14"/>
      <c r="AQ98" s="14">
        <v>43</v>
      </c>
      <c r="AR98" s="14">
        <v>2</v>
      </c>
      <c r="AS98" s="14"/>
      <c r="AT98" s="14"/>
      <c r="AU98" s="14">
        <v>49</v>
      </c>
      <c r="AV98" s="14">
        <v>2</v>
      </c>
      <c r="AW98" s="14"/>
      <c r="AX98" s="14"/>
      <c r="AY98" s="14">
        <v>4567</v>
      </c>
      <c r="AZ98" s="14">
        <f t="shared" si="292"/>
        <v>11</v>
      </c>
      <c r="BA98" s="14">
        <f t="shared" si="293"/>
        <v>0</v>
      </c>
      <c r="BB98" s="14">
        <f t="shared" si="1"/>
        <v>11</v>
      </c>
      <c r="BC98" s="14">
        <f t="shared" si="236"/>
        <v>9</v>
      </c>
      <c r="BD98" s="12">
        <f t="shared" si="215"/>
        <v>263</v>
      </c>
      <c r="BE98" s="12">
        <f t="shared" si="253"/>
        <v>0</v>
      </c>
      <c r="BF98" s="14">
        <f t="shared" si="254"/>
        <v>263</v>
      </c>
      <c r="BG98" s="12"/>
      <c r="BH98" s="12">
        <f t="shared" si="216"/>
        <v>73</v>
      </c>
      <c r="BI98" s="12">
        <f t="shared" si="217"/>
        <v>0</v>
      </c>
      <c r="BJ98" s="12">
        <f t="shared" si="6"/>
        <v>63</v>
      </c>
      <c r="BK98" s="12">
        <f t="shared" si="239"/>
        <v>0</v>
      </c>
      <c r="BL98" s="12"/>
      <c r="BM98" s="12"/>
      <c r="BN98" s="12">
        <f t="shared" si="259"/>
        <v>54</v>
      </c>
      <c r="BO98" s="12">
        <f t="shared" si="260"/>
        <v>0</v>
      </c>
      <c r="BP98" s="12"/>
      <c r="BQ98" s="12"/>
      <c r="BR98" s="12"/>
      <c r="BS98" s="12"/>
      <c r="BT98" s="12">
        <f t="shared" si="12"/>
        <v>73</v>
      </c>
      <c r="BU98" s="12">
        <f t="shared" si="13"/>
        <v>0</v>
      </c>
      <c r="BV98" s="12"/>
      <c r="BW98" s="12">
        <v>3</v>
      </c>
      <c r="BX98" s="12">
        <v>0</v>
      </c>
      <c r="BY98" s="12">
        <v>0</v>
      </c>
      <c r="BZ98" s="12">
        <f t="shared" si="14"/>
        <v>3</v>
      </c>
      <c r="CA98" s="12">
        <f t="shared" ref="CA98:CB98" si="310">ROUNDUP((((AZ98)*4))/18,0)</f>
        <v>3</v>
      </c>
      <c r="CB98" s="12">
        <f t="shared" si="310"/>
        <v>0</v>
      </c>
      <c r="CC98" s="12">
        <v>0</v>
      </c>
      <c r="CD98" s="12">
        <v>0</v>
      </c>
      <c r="CE98" s="12">
        <v>0</v>
      </c>
      <c r="CF98" s="12">
        <f t="shared" ref="CF98:CG98" si="311">IF(CA98-CC98&gt;0,CA98-CC98,0)</f>
        <v>3</v>
      </c>
      <c r="CG98" s="12">
        <f t="shared" si="311"/>
        <v>0</v>
      </c>
      <c r="CH98" s="12">
        <v>2</v>
      </c>
      <c r="CI98" s="12">
        <f t="shared" si="17"/>
        <v>2</v>
      </c>
      <c r="CJ98" s="12">
        <f t="shared" si="18"/>
        <v>2</v>
      </c>
      <c r="CK98" s="12">
        <f t="shared" si="19"/>
        <v>0</v>
      </c>
      <c r="CL98" s="12">
        <v>10</v>
      </c>
      <c r="CM98" s="12">
        <f t="shared" si="20"/>
        <v>34</v>
      </c>
      <c r="CN98" s="12">
        <f t="shared" si="269"/>
        <v>24</v>
      </c>
      <c r="CO98" s="121">
        <v>1</v>
      </c>
    </row>
    <row r="99" spans="1:93" ht="15.75" customHeight="1">
      <c r="A99" s="13" t="s">
        <v>298</v>
      </c>
      <c r="B99" s="14" t="s">
        <v>89</v>
      </c>
      <c r="C99" s="14" t="s">
        <v>299</v>
      </c>
      <c r="D99" s="14" t="s">
        <v>87</v>
      </c>
      <c r="E99" s="14">
        <v>327</v>
      </c>
      <c r="F99" s="14">
        <v>0.5</v>
      </c>
      <c r="G99" s="14">
        <v>57</v>
      </c>
      <c r="H99" s="14">
        <v>2</v>
      </c>
      <c r="I99" s="14"/>
      <c r="J99" s="14"/>
      <c r="K99" s="14">
        <v>49</v>
      </c>
      <c r="L99" s="14">
        <v>2</v>
      </c>
      <c r="M99" s="14"/>
      <c r="N99" s="14"/>
      <c r="O99" s="14">
        <v>64</v>
      </c>
      <c r="P99" s="14">
        <v>3</v>
      </c>
      <c r="Q99" s="14"/>
      <c r="R99" s="14"/>
      <c r="S99" s="14">
        <v>60</v>
      </c>
      <c r="T99" s="14">
        <v>3</v>
      </c>
      <c r="U99" s="14"/>
      <c r="V99" s="14"/>
      <c r="W99" s="14">
        <v>52</v>
      </c>
      <c r="X99" s="14">
        <v>3</v>
      </c>
      <c r="Y99" s="14"/>
      <c r="Z99" s="14"/>
      <c r="AA99" s="14">
        <v>62</v>
      </c>
      <c r="AB99" s="14">
        <v>3</v>
      </c>
      <c r="AC99" s="14"/>
      <c r="AD99" s="14"/>
      <c r="AE99" s="14">
        <v>72</v>
      </c>
      <c r="AF99" s="14">
        <v>3</v>
      </c>
      <c r="AG99" s="14"/>
      <c r="AH99" s="14"/>
      <c r="AI99" s="14">
        <v>40</v>
      </c>
      <c r="AJ99" s="14">
        <v>2</v>
      </c>
      <c r="AK99" s="14"/>
      <c r="AL99" s="14"/>
      <c r="AM99" s="14">
        <v>33</v>
      </c>
      <c r="AN99" s="14">
        <v>2</v>
      </c>
      <c r="AO99" s="14"/>
      <c r="AP99" s="14"/>
      <c r="AQ99" s="14">
        <v>25</v>
      </c>
      <c r="AR99" s="14">
        <v>1</v>
      </c>
      <c r="AS99" s="14"/>
      <c r="AT99" s="14"/>
      <c r="AU99" s="14">
        <v>37</v>
      </c>
      <c r="AV99" s="14">
        <v>2</v>
      </c>
      <c r="AW99" s="14"/>
      <c r="AX99" s="14"/>
      <c r="AY99" s="14">
        <v>4567</v>
      </c>
      <c r="AZ99" s="14">
        <f t="shared" si="292"/>
        <v>12</v>
      </c>
      <c r="BA99" s="14">
        <f t="shared" si="293"/>
        <v>0</v>
      </c>
      <c r="BB99" s="14">
        <f t="shared" si="1"/>
        <v>12</v>
      </c>
      <c r="BC99" s="14">
        <f t="shared" si="236"/>
        <v>7</v>
      </c>
      <c r="BD99" s="12">
        <f t="shared" si="215"/>
        <v>246</v>
      </c>
      <c r="BE99" s="12">
        <f t="shared" si="253"/>
        <v>0</v>
      </c>
      <c r="BF99" s="14">
        <f t="shared" si="254"/>
        <v>246</v>
      </c>
      <c r="BG99" s="12"/>
      <c r="BH99" s="12">
        <f t="shared" si="216"/>
        <v>60</v>
      </c>
      <c r="BI99" s="12">
        <f t="shared" si="217"/>
        <v>0</v>
      </c>
      <c r="BJ99" s="12">
        <f t="shared" si="6"/>
        <v>52</v>
      </c>
      <c r="BK99" s="12">
        <f t="shared" si="239"/>
        <v>0</v>
      </c>
      <c r="BL99" s="12"/>
      <c r="BM99" s="12"/>
      <c r="BN99" s="12">
        <f t="shared" si="259"/>
        <v>62</v>
      </c>
      <c r="BO99" s="12">
        <f t="shared" si="260"/>
        <v>0</v>
      </c>
      <c r="BP99" s="12"/>
      <c r="BQ99" s="12"/>
      <c r="BR99" s="12"/>
      <c r="BS99" s="12"/>
      <c r="BT99" s="12">
        <f t="shared" si="12"/>
        <v>72</v>
      </c>
      <c r="BU99" s="12">
        <f t="shared" si="13"/>
        <v>0</v>
      </c>
      <c r="BV99" s="12"/>
      <c r="BW99" s="12">
        <v>0</v>
      </c>
      <c r="BX99" s="12">
        <v>0</v>
      </c>
      <c r="BY99" s="12"/>
      <c r="BZ99" s="12">
        <f t="shared" si="14"/>
        <v>4</v>
      </c>
      <c r="CA99" s="12">
        <f t="shared" ref="CA99:CB99" si="312">ROUNDUP((((AZ99)*4))/18,0)</f>
        <v>3</v>
      </c>
      <c r="CB99" s="12">
        <f t="shared" si="312"/>
        <v>0</v>
      </c>
      <c r="CC99" s="12">
        <v>0</v>
      </c>
      <c r="CD99" s="12">
        <v>0</v>
      </c>
      <c r="CE99" s="12">
        <v>0</v>
      </c>
      <c r="CF99" s="12">
        <f t="shared" ref="CF99:CG99" si="313">IF(CA99-CC99&gt;0,CA99-CC99,0)</f>
        <v>3</v>
      </c>
      <c r="CG99" s="12">
        <f t="shared" si="313"/>
        <v>0</v>
      </c>
      <c r="CH99" s="12">
        <v>1</v>
      </c>
      <c r="CI99" s="12">
        <f t="shared" si="17"/>
        <v>2</v>
      </c>
      <c r="CJ99" s="12">
        <f t="shared" si="18"/>
        <v>2</v>
      </c>
      <c r="CK99" s="12">
        <f t="shared" si="19"/>
        <v>1</v>
      </c>
      <c r="CL99" s="12">
        <v>7</v>
      </c>
      <c r="CM99" s="12">
        <f t="shared" si="20"/>
        <v>34</v>
      </c>
      <c r="CN99" s="12">
        <f t="shared" si="269"/>
        <v>27</v>
      </c>
      <c r="CO99" s="121"/>
    </row>
    <row r="100" spans="1:93" ht="15.75" customHeight="1">
      <c r="A100" s="13" t="s">
        <v>300</v>
      </c>
      <c r="B100" s="14" t="s">
        <v>237</v>
      </c>
      <c r="C100" s="14" t="s">
        <v>301</v>
      </c>
      <c r="D100" s="14" t="s">
        <v>239</v>
      </c>
      <c r="E100" s="14">
        <v>1</v>
      </c>
      <c r="F100" s="14">
        <v>0.5</v>
      </c>
      <c r="G100" s="14">
        <v>69</v>
      </c>
      <c r="H100" s="14">
        <v>3</v>
      </c>
      <c r="I100" s="14">
        <v>102</v>
      </c>
      <c r="J100" s="14">
        <v>3</v>
      </c>
      <c r="K100" s="14">
        <v>67</v>
      </c>
      <c r="L100" s="14">
        <v>3</v>
      </c>
      <c r="M100" s="14">
        <v>51</v>
      </c>
      <c r="N100" s="14">
        <v>2</v>
      </c>
      <c r="O100" s="14">
        <v>62</v>
      </c>
      <c r="P100" s="14">
        <v>2</v>
      </c>
      <c r="Q100" s="14">
        <v>68</v>
      </c>
      <c r="R100" s="14">
        <v>2</v>
      </c>
      <c r="S100" s="14">
        <v>63</v>
      </c>
      <c r="T100" s="14">
        <v>3</v>
      </c>
      <c r="U100" s="14">
        <v>43</v>
      </c>
      <c r="V100" s="14">
        <v>2</v>
      </c>
      <c r="W100" s="14">
        <v>66</v>
      </c>
      <c r="X100" s="14">
        <v>3</v>
      </c>
      <c r="Y100" s="14">
        <v>60</v>
      </c>
      <c r="Z100" s="14">
        <v>3</v>
      </c>
      <c r="AA100" s="14">
        <v>66</v>
      </c>
      <c r="AB100" s="14">
        <v>3</v>
      </c>
      <c r="AC100" s="14">
        <v>42</v>
      </c>
      <c r="AD100" s="14">
        <v>2</v>
      </c>
      <c r="AE100" s="14">
        <v>50</v>
      </c>
      <c r="AF100" s="14">
        <v>2</v>
      </c>
      <c r="AG100" s="14">
        <v>44</v>
      </c>
      <c r="AH100" s="14">
        <v>2</v>
      </c>
      <c r="AI100" s="14">
        <v>64</v>
      </c>
      <c r="AJ100" s="14">
        <v>3</v>
      </c>
      <c r="AK100" s="14">
        <v>29</v>
      </c>
      <c r="AL100" s="14">
        <v>1</v>
      </c>
      <c r="AM100" s="14">
        <v>56</v>
      </c>
      <c r="AN100" s="14">
        <v>3</v>
      </c>
      <c r="AO100" s="14">
        <v>41</v>
      </c>
      <c r="AP100" s="14">
        <v>2</v>
      </c>
      <c r="AQ100" s="14">
        <v>50</v>
      </c>
      <c r="AR100" s="14">
        <v>3</v>
      </c>
      <c r="AS100" s="14">
        <v>39</v>
      </c>
      <c r="AT100" s="14">
        <v>1</v>
      </c>
      <c r="AU100" s="14">
        <v>44</v>
      </c>
      <c r="AV100" s="14">
        <v>2</v>
      </c>
      <c r="AW100" s="14">
        <v>40</v>
      </c>
      <c r="AX100" s="14">
        <v>2</v>
      </c>
      <c r="AY100" s="14">
        <v>4567</v>
      </c>
      <c r="AZ100" s="14">
        <f t="shared" si="292"/>
        <v>11</v>
      </c>
      <c r="BA100" s="14">
        <f t="shared" si="293"/>
        <v>9</v>
      </c>
      <c r="BB100" s="14">
        <f t="shared" si="1"/>
        <v>20</v>
      </c>
      <c r="BC100" s="14">
        <f t="shared" si="236"/>
        <v>17</v>
      </c>
      <c r="BD100" s="12">
        <f t="shared" si="215"/>
        <v>245</v>
      </c>
      <c r="BE100" s="12">
        <f t="shared" si="253"/>
        <v>189</v>
      </c>
      <c r="BF100" s="14">
        <f t="shared" si="254"/>
        <v>434</v>
      </c>
      <c r="BG100" s="12"/>
      <c r="BH100" s="12">
        <f t="shared" si="216"/>
        <v>63</v>
      </c>
      <c r="BI100" s="12">
        <f t="shared" si="217"/>
        <v>43</v>
      </c>
      <c r="BJ100" s="12">
        <f t="shared" si="6"/>
        <v>66</v>
      </c>
      <c r="BK100" s="12">
        <f t="shared" si="239"/>
        <v>60</v>
      </c>
      <c r="BL100" s="12"/>
      <c r="BM100" s="12"/>
      <c r="BN100" s="12">
        <f t="shared" si="259"/>
        <v>66</v>
      </c>
      <c r="BO100" s="12">
        <f t="shared" si="260"/>
        <v>42</v>
      </c>
      <c r="BP100" s="12"/>
      <c r="BQ100" s="12"/>
      <c r="BR100" s="12"/>
      <c r="BS100" s="12"/>
      <c r="BT100" s="12">
        <f t="shared" si="12"/>
        <v>50</v>
      </c>
      <c r="BU100" s="12">
        <f t="shared" si="13"/>
        <v>44</v>
      </c>
      <c r="BV100" s="12"/>
      <c r="BW100" s="12">
        <v>4</v>
      </c>
      <c r="BX100" s="12">
        <v>2</v>
      </c>
      <c r="BY100" s="12">
        <v>0</v>
      </c>
      <c r="BZ100" s="12">
        <f t="shared" si="14"/>
        <v>6</v>
      </c>
      <c r="CA100" s="12">
        <f t="shared" ref="CA100:CB100" si="314">ROUNDUP((((AZ100)*4))/18,0)</f>
        <v>3</v>
      </c>
      <c r="CB100" s="12">
        <f t="shared" si="314"/>
        <v>2</v>
      </c>
      <c r="CC100" s="12">
        <v>0</v>
      </c>
      <c r="CD100" s="12">
        <v>0</v>
      </c>
      <c r="CE100" s="12">
        <v>0</v>
      </c>
      <c r="CF100" s="12">
        <f t="shared" ref="CF100:CG100" si="315">IF(CA100-CC100&gt;0,CA100-CC100,0)</f>
        <v>3</v>
      </c>
      <c r="CG100" s="12">
        <f t="shared" si="315"/>
        <v>2</v>
      </c>
      <c r="CH100" s="12">
        <v>2</v>
      </c>
      <c r="CI100" s="12">
        <f t="shared" si="17"/>
        <v>4</v>
      </c>
      <c r="CJ100" s="12">
        <f t="shared" si="18"/>
        <v>4</v>
      </c>
      <c r="CK100" s="12">
        <f t="shared" si="19"/>
        <v>2</v>
      </c>
      <c r="CL100" s="12">
        <v>16</v>
      </c>
      <c r="CM100" s="12">
        <f t="shared" si="20"/>
        <v>68</v>
      </c>
      <c r="CN100" s="12">
        <f t="shared" si="269"/>
        <v>52</v>
      </c>
      <c r="CO100" s="121"/>
    </row>
    <row r="101" spans="1:93" ht="15.75" customHeight="1">
      <c r="A101" s="13" t="s">
        <v>302</v>
      </c>
      <c r="B101" s="14" t="s">
        <v>237</v>
      </c>
      <c r="C101" s="14" t="s">
        <v>303</v>
      </c>
      <c r="D101" s="14" t="s">
        <v>239</v>
      </c>
      <c r="E101" s="14">
        <v>5</v>
      </c>
      <c r="F101" s="14">
        <v>0.5</v>
      </c>
      <c r="G101" s="14">
        <v>130</v>
      </c>
      <c r="H101" s="14">
        <v>6</v>
      </c>
      <c r="I101" s="14"/>
      <c r="J101" s="14"/>
      <c r="K101" s="14">
        <v>159</v>
      </c>
      <c r="L101" s="14">
        <v>7</v>
      </c>
      <c r="M101" s="14"/>
      <c r="N101" s="14"/>
      <c r="O101" s="14">
        <v>142</v>
      </c>
      <c r="P101" s="14">
        <v>6</v>
      </c>
      <c r="Q101" s="14"/>
      <c r="R101" s="14"/>
      <c r="S101" s="14">
        <v>149</v>
      </c>
      <c r="T101" s="14">
        <v>6</v>
      </c>
      <c r="U101" s="14"/>
      <c r="V101" s="14"/>
      <c r="W101" s="14">
        <v>146</v>
      </c>
      <c r="X101" s="14">
        <v>6</v>
      </c>
      <c r="Y101" s="14"/>
      <c r="Z101" s="14"/>
      <c r="AA101" s="14">
        <v>127</v>
      </c>
      <c r="AB101" s="14">
        <v>6</v>
      </c>
      <c r="AC101" s="14"/>
      <c r="AD101" s="14"/>
      <c r="AE101" s="14">
        <v>130</v>
      </c>
      <c r="AF101" s="14">
        <v>6</v>
      </c>
      <c r="AG101" s="14"/>
      <c r="AH101" s="14"/>
      <c r="AI101" s="14">
        <v>112</v>
      </c>
      <c r="AJ101" s="14">
        <v>6</v>
      </c>
      <c r="AK101" s="14"/>
      <c r="AL101" s="14"/>
      <c r="AM101" s="14">
        <v>88</v>
      </c>
      <c r="AN101" s="14">
        <v>5</v>
      </c>
      <c r="AO101" s="14"/>
      <c r="AP101" s="14"/>
      <c r="AQ101" s="14">
        <v>33</v>
      </c>
      <c r="AR101" s="14">
        <v>2</v>
      </c>
      <c r="AS101" s="14"/>
      <c r="AT101" s="14"/>
      <c r="AU101" s="14">
        <v>61</v>
      </c>
      <c r="AV101" s="14">
        <v>3</v>
      </c>
      <c r="AW101" s="14"/>
      <c r="AX101" s="14"/>
      <c r="AY101" s="14">
        <v>4567</v>
      </c>
      <c r="AZ101" s="14">
        <f t="shared" si="292"/>
        <v>24</v>
      </c>
      <c r="BA101" s="14">
        <f t="shared" si="293"/>
        <v>0</v>
      </c>
      <c r="BB101" s="14">
        <f t="shared" si="1"/>
        <v>24</v>
      </c>
      <c r="BC101" s="14">
        <f t="shared" si="236"/>
        <v>16</v>
      </c>
      <c r="BD101" s="12">
        <f t="shared" si="215"/>
        <v>552</v>
      </c>
      <c r="BE101" s="12">
        <f t="shared" si="253"/>
        <v>0</v>
      </c>
      <c r="BF101" s="14">
        <f t="shared" si="254"/>
        <v>552</v>
      </c>
      <c r="BG101" s="12"/>
      <c r="BH101" s="12">
        <f t="shared" si="216"/>
        <v>149</v>
      </c>
      <c r="BI101" s="12">
        <f t="shared" si="217"/>
        <v>0</v>
      </c>
      <c r="BJ101" s="12">
        <f t="shared" si="6"/>
        <v>146</v>
      </c>
      <c r="BK101" s="12">
        <f t="shared" si="239"/>
        <v>0</v>
      </c>
      <c r="BL101" s="12"/>
      <c r="BM101" s="12"/>
      <c r="BN101" s="12">
        <f t="shared" si="259"/>
        <v>127</v>
      </c>
      <c r="BO101" s="12">
        <f t="shared" si="260"/>
        <v>0</v>
      </c>
      <c r="BP101" s="12"/>
      <c r="BQ101" s="12"/>
      <c r="BR101" s="12"/>
      <c r="BS101" s="12"/>
      <c r="BT101" s="12">
        <f t="shared" si="12"/>
        <v>130</v>
      </c>
      <c r="BU101" s="12">
        <f t="shared" si="13"/>
        <v>0</v>
      </c>
      <c r="BV101" s="12"/>
      <c r="BW101" s="12">
        <v>4</v>
      </c>
      <c r="BX101" s="12">
        <v>0</v>
      </c>
      <c r="BY101" s="12"/>
      <c r="BZ101" s="12">
        <f t="shared" si="14"/>
        <v>7</v>
      </c>
      <c r="CA101" s="12">
        <f t="shared" ref="CA101:CB101" si="316">ROUNDUP((((AZ101)*4))/18,0)</f>
        <v>6</v>
      </c>
      <c r="CB101" s="12">
        <f t="shared" si="316"/>
        <v>0</v>
      </c>
      <c r="CC101" s="12">
        <v>0</v>
      </c>
      <c r="CD101" s="12">
        <v>0</v>
      </c>
      <c r="CE101" s="12">
        <v>0</v>
      </c>
      <c r="CF101" s="12">
        <f t="shared" ref="CF101:CG101" si="317">IF(CA101-CC101&gt;0,CA101-CC101,0)</f>
        <v>6</v>
      </c>
      <c r="CG101" s="12">
        <f t="shared" si="317"/>
        <v>0</v>
      </c>
      <c r="CH101" s="12">
        <v>3</v>
      </c>
      <c r="CI101" s="12">
        <f t="shared" si="17"/>
        <v>4</v>
      </c>
      <c r="CJ101" s="12">
        <f t="shared" si="18"/>
        <v>4</v>
      </c>
      <c r="CK101" s="12">
        <f t="shared" si="19"/>
        <v>1</v>
      </c>
      <c r="CL101" s="12">
        <v>30</v>
      </c>
      <c r="CM101" s="12">
        <f t="shared" si="20"/>
        <v>68</v>
      </c>
      <c r="CN101" s="12">
        <f t="shared" si="269"/>
        <v>38</v>
      </c>
      <c r="CO101" s="121"/>
    </row>
    <row r="102" spans="1:93" ht="15.75" customHeight="1">
      <c r="A102" s="13" t="s">
        <v>304</v>
      </c>
      <c r="B102" s="14" t="s">
        <v>237</v>
      </c>
      <c r="C102" s="14" t="s">
        <v>305</v>
      </c>
      <c r="D102" s="14" t="s">
        <v>239</v>
      </c>
      <c r="E102" s="14">
        <v>26</v>
      </c>
      <c r="F102" s="14">
        <v>0.5</v>
      </c>
      <c r="G102" s="14">
        <v>123</v>
      </c>
      <c r="H102" s="14">
        <v>4</v>
      </c>
      <c r="I102" s="14">
        <v>39</v>
      </c>
      <c r="J102" s="14">
        <v>1</v>
      </c>
      <c r="K102" s="14">
        <v>124</v>
      </c>
      <c r="L102" s="14">
        <v>5</v>
      </c>
      <c r="M102" s="14">
        <v>44</v>
      </c>
      <c r="N102" s="14">
        <v>2</v>
      </c>
      <c r="O102" s="14">
        <v>114</v>
      </c>
      <c r="P102" s="14">
        <v>4</v>
      </c>
      <c r="Q102" s="14">
        <v>20</v>
      </c>
      <c r="R102" s="14">
        <v>1</v>
      </c>
      <c r="S102" s="14">
        <v>132</v>
      </c>
      <c r="T102" s="14">
        <v>4</v>
      </c>
      <c r="U102" s="14">
        <v>15</v>
      </c>
      <c r="V102" s="14">
        <v>1</v>
      </c>
      <c r="W102" s="14">
        <v>117</v>
      </c>
      <c r="X102" s="14">
        <v>4</v>
      </c>
      <c r="Y102" s="14">
        <v>37</v>
      </c>
      <c r="Z102" s="14">
        <v>1</v>
      </c>
      <c r="AA102" s="14">
        <v>95</v>
      </c>
      <c r="AB102" s="14">
        <v>4</v>
      </c>
      <c r="AC102" s="14">
        <v>16</v>
      </c>
      <c r="AD102" s="14">
        <v>1</v>
      </c>
      <c r="AE102" s="14">
        <v>94</v>
      </c>
      <c r="AF102" s="14">
        <v>4</v>
      </c>
      <c r="AG102" s="14">
        <v>21</v>
      </c>
      <c r="AH102" s="14">
        <v>1</v>
      </c>
      <c r="AI102" s="14">
        <v>82</v>
      </c>
      <c r="AJ102" s="14">
        <v>4</v>
      </c>
      <c r="AK102" s="14">
        <v>12</v>
      </c>
      <c r="AL102" s="14">
        <v>1</v>
      </c>
      <c r="AM102" s="14">
        <v>65</v>
      </c>
      <c r="AN102" s="14">
        <v>3</v>
      </c>
      <c r="AO102" s="14">
        <v>14</v>
      </c>
      <c r="AP102" s="14">
        <v>1</v>
      </c>
      <c r="AQ102" s="14">
        <v>41</v>
      </c>
      <c r="AR102" s="14">
        <v>2</v>
      </c>
      <c r="AS102" s="14">
        <v>16</v>
      </c>
      <c r="AT102" s="14">
        <v>1</v>
      </c>
      <c r="AU102" s="14">
        <v>45</v>
      </c>
      <c r="AV102" s="14">
        <v>2</v>
      </c>
      <c r="AW102" s="14">
        <v>12</v>
      </c>
      <c r="AX102" s="14">
        <v>1</v>
      </c>
      <c r="AY102" s="14">
        <v>4567</v>
      </c>
      <c r="AZ102" s="14">
        <f t="shared" si="292"/>
        <v>16</v>
      </c>
      <c r="BA102" s="14">
        <f t="shared" si="293"/>
        <v>4</v>
      </c>
      <c r="BB102" s="14">
        <f t="shared" si="1"/>
        <v>20</v>
      </c>
      <c r="BC102" s="14">
        <f t="shared" si="236"/>
        <v>15</v>
      </c>
      <c r="BD102" s="12">
        <f t="shared" si="215"/>
        <v>438</v>
      </c>
      <c r="BE102" s="12">
        <f t="shared" si="253"/>
        <v>89</v>
      </c>
      <c r="BF102" s="14">
        <f t="shared" si="254"/>
        <v>527</v>
      </c>
      <c r="BG102" s="12"/>
      <c r="BH102" s="12">
        <f t="shared" si="216"/>
        <v>132</v>
      </c>
      <c r="BI102" s="12">
        <f t="shared" si="217"/>
        <v>15</v>
      </c>
      <c r="BJ102" s="12">
        <f t="shared" si="6"/>
        <v>117</v>
      </c>
      <c r="BK102" s="12">
        <f t="shared" si="239"/>
        <v>37</v>
      </c>
      <c r="BL102" s="12"/>
      <c r="BM102" s="12"/>
      <c r="BN102" s="12">
        <f t="shared" si="259"/>
        <v>95</v>
      </c>
      <c r="BO102" s="12">
        <f t="shared" si="260"/>
        <v>16</v>
      </c>
      <c r="BP102" s="12"/>
      <c r="BQ102" s="12"/>
      <c r="BR102" s="12"/>
      <c r="BS102" s="12"/>
      <c r="BT102" s="12">
        <f t="shared" si="12"/>
        <v>94</v>
      </c>
      <c r="BU102" s="12">
        <f t="shared" si="13"/>
        <v>21</v>
      </c>
      <c r="BV102" s="12"/>
      <c r="BW102" s="12">
        <v>3</v>
      </c>
      <c r="BX102" s="12">
        <v>1</v>
      </c>
      <c r="BY102" s="12">
        <v>5</v>
      </c>
      <c r="BZ102" s="12">
        <f t="shared" si="14"/>
        <v>6</v>
      </c>
      <c r="CA102" s="12">
        <f t="shared" ref="CA102:CB102" si="318">ROUNDUP((((AZ102)*4))/18,0)</f>
        <v>4</v>
      </c>
      <c r="CB102" s="12">
        <f t="shared" si="318"/>
        <v>1</v>
      </c>
      <c r="CC102" s="12">
        <v>0</v>
      </c>
      <c r="CD102" s="12">
        <v>0</v>
      </c>
      <c r="CE102" s="12">
        <v>0</v>
      </c>
      <c r="CF102" s="12">
        <f t="shared" ref="CF102:CG102" si="319">IF(CA102-CC102&gt;0,CA102-CC102,0)</f>
        <v>4</v>
      </c>
      <c r="CG102" s="12">
        <f t="shared" si="319"/>
        <v>1</v>
      </c>
      <c r="CH102" s="12">
        <v>1</v>
      </c>
      <c r="CI102" s="12">
        <f t="shared" si="17"/>
        <v>4</v>
      </c>
      <c r="CJ102" s="12">
        <f t="shared" si="18"/>
        <v>4</v>
      </c>
      <c r="CK102" s="12">
        <f t="shared" si="19"/>
        <v>3</v>
      </c>
      <c r="CL102" s="12">
        <v>18</v>
      </c>
      <c r="CM102" s="12">
        <f t="shared" si="20"/>
        <v>68</v>
      </c>
      <c r="CN102" s="12">
        <f t="shared" si="269"/>
        <v>50</v>
      </c>
      <c r="CO102" s="121"/>
    </row>
    <row r="103" spans="1:93" ht="15.75" customHeight="1">
      <c r="A103" s="13" t="s">
        <v>306</v>
      </c>
      <c r="B103" s="14" t="s">
        <v>237</v>
      </c>
      <c r="C103" s="14" t="s">
        <v>307</v>
      </c>
      <c r="D103" s="14" t="s">
        <v>239</v>
      </c>
      <c r="E103" s="14">
        <v>32</v>
      </c>
      <c r="F103" s="14">
        <v>0.5</v>
      </c>
      <c r="G103" s="14">
        <v>103</v>
      </c>
      <c r="H103" s="14">
        <v>4</v>
      </c>
      <c r="I103" s="14">
        <v>74</v>
      </c>
      <c r="J103" s="14">
        <v>2</v>
      </c>
      <c r="K103" s="14">
        <v>76</v>
      </c>
      <c r="L103" s="14">
        <v>3</v>
      </c>
      <c r="M103" s="14">
        <v>85</v>
      </c>
      <c r="N103" s="14">
        <v>3</v>
      </c>
      <c r="O103" s="14">
        <v>83</v>
      </c>
      <c r="P103" s="14">
        <v>3</v>
      </c>
      <c r="Q103" s="14">
        <v>96</v>
      </c>
      <c r="R103" s="14">
        <v>3</v>
      </c>
      <c r="S103" s="14">
        <v>86</v>
      </c>
      <c r="T103" s="14">
        <v>4</v>
      </c>
      <c r="U103" s="14">
        <v>79</v>
      </c>
      <c r="V103" s="14">
        <v>3</v>
      </c>
      <c r="W103" s="14">
        <v>79</v>
      </c>
      <c r="X103" s="14">
        <v>3</v>
      </c>
      <c r="Y103" s="14">
        <v>68</v>
      </c>
      <c r="Z103" s="14">
        <v>3</v>
      </c>
      <c r="AA103" s="14">
        <v>73</v>
      </c>
      <c r="AB103" s="14">
        <v>3</v>
      </c>
      <c r="AC103" s="14">
        <v>54</v>
      </c>
      <c r="AD103" s="14">
        <v>2</v>
      </c>
      <c r="AE103" s="14">
        <v>50</v>
      </c>
      <c r="AF103" s="14">
        <v>2</v>
      </c>
      <c r="AG103" s="14">
        <v>64</v>
      </c>
      <c r="AH103" s="14">
        <v>2</v>
      </c>
      <c r="AI103" s="14">
        <v>55</v>
      </c>
      <c r="AJ103" s="14">
        <v>2</v>
      </c>
      <c r="AK103" s="14">
        <v>32</v>
      </c>
      <c r="AL103" s="14">
        <v>1</v>
      </c>
      <c r="AM103" s="14">
        <v>43</v>
      </c>
      <c r="AN103" s="14">
        <v>2</v>
      </c>
      <c r="AO103" s="14">
        <v>46</v>
      </c>
      <c r="AP103" s="14">
        <v>2</v>
      </c>
      <c r="AQ103" s="14">
        <v>19</v>
      </c>
      <c r="AR103" s="14">
        <v>1</v>
      </c>
      <c r="AS103" s="14">
        <v>30</v>
      </c>
      <c r="AT103" s="14">
        <v>1</v>
      </c>
      <c r="AU103" s="14">
        <v>28</v>
      </c>
      <c r="AV103" s="14">
        <v>1</v>
      </c>
      <c r="AW103" s="14">
        <v>24</v>
      </c>
      <c r="AX103" s="14">
        <v>1</v>
      </c>
      <c r="AY103" s="14">
        <v>4567</v>
      </c>
      <c r="AZ103" s="14">
        <f t="shared" si="292"/>
        <v>12</v>
      </c>
      <c r="BA103" s="14">
        <f t="shared" si="293"/>
        <v>10</v>
      </c>
      <c r="BB103" s="14">
        <f t="shared" si="1"/>
        <v>22</v>
      </c>
      <c r="BC103" s="14">
        <f t="shared" si="236"/>
        <v>11</v>
      </c>
      <c r="BD103" s="12">
        <f t="shared" si="215"/>
        <v>288</v>
      </c>
      <c r="BE103" s="12">
        <f t="shared" si="253"/>
        <v>265</v>
      </c>
      <c r="BF103" s="14">
        <f t="shared" si="254"/>
        <v>553</v>
      </c>
      <c r="BG103" s="12"/>
      <c r="BH103" s="12">
        <f t="shared" si="216"/>
        <v>86</v>
      </c>
      <c r="BI103" s="12">
        <f t="shared" si="217"/>
        <v>79</v>
      </c>
      <c r="BJ103" s="12">
        <f t="shared" si="6"/>
        <v>79</v>
      </c>
      <c r="BK103" s="12">
        <f t="shared" si="239"/>
        <v>68</v>
      </c>
      <c r="BL103" s="12"/>
      <c r="BM103" s="12"/>
      <c r="BN103" s="12">
        <f t="shared" si="259"/>
        <v>73</v>
      </c>
      <c r="BO103" s="12">
        <f t="shared" si="260"/>
        <v>54</v>
      </c>
      <c r="BP103" s="12"/>
      <c r="BQ103" s="12"/>
      <c r="BR103" s="12"/>
      <c r="BS103" s="12"/>
      <c r="BT103" s="12">
        <f t="shared" si="12"/>
        <v>50</v>
      </c>
      <c r="BU103" s="12">
        <f t="shared" si="13"/>
        <v>64</v>
      </c>
      <c r="BV103" s="12"/>
      <c r="BW103" s="12">
        <v>1</v>
      </c>
      <c r="BX103" s="12">
        <v>1</v>
      </c>
      <c r="BY103" s="12">
        <v>3</v>
      </c>
      <c r="BZ103" s="12">
        <f t="shared" si="14"/>
        <v>6</v>
      </c>
      <c r="CA103" s="12">
        <f t="shared" ref="CA103:CB103" si="320">ROUNDUP((((AZ103)*4))/18,0)</f>
        <v>3</v>
      </c>
      <c r="CB103" s="12">
        <f t="shared" si="320"/>
        <v>3</v>
      </c>
      <c r="CC103" s="12">
        <v>0</v>
      </c>
      <c r="CD103" s="12">
        <v>0</v>
      </c>
      <c r="CE103" s="12">
        <v>0</v>
      </c>
      <c r="CF103" s="12">
        <f t="shared" ref="CF103:CG103" si="321">IF(CA103-CC103&gt;0,CA103-CC103,0)</f>
        <v>3</v>
      </c>
      <c r="CG103" s="12">
        <f t="shared" si="321"/>
        <v>3</v>
      </c>
      <c r="CH103" s="12">
        <v>2</v>
      </c>
      <c r="CI103" s="12">
        <f t="shared" si="17"/>
        <v>4</v>
      </c>
      <c r="CJ103" s="12">
        <f t="shared" si="18"/>
        <v>4</v>
      </c>
      <c r="CK103" s="12">
        <f t="shared" si="19"/>
        <v>2</v>
      </c>
      <c r="CL103" s="12">
        <v>16</v>
      </c>
      <c r="CM103" s="12">
        <f t="shared" si="20"/>
        <v>68</v>
      </c>
      <c r="CN103" s="12">
        <f t="shared" si="269"/>
        <v>52</v>
      </c>
      <c r="CO103" s="121"/>
    </row>
    <row r="104" spans="1:93" ht="15.75" customHeight="1">
      <c r="A104" s="13" t="s">
        <v>308</v>
      </c>
      <c r="B104" s="14" t="s">
        <v>237</v>
      </c>
      <c r="C104" s="14" t="s">
        <v>309</v>
      </c>
      <c r="D104" s="14" t="s">
        <v>239</v>
      </c>
      <c r="E104" s="14">
        <v>44</v>
      </c>
      <c r="F104" s="14">
        <v>0.5</v>
      </c>
      <c r="G104" s="14">
        <v>150</v>
      </c>
      <c r="H104" s="14">
        <v>5</v>
      </c>
      <c r="I104" s="14"/>
      <c r="J104" s="14"/>
      <c r="K104" s="14">
        <v>174</v>
      </c>
      <c r="L104" s="14">
        <v>6</v>
      </c>
      <c r="M104" s="14"/>
      <c r="N104" s="14"/>
      <c r="O104" s="14">
        <v>154</v>
      </c>
      <c r="P104" s="14">
        <v>5</v>
      </c>
      <c r="Q104" s="14"/>
      <c r="R104" s="14"/>
      <c r="S104" s="14">
        <v>179</v>
      </c>
      <c r="T104" s="14">
        <v>6</v>
      </c>
      <c r="U104" s="14"/>
      <c r="V104" s="14"/>
      <c r="W104" s="14">
        <v>160</v>
      </c>
      <c r="X104" s="14">
        <v>6</v>
      </c>
      <c r="Y104" s="14"/>
      <c r="Z104" s="14"/>
      <c r="AA104" s="14">
        <v>130</v>
      </c>
      <c r="AB104" s="14">
        <v>5</v>
      </c>
      <c r="AC104" s="14"/>
      <c r="AD104" s="14"/>
      <c r="AE104" s="14">
        <v>124</v>
      </c>
      <c r="AF104" s="14">
        <v>5</v>
      </c>
      <c r="AG104" s="14"/>
      <c r="AH104" s="14"/>
      <c r="AI104" s="14">
        <v>124</v>
      </c>
      <c r="AJ104" s="14">
        <v>5</v>
      </c>
      <c r="AK104" s="14"/>
      <c r="AL104" s="14"/>
      <c r="AM104" s="14">
        <v>88</v>
      </c>
      <c r="AN104" s="14">
        <v>4</v>
      </c>
      <c r="AO104" s="14"/>
      <c r="AP104" s="14"/>
      <c r="AQ104" s="14">
        <v>44</v>
      </c>
      <c r="AR104" s="14">
        <v>2</v>
      </c>
      <c r="AS104" s="14"/>
      <c r="AT104" s="14"/>
      <c r="AU104" s="14">
        <v>58</v>
      </c>
      <c r="AV104" s="14">
        <v>3</v>
      </c>
      <c r="AW104" s="14"/>
      <c r="AX104" s="14"/>
      <c r="AY104" s="14">
        <v>4567</v>
      </c>
      <c r="AZ104" s="14">
        <f t="shared" si="292"/>
        <v>22</v>
      </c>
      <c r="BA104" s="14">
        <f t="shared" si="293"/>
        <v>0</v>
      </c>
      <c r="BB104" s="14">
        <f t="shared" si="1"/>
        <v>22</v>
      </c>
      <c r="BC104" s="14">
        <f t="shared" si="236"/>
        <v>14</v>
      </c>
      <c r="BD104" s="12">
        <f t="shared" si="215"/>
        <v>593</v>
      </c>
      <c r="BE104" s="12">
        <f t="shared" si="253"/>
        <v>0</v>
      </c>
      <c r="BF104" s="14">
        <f t="shared" si="254"/>
        <v>593</v>
      </c>
      <c r="BG104" s="12"/>
      <c r="BH104" s="12">
        <f t="shared" si="216"/>
        <v>179</v>
      </c>
      <c r="BI104" s="12">
        <f t="shared" si="217"/>
        <v>0</v>
      </c>
      <c r="BJ104" s="12">
        <f t="shared" si="6"/>
        <v>160</v>
      </c>
      <c r="BK104" s="12">
        <f t="shared" si="239"/>
        <v>0</v>
      </c>
      <c r="BL104" s="12"/>
      <c r="BM104" s="12"/>
      <c r="BN104" s="12">
        <f t="shared" si="259"/>
        <v>130</v>
      </c>
      <c r="BO104" s="12">
        <f t="shared" si="260"/>
        <v>0</v>
      </c>
      <c r="BP104" s="12"/>
      <c r="BQ104" s="12"/>
      <c r="BR104" s="12"/>
      <c r="BS104" s="12"/>
      <c r="BT104" s="12">
        <f t="shared" si="12"/>
        <v>124</v>
      </c>
      <c r="BU104" s="12">
        <f t="shared" si="13"/>
        <v>0</v>
      </c>
      <c r="BV104" s="12"/>
      <c r="BW104" s="12">
        <v>3</v>
      </c>
      <c r="BX104" s="12">
        <v>0</v>
      </c>
      <c r="BY104" s="12">
        <v>2</v>
      </c>
      <c r="BZ104" s="12">
        <f t="shared" si="14"/>
        <v>6</v>
      </c>
      <c r="CA104" s="12">
        <f t="shared" ref="CA104:CB104" si="322">ROUNDUP((((AZ104)*4))/18,0)</f>
        <v>5</v>
      </c>
      <c r="CB104" s="12">
        <f t="shared" si="322"/>
        <v>0</v>
      </c>
      <c r="CC104" s="12">
        <v>0</v>
      </c>
      <c r="CD104" s="12">
        <v>0</v>
      </c>
      <c r="CE104" s="12">
        <v>0</v>
      </c>
      <c r="CF104" s="12">
        <f t="shared" ref="CF104:CG104" si="323">IF(CA104-CC104&gt;0,CA104-CC104,0)</f>
        <v>5</v>
      </c>
      <c r="CG104" s="12">
        <f t="shared" si="323"/>
        <v>0</v>
      </c>
      <c r="CH104" s="12">
        <v>2</v>
      </c>
      <c r="CI104" s="12">
        <f t="shared" si="17"/>
        <v>4</v>
      </c>
      <c r="CJ104" s="12">
        <f t="shared" si="18"/>
        <v>4</v>
      </c>
      <c r="CK104" s="12">
        <f t="shared" si="19"/>
        <v>2</v>
      </c>
      <c r="CL104" s="12">
        <v>24</v>
      </c>
      <c r="CM104" s="12">
        <f t="shared" si="20"/>
        <v>68</v>
      </c>
      <c r="CN104" s="12">
        <f t="shared" si="269"/>
        <v>44</v>
      </c>
      <c r="CO104" s="121"/>
    </row>
    <row r="105" spans="1:93" ht="15.75" customHeight="1">
      <c r="A105" s="13" t="s">
        <v>310</v>
      </c>
      <c r="B105" s="14" t="s">
        <v>311</v>
      </c>
      <c r="C105" s="14" t="s">
        <v>312</v>
      </c>
      <c r="D105" s="21" t="s">
        <v>313</v>
      </c>
      <c r="E105" s="14">
        <v>1</v>
      </c>
      <c r="F105" s="14">
        <v>0.5</v>
      </c>
      <c r="G105" s="14">
        <v>181</v>
      </c>
      <c r="H105" s="14">
        <v>6</v>
      </c>
      <c r="I105" s="14"/>
      <c r="J105" s="14"/>
      <c r="K105" s="14">
        <v>193</v>
      </c>
      <c r="L105" s="14">
        <v>7</v>
      </c>
      <c r="M105" s="14"/>
      <c r="N105" s="14"/>
      <c r="O105" s="14">
        <v>149</v>
      </c>
      <c r="P105" s="14">
        <v>6</v>
      </c>
      <c r="Q105" s="14"/>
      <c r="R105" s="14"/>
      <c r="S105" s="14">
        <v>110</v>
      </c>
      <c r="T105" s="14">
        <v>5</v>
      </c>
      <c r="U105" s="14"/>
      <c r="V105" s="14"/>
      <c r="W105" s="14">
        <v>120</v>
      </c>
      <c r="X105" s="14">
        <v>6</v>
      </c>
      <c r="Y105" s="14"/>
      <c r="Z105" s="14"/>
      <c r="AA105" s="14">
        <v>135</v>
      </c>
      <c r="AB105" s="14">
        <v>6</v>
      </c>
      <c r="AC105" s="14"/>
      <c r="AD105" s="14"/>
      <c r="AE105" s="14">
        <v>107</v>
      </c>
      <c r="AF105" s="14">
        <v>5</v>
      </c>
      <c r="AG105" s="14"/>
      <c r="AH105" s="14"/>
      <c r="AI105" s="14">
        <v>62</v>
      </c>
      <c r="AJ105" s="14">
        <v>4</v>
      </c>
      <c r="AK105" s="14"/>
      <c r="AL105" s="14"/>
      <c r="AM105" s="14">
        <v>74</v>
      </c>
      <c r="AN105" s="14">
        <v>4</v>
      </c>
      <c r="AO105" s="14"/>
      <c r="AP105" s="14"/>
      <c r="AQ105" s="14">
        <v>16</v>
      </c>
      <c r="AR105" s="14">
        <v>1</v>
      </c>
      <c r="AS105" s="14"/>
      <c r="AT105" s="14"/>
      <c r="AU105" s="14">
        <v>41</v>
      </c>
      <c r="AV105" s="14">
        <v>2</v>
      </c>
      <c r="AW105" s="14"/>
      <c r="AX105" s="14"/>
      <c r="AY105" s="14">
        <v>4567</v>
      </c>
      <c r="AZ105" s="14">
        <f t="shared" si="292"/>
        <v>22</v>
      </c>
      <c r="BA105" s="14">
        <f t="shared" si="293"/>
        <v>0</v>
      </c>
      <c r="BB105" s="14">
        <f t="shared" si="1"/>
        <v>22</v>
      </c>
      <c r="BC105" s="14">
        <f t="shared" si="236"/>
        <v>11</v>
      </c>
      <c r="BD105" s="12">
        <f t="shared" si="215"/>
        <v>472</v>
      </c>
      <c r="BE105" s="12">
        <f t="shared" si="253"/>
        <v>0</v>
      </c>
      <c r="BF105" s="14">
        <f t="shared" si="254"/>
        <v>472</v>
      </c>
      <c r="BG105" s="12"/>
      <c r="BH105" s="12">
        <f t="shared" si="216"/>
        <v>110</v>
      </c>
      <c r="BI105" s="12">
        <f t="shared" si="217"/>
        <v>0</v>
      </c>
      <c r="BJ105" s="12">
        <f t="shared" si="6"/>
        <v>120</v>
      </c>
      <c r="BK105" s="12">
        <f t="shared" si="239"/>
        <v>0</v>
      </c>
      <c r="BL105" s="12"/>
      <c r="BM105" s="12"/>
      <c r="BN105" s="12">
        <f t="shared" si="259"/>
        <v>135</v>
      </c>
      <c r="BO105" s="12">
        <f t="shared" si="260"/>
        <v>0</v>
      </c>
      <c r="BP105" s="12"/>
      <c r="BQ105" s="12"/>
      <c r="BR105" s="12"/>
      <c r="BS105" s="12"/>
      <c r="BT105" s="12">
        <f t="shared" si="12"/>
        <v>107</v>
      </c>
      <c r="BU105" s="12">
        <f t="shared" si="13"/>
        <v>0</v>
      </c>
      <c r="BV105" s="12"/>
      <c r="BW105" s="12">
        <v>5</v>
      </c>
      <c r="BX105" s="12">
        <v>0</v>
      </c>
      <c r="BY105" s="12">
        <v>4</v>
      </c>
      <c r="BZ105" s="12">
        <f t="shared" si="14"/>
        <v>6</v>
      </c>
      <c r="CA105" s="12">
        <f t="shared" ref="CA105:CB105" si="324">ROUNDUP((((AZ105)*4))/18,0)</f>
        <v>5</v>
      </c>
      <c r="CB105" s="12">
        <f t="shared" si="324"/>
        <v>0</v>
      </c>
      <c r="CC105" s="12">
        <v>0</v>
      </c>
      <c r="CD105" s="12">
        <v>0</v>
      </c>
      <c r="CE105" s="12">
        <v>0</v>
      </c>
      <c r="CF105" s="12">
        <f t="shared" ref="CF105:CG105" si="325">IF(CA105-CC105&gt;0,CA105-CC105,0)</f>
        <v>5</v>
      </c>
      <c r="CG105" s="12">
        <f t="shared" si="325"/>
        <v>0</v>
      </c>
      <c r="CH105" s="12">
        <v>1</v>
      </c>
      <c r="CI105" s="12">
        <f t="shared" si="17"/>
        <v>4</v>
      </c>
      <c r="CJ105" s="12">
        <f t="shared" si="18"/>
        <v>4</v>
      </c>
      <c r="CK105" s="12">
        <f t="shared" si="19"/>
        <v>3</v>
      </c>
      <c r="CL105" s="12">
        <v>13</v>
      </c>
      <c r="CM105" s="12">
        <f t="shared" si="20"/>
        <v>68</v>
      </c>
      <c r="CN105" s="12">
        <f t="shared" si="269"/>
        <v>55</v>
      </c>
      <c r="CO105" s="121"/>
    </row>
    <row r="106" spans="1:93" ht="15.75" customHeight="1">
      <c r="A106" s="13" t="s">
        <v>314</v>
      </c>
      <c r="B106" s="14" t="s">
        <v>311</v>
      </c>
      <c r="C106" s="14" t="s">
        <v>315</v>
      </c>
      <c r="D106" s="21" t="s">
        <v>313</v>
      </c>
      <c r="E106" s="14">
        <v>3</v>
      </c>
      <c r="F106" s="14">
        <v>0.5</v>
      </c>
      <c r="G106" s="14">
        <v>81</v>
      </c>
      <c r="H106" s="14">
        <v>4</v>
      </c>
      <c r="I106" s="14">
        <v>76</v>
      </c>
      <c r="J106" s="14">
        <v>2</v>
      </c>
      <c r="K106" s="14">
        <v>67</v>
      </c>
      <c r="L106" s="14">
        <v>3</v>
      </c>
      <c r="M106" s="14">
        <v>66</v>
      </c>
      <c r="N106" s="14">
        <v>2</v>
      </c>
      <c r="O106" s="14">
        <v>100</v>
      </c>
      <c r="P106" s="14">
        <v>4</v>
      </c>
      <c r="Q106" s="14">
        <v>63</v>
      </c>
      <c r="R106" s="14">
        <v>3</v>
      </c>
      <c r="S106" s="14">
        <v>88</v>
      </c>
      <c r="T106" s="14">
        <v>4</v>
      </c>
      <c r="U106" s="14">
        <v>51</v>
      </c>
      <c r="V106" s="14">
        <v>2</v>
      </c>
      <c r="W106" s="14">
        <v>83</v>
      </c>
      <c r="X106" s="14">
        <v>4</v>
      </c>
      <c r="Y106" s="14">
        <v>46</v>
      </c>
      <c r="Z106" s="14">
        <v>2</v>
      </c>
      <c r="AA106" s="14">
        <v>80</v>
      </c>
      <c r="AB106" s="14">
        <v>4</v>
      </c>
      <c r="AC106" s="14">
        <v>41</v>
      </c>
      <c r="AD106" s="14">
        <v>2</v>
      </c>
      <c r="AE106" s="14">
        <v>63</v>
      </c>
      <c r="AF106" s="14">
        <v>3</v>
      </c>
      <c r="AG106" s="14">
        <v>50</v>
      </c>
      <c r="AH106" s="14">
        <v>2</v>
      </c>
      <c r="AI106" s="14">
        <v>53</v>
      </c>
      <c r="AJ106" s="14">
        <v>3</v>
      </c>
      <c r="AK106" s="14">
        <v>34</v>
      </c>
      <c r="AL106" s="14">
        <v>2</v>
      </c>
      <c r="AM106" s="14">
        <v>36</v>
      </c>
      <c r="AN106" s="14">
        <v>2</v>
      </c>
      <c r="AO106" s="14">
        <v>39</v>
      </c>
      <c r="AP106" s="14">
        <v>2</v>
      </c>
      <c r="AQ106" s="14">
        <v>19</v>
      </c>
      <c r="AR106" s="14">
        <v>1</v>
      </c>
      <c r="AS106" s="14">
        <v>26</v>
      </c>
      <c r="AT106" s="14">
        <v>1</v>
      </c>
      <c r="AU106" s="14">
        <v>9</v>
      </c>
      <c r="AV106" s="14">
        <v>2</v>
      </c>
      <c r="AW106" s="14">
        <v>20</v>
      </c>
      <c r="AX106" s="14">
        <v>2</v>
      </c>
      <c r="AY106" s="14">
        <v>4567</v>
      </c>
      <c r="AZ106" s="14">
        <f t="shared" si="292"/>
        <v>15</v>
      </c>
      <c r="BA106" s="14">
        <f t="shared" si="293"/>
        <v>8</v>
      </c>
      <c r="BB106" s="14">
        <f t="shared" si="1"/>
        <v>23</v>
      </c>
      <c r="BC106" s="14">
        <f t="shared" si="236"/>
        <v>15</v>
      </c>
      <c r="BD106" s="12">
        <f t="shared" si="215"/>
        <v>314</v>
      </c>
      <c r="BE106" s="12">
        <f t="shared" si="253"/>
        <v>188</v>
      </c>
      <c r="BF106" s="14">
        <f t="shared" si="254"/>
        <v>502</v>
      </c>
      <c r="BG106" s="12"/>
      <c r="BH106" s="12">
        <f t="shared" si="216"/>
        <v>88</v>
      </c>
      <c r="BI106" s="12">
        <f t="shared" si="217"/>
        <v>51</v>
      </c>
      <c r="BJ106" s="12">
        <f t="shared" si="6"/>
        <v>83</v>
      </c>
      <c r="BK106" s="12">
        <f t="shared" si="239"/>
        <v>46</v>
      </c>
      <c r="BL106" s="12"/>
      <c r="BM106" s="12"/>
      <c r="BN106" s="12">
        <f t="shared" si="259"/>
        <v>80</v>
      </c>
      <c r="BO106" s="12">
        <f t="shared" si="260"/>
        <v>41</v>
      </c>
      <c r="BP106" s="12"/>
      <c r="BQ106" s="12"/>
      <c r="BR106" s="12"/>
      <c r="BS106" s="12"/>
      <c r="BT106" s="12">
        <f t="shared" si="12"/>
        <v>63</v>
      </c>
      <c r="BU106" s="12">
        <f t="shared" si="13"/>
        <v>50</v>
      </c>
      <c r="BV106" s="12"/>
      <c r="BW106" s="12">
        <v>2</v>
      </c>
      <c r="BX106" s="12">
        <v>0</v>
      </c>
      <c r="BY106" s="12">
        <v>2</v>
      </c>
      <c r="BZ106" s="12">
        <f t="shared" si="14"/>
        <v>6</v>
      </c>
      <c r="CA106" s="12">
        <f t="shared" ref="CA106:CB106" si="326">ROUNDUP((((AZ106)*4))/18,0)</f>
        <v>4</v>
      </c>
      <c r="CB106" s="12">
        <f t="shared" si="326"/>
        <v>2</v>
      </c>
      <c r="CC106" s="12">
        <v>0</v>
      </c>
      <c r="CD106" s="12">
        <v>0</v>
      </c>
      <c r="CE106" s="12">
        <v>0</v>
      </c>
      <c r="CF106" s="12">
        <f t="shared" ref="CF106:CG106" si="327">IF(CA106-CC106&gt;0,CA106-CC106,0)</f>
        <v>4</v>
      </c>
      <c r="CG106" s="12">
        <f t="shared" si="327"/>
        <v>2</v>
      </c>
      <c r="CH106" s="12">
        <v>2</v>
      </c>
      <c r="CI106" s="12">
        <f t="shared" si="17"/>
        <v>4</v>
      </c>
      <c r="CJ106" s="12">
        <f t="shared" si="18"/>
        <v>4</v>
      </c>
      <c r="CK106" s="12">
        <f t="shared" si="19"/>
        <v>2</v>
      </c>
      <c r="CL106" s="12">
        <v>22</v>
      </c>
      <c r="CM106" s="12">
        <f t="shared" si="20"/>
        <v>68</v>
      </c>
      <c r="CN106" s="12">
        <f t="shared" si="269"/>
        <v>46</v>
      </c>
      <c r="CO106" s="121"/>
    </row>
    <row r="107" spans="1:93" ht="15.75" customHeight="1">
      <c r="A107" s="13" t="s">
        <v>316</v>
      </c>
      <c r="B107" s="14" t="s">
        <v>311</v>
      </c>
      <c r="C107" s="14" t="s">
        <v>317</v>
      </c>
      <c r="D107" s="21" t="s">
        <v>313</v>
      </c>
      <c r="E107" s="14">
        <v>4</v>
      </c>
      <c r="F107" s="14">
        <v>0.5</v>
      </c>
      <c r="G107" s="14">
        <v>150</v>
      </c>
      <c r="H107" s="14">
        <v>5</v>
      </c>
      <c r="I107" s="14"/>
      <c r="J107" s="14"/>
      <c r="K107" s="14">
        <v>133</v>
      </c>
      <c r="L107" s="14">
        <v>5</v>
      </c>
      <c r="M107" s="14"/>
      <c r="N107" s="14"/>
      <c r="O107" s="14">
        <v>130</v>
      </c>
      <c r="P107" s="14">
        <v>5</v>
      </c>
      <c r="Q107" s="14"/>
      <c r="R107" s="14"/>
      <c r="S107" s="14">
        <v>134</v>
      </c>
      <c r="T107" s="14">
        <v>5</v>
      </c>
      <c r="U107" s="14"/>
      <c r="V107" s="14"/>
      <c r="W107" s="14">
        <v>123</v>
      </c>
      <c r="X107" s="14">
        <v>5</v>
      </c>
      <c r="Y107" s="14"/>
      <c r="Z107" s="14"/>
      <c r="AA107" s="14">
        <v>100</v>
      </c>
      <c r="AB107" s="14">
        <v>4</v>
      </c>
      <c r="AC107" s="14"/>
      <c r="AD107" s="14"/>
      <c r="AE107" s="14">
        <v>95</v>
      </c>
      <c r="AF107" s="14">
        <v>4</v>
      </c>
      <c r="AG107" s="14"/>
      <c r="AH107" s="14"/>
      <c r="AI107" s="14">
        <v>74</v>
      </c>
      <c r="AJ107" s="14">
        <v>3</v>
      </c>
      <c r="AK107" s="14"/>
      <c r="AL107" s="14"/>
      <c r="AM107" s="14">
        <v>76</v>
      </c>
      <c r="AN107" s="14">
        <v>4</v>
      </c>
      <c r="AO107" s="14"/>
      <c r="AP107" s="14"/>
      <c r="AQ107" s="14">
        <v>29</v>
      </c>
      <c r="AR107" s="14">
        <v>1</v>
      </c>
      <c r="AS107" s="14"/>
      <c r="AT107" s="14"/>
      <c r="AU107" s="14">
        <v>36</v>
      </c>
      <c r="AV107" s="14">
        <v>2</v>
      </c>
      <c r="AW107" s="14"/>
      <c r="AX107" s="14"/>
      <c r="AY107" s="14">
        <v>4567</v>
      </c>
      <c r="AZ107" s="14">
        <f t="shared" si="292"/>
        <v>18</v>
      </c>
      <c r="BA107" s="14">
        <f t="shared" si="293"/>
        <v>0</v>
      </c>
      <c r="BB107" s="14">
        <f t="shared" si="1"/>
        <v>18</v>
      </c>
      <c r="BC107" s="14">
        <f t="shared" si="236"/>
        <v>10</v>
      </c>
      <c r="BD107" s="12">
        <f t="shared" si="215"/>
        <v>452</v>
      </c>
      <c r="BE107" s="12">
        <f t="shared" si="253"/>
        <v>0</v>
      </c>
      <c r="BF107" s="14">
        <f t="shared" si="254"/>
        <v>452</v>
      </c>
      <c r="BG107" s="12"/>
      <c r="BH107" s="12">
        <f t="shared" si="216"/>
        <v>134</v>
      </c>
      <c r="BI107" s="12">
        <f t="shared" si="217"/>
        <v>0</v>
      </c>
      <c r="BJ107" s="12">
        <f t="shared" si="6"/>
        <v>123</v>
      </c>
      <c r="BK107" s="12">
        <f t="shared" si="239"/>
        <v>0</v>
      </c>
      <c r="BL107" s="12"/>
      <c r="BM107" s="12"/>
      <c r="BN107" s="12">
        <f t="shared" si="259"/>
        <v>100</v>
      </c>
      <c r="BO107" s="12">
        <f t="shared" si="260"/>
        <v>0</v>
      </c>
      <c r="BP107" s="12"/>
      <c r="BQ107" s="12"/>
      <c r="BR107" s="12"/>
      <c r="BS107" s="12"/>
      <c r="BT107" s="12">
        <f t="shared" si="12"/>
        <v>95</v>
      </c>
      <c r="BU107" s="12">
        <f t="shared" si="13"/>
        <v>0</v>
      </c>
      <c r="BV107" s="12"/>
      <c r="BW107" s="12">
        <v>2</v>
      </c>
      <c r="BX107" s="12">
        <v>0</v>
      </c>
      <c r="BY107" s="12">
        <v>1</v>
      </c>
      <c r="BZ107" s="12">
        <f t="shared" si="14"/>
        <v>5</v>
      </c>
      <c r="CA107" s="12">
        <f t="shared" ref="CA107:CB107" si="328">ROUNDUP((((AZ107)*4))/18,0)</f>
        <v>4</v>
      </c>
      <c r="CB107" s="12">
        <f t="shared" si="328"/>
        <v>0</v>
      </c>
      <c r="CC107" s="12">
        <v>0</v>
      </c>
      <c r="CD107" s="12">
        <v>0</v>
      </c>
      <c r="CE107" s="12">
        <v>0</v>
      </c>
      <c r="CF107" s="12">
        <f t="shared" ref="CF107:CG107" si="329">IF(CA107-CC107&gt;0,CA107-CC107,0)</f>
        <v>4</v>
      </c>
      <c r="CG107" s="12">
        <f t="shared" si="329"/>
        <v>0</v>
      </c>
      <c r="CH107" s="12">
        <v>4</v>
      </c>
      <c r="CI107" s="12">
        <f t="shared" si="17"/>
        <v>3</v>
      </c>
      <c r="CJ107" s="12">
        <f t="shared" si="18"/>
        <v>4</v>
      </c>
      <c r="CK107" s="12">
        <f t="shared" si="19"/>
        <v>0</v>
      </c>
      <c r="CL107" s="12">
        <v>13</v>
      </c>
      <c r="CM107" s="12">
        <f t="shared" si="20"/>
        <v>68</v>
      </c>
      <c r="CN107" s="12">
        <f t="shared" si="269"/>
        <v>55</v>
      </c>
      <c r="CO107" s="121">
        <v>1</v>
      </c>
    </row>
    <row r="108" spans="1:93" ht="15.75" customHeight="1">
      <c r="A108" s="13" t="s">
        <v>318</v>
      </c>
      <c r="B108" s="14" t="s">
        <v>311</v>
      </c>
      <c r="C108" s="14" t="s">
        <v>319</v>
      </c>
      <c r="D108" s="21" t="s">
        <v>313</v>
      </c>
      <c r="E108" s="14">
        <v>8</v>
      </c>
      <c r="F108" s="14">
        <v>0.5</v>
      </c>
      <c r="G108" s="14">
        <v>151</v>
      </c>
      <c r="H108" s="14">
        <v>6</v>
      </c>
      <c r="I108" s="14"/>
      <c r="J108" s="14"/>
      <c r="K108" s="14">
        <v>139</v>
      </c>
      <c r="L108" s="14">
        <v>6</v>
      </c>
      <c r="M108" s="14"/>
      <c r="N108" s="14"/>
      <c r="O108" s="14">
        <v>119</v>
      </c>
      <c r="P108" s="14">
        <v>5</v>
      </c>
      <c r="Q108" s="14"/>
      <c r="R108" s="14"/>
      <c r="S108" s="14">
        <v>109</v>
      </c>
      <c r="T108" s="14">
        <v>4</v>
      </c>
      <c r="U108" s="14"/>
      <c r="V108" s="14"/>
      <c r="W108" s="14">
        <v>110</v>
      </c>
      <c r="X108" s="14">
        <v>5</v>
      </c>
      <c r="Y108" s="14"/>
      <c r="Z108" s="14"/>
      <c r="AA108" s="14">
        <v>82</v>
      </c>
      <c r="AB108" s="14">
        <v>4</v>
      </c>
      <c r="AC108" s="14"/>
      <c r="AD108" s="14"/>
      <c r="AE108" s="14">
        <v>83</v>
      </c>
      <c r="AF108" s="14">
        <v>4</v>
      </c>
      <c r="AG108" s="14"/>
      <c r="AH108" s="14"/>
      <c r="AI108" s="14">
        <v>70</v>
      </c>
      <c r="AJ108" s="14">
        <v>4</v>
      </c>
      <c r="AK108" s="14"/>
      <c r="AL108" s="14"/>
      <c r="AM108" s="14">
        <v>49</v>
      </c>
      <c r="AN108" s="14">
        <v>3</v>
      </c>
      <c r="AO108" s="14"/>
      <c r="AP108" s="14"/>
      <c r="AQ108" s="14">
        <v>23</v>
      </c>
      <c r="AR108" s="14">
        <v>1</v>
      </c>
      <c r="AS108" s="14"/>
      <c r="AT108" s="14"/>
      <c r="AU108" s="14">
        <v>25</v>
      </c>
      <c r="AV108" s="14">
        <v>1</v>
      </c>
      <c r="AW108" s="14"/>
      <c r="AX108" s="14"/>
      <c r="AY108" s="14">
        <v>4567</v>
      </c>
      <c r="AZ108" s="14">
        <f t="shared" si="292"/>
        <v>17</v>
      </c>
      <c r="BA108" s="14">
        <f t="shared" si="293"/>
        <v>0</v>
      </c>
      <c r="BB108" s="14">
        <f t="shared" si="1"/>
        <v>17</v>
      </c>
      <c r="BC108" s="14">
        <f t="shared" si="236"/>
        <v>9</v>
      </c>
      <c r="BD108" s="12">
        <f t="shared" si="215"/>
        <v>384</v>
      </c>
      <c r="BE108" s="12">
        <f t="shared" si="253"/>
        <v>0</v>
      </c>
      <c r="BF108" s="14">
        <f t="shared" si="254"/>
        <v>384</v>
      </c>
      <c r="BG108" s="12"/>
      <c r="BH108" s="12">
        <f t="shared" si="216"/>
        <v>109</v>
      </c>
      <c r="BI108" s="12">
        <f t="shared" si="217"/>
        <v>0</v>
      </c>
      <c r="BJ108" s="12">
        <f t="shared" si="6"/>
        <v>110</v>
      </c>
      <c r="BK108" s="12">
        <f t="shared" si="239"/>
        <v>0</v>
      </c>
      <c r="BL108" s="12"/>
      <c r="BM108" s="12"/>
      <c r="BN108" s="12">
        <f t="shared" si="259"/>
        <v>82</v>
      </c>
      <c r="BO108" s="12">
        <f t="shared" si="260"/>
        <v>0</v>
      </c>
      <c r="BP108" s="12"/>
      <c r="BQ108" s="12"/>
      <c r="BR108" s="12"/>
      <c r="BS108" s="12"/>
      <c r="BT108" s="12">
        <f t="shared" si="12"/>
        <v>83</v>
      </c>
      <c r="BU108" s="12">
        <f t="shared" si="13"/>
        <v>0</v>
      </c>
      <c r="BV108" s="12"/>
      <c r="BW108" s="12">
        <v>3</v>
      </c>
      <c r="BX108" s="12">
        <v>0</v>
      </c>
      <c r="BY108" s="12">
        <v>3</v>
      </c>
      <c r="BZ108" s="12">
        <f t="shared" si="14"/>
        <v>5</v>
      </c>
      <c r="CA108" s="12">
        <f t="shared" ref="CA108:CB108" si="330">ROUNDUP((((AZ108)*4))/18,0)</f>
        <v>4</v>
      </c>
      <c r="CB108" s="12">
        <f t="shared" si="330"/>
        <v>0</v>
      </c>
      <c r="CC108" s="12">
        <v>0</v>
      </c>
      <c r="CD108" s="12">
        <v>0</v>
      </c>
      <c r="CE108" s="12">
        <v>0</v>
      </c>
      <c r="CF108" s="12">
        <f t="shared" ref="CF108:CG108" si="331">IF(CA108-CC108&gt;0,CA108-CC108,0)</f>
        <v>4</v>
      </c>
      <c r="CG108" s="12">
        <f t="shared" si="331"/>
        <v>0</v>
      </c>
      <c r="CH108" s="12">
        <v>3</v>
      </c>
      <c r="CI108" s="12">
        <f t="shared" si="17"/>
        <v>3</v>
      </c>
      <c r="CJ108" s="12">
        <f t="shared" si="18"/>
        <v>4</v>
      </c>
      <c r="CK108" s="12">
        <f t="shared" si="19"/>
        <v>1</v>
      </c>
      <c r="CL108" s="12">
        <v>0</v>
      </c>
      <c r="CM108" s="12">
        <f t="shared" si="20"/>
        <v>68</v>
      </c>
      <c r="CN108" s="12">
        <f t="shared" si="269"/>
        <v>68</v>
      </c>
      <c r="CO108" s="121">
        <v>1</v>
      </c>
    </row>
    <row r="109" spans="1:93" ht="15.75" customHeight="1">
      <c r="A109" s="13" t="s">
        <v>320</v>
      </c>
      <c r="B109" s="14" t="s">
        <v>311</v>
      </c>
      <c r="C109" s="14" t="s">
        <v>321</v>
      </c>
      <c r="D109" s="21" t="s">
        <v>313</v>
      </c>
      <c r="E109" s="14" t="s">
        <v>320</v>
      </c>
      <c r="F109" s="14">
        <v>0.5</v>
      </c>
      <c r="G109" s="14">
        <v>138</v>
      </c>
      <c r="H109" s="14">
        <v>5</v>
      </c>
      <c r="I109" s="14"/>
      <c r="J109" s="14"/>
      <c r="K109" s="14">
        <v>139</v>
      </c>
      <c r="L109" s="14">
        <v>6</v>
      </c>
      <c r="M109" s="14"/>
      <c r="N109" s="14"/>
      <c r="O109" s="14">
        <v>141</v>
      </c>
      <c r="P109" s="14">
        <v>5</v>
      </c>
      <c r="Q109" s="14"/>
      <c r="R109" s="14"/>
      <c r="S109" s="14">
        <v>165</v>
      </c>
      <c r="T109" s="14">
        <v>6</v>
      </c>
      <c r="U109" s="14"/>
      <c r="V109" s="14"/>
      <c r="W109" s="14">
        <v>142</v>
      </c>
      <c r="X109" s="14">
        <v>6</v>
      </c>
      <c r="Y109" s="14"/>
      <c r="Z109" s="14"/>
      <c r="AA109" s="14">
        <v>118</v>
      </c>
      <c r="AB109" s="14">
        <v>5</v>
      </c>
      <c r="AC109" s="14"/>
      <c r="AD109" s="14"/>
      <c r="AE109" s="14">
        <v>131</v>
      </c>
      <c r="AF109" s="14">
        <v>6</v>
      </c>
      <c r="AG109" s="14"/>
      <c r="AH109" s="14"/>
      <c r="AI109" s="14">
        <v>112</v>
      </c>
      <c r="AJ109" s="14">
        <v>6</v>
      </c>
      <c r="AK109" s="14"/>
      <c r="AL109" s="14"/>
      <c r="AM109" s="14">
        <v>98</v>
      </c>
      <c r="AN109" s="14">
        <v>5</v>
      </c>
      <c r="AO109" s="14"/>
      <c r="AP109" s="14"/>
      <c r="AQ109" s="14">
        <v>47</v>
      </c>
      <c r="AR109" s="14">
        <v>2</v>
      </c>
      <c r="AS109" s="14"/>
      <c r="AT109" s="14"/>
      <c r="AU109" s="14">
        <v>71</v>
      </c>
      <c r="AV109" s="14">
        <v>3</v>
      </c>
      <c r="AW109" s="14"/>
      <c r="AX109" s="14"/>
      <c r="AY109" s="14">
        <v>4567</v>
      </c>
      <c r="AZ109" s="14">
        <f t="shared" si="292"/>
        <v>23</v>
      </c>
      <c r="BA109" s="14">
        <f t="shared" si="293"/>
        <v>0</v>
      </c>
      <c r="BB109" s="14">
        <f t="shared" si="1"/>
        <v>23</v>
      </c>
      <c r="BC109" s="14">
        <f t="shared" si="236"/>
        <v>16</v>
      </c>
      <c r="BD109" s="12">
        <f t="shared" si="215"/>
        <v>556</v>
      </c>
      <c r="BE109" s="12">
        <f t="shared" si="253"/>
        <v>0</v>
      </c>
      <c r="BF109" s="14">
        <f t="shared" si="254"/>
        <v>556</v>
      </c>
      <c r="BG109" s="12"/>
      <c r="BH109" s="12">
        <f t="shared" si="216"/>
        <v>165</v>
      </c>
      <c r="BI109" s="12">
        <f t="shared" si="217"/>
        <v>0</v>
      </c>
      <c r="BJ109" s="12">
        <f t="shared" si="6"/>
        <v>142</v>
      </c>
      <c r="BK109" s="12">
        <f t="shared" si="239"/>
        <v>0</v>
      </c>
      <c r="BL109" s="12"/>
      <c r="BM109" s="12"/>
      <c r="BN109" s="12">
        <f t="shared" si="259"/>
        <v>118</v>
      </c>
      <c r="BO109" s="12">
        <f t="shared" si="260"/>
        <v>0</v>
      </c>
      <c r="BP109" s="12"/>
      <c r="BQ109" s="12"/>
      <c r="BR109" s="12"/>
      <c r="BS109" s="12"/>
      <c r="BT109" s="12">
        <f t="shared" si="12"/>
        <v>131</v>
      </c>
      <c r="BU109" s="12">
        <f t="shared" si="13"/>
        <v>0</v>
      </c>
      <c r="BV109" s="12"/>
      <c r="BW109" s="12">
        <v>3</v>
      </c>
      <c r="BX109" s="12">
        <v>4</v>
      </c>
      <c r="BY109" s="12">
        <v>0</v>
      </c>
      <c r="BZ109" s="12">
        <f t="shared" si="14"/>
        <v>6</v>
      </c>
      <c r="CA109" s="12">
        <f t="shared" ref="CA109:CB109" si="332">ROUNDUP((((AZ109)*4))/18,0)</f>
        <v>6</v>
      </c>
      <c r="CB109" s="12">
        <f t="shared" si="332"/>
        <v>0</v>
      </c>
      <c r="CC109" s="12">
        <v>0</v>
      </c>
      <c r="CD109" s="12">
        <v>0</v>
      </c>
      <c r="CE109" s="12">
        <v>0</v>
      </c>
      <c r="CF109" s="12">
        <f t="shared" ref="CF109:CG109" si="333">IF(CA109-CC109&gt;0,CA109-CC109,0)</f>
        <v>6</v>
      </c>
      <c r="CG109" s="12">
        <f t="shared" si="333"/>
        <v>0</v>
      </c>
      <c r="CH109" s="12">
        <v>2</v>
      </c>
      <c r="CI109" s="12">
        <f t="shared" si="17"/>
        <v>4</v>
      </c>
      <c r="CJ109" s="12">
        <f t="shared" si="18"/>
        <v>4</v>
      </c>
      <c r="CK109" s="12">
        <f t="shared" si="19"/>
        <v>2</v>
      </c>
      <c r="CL109" s="12">
        <v>18</v>
      </c>
      <c r="CM109" s="12">
        <f t="shared" si="20"/>
        <v>68</v>
      </c>
      <c r="CN109" s="12">
        <f t="shared" si="269"/>
        <v>50</v>
      </c>
      <c r="CO109" s="121"/>
    </row>
    <row r="110" spans="1:93" ht="15.75" customHeight="1">
      <c r="A110" s="13" t="s">
        <v>322</v>
      </c>
      <c r="B110" s="14" t="s">
        <v>323</v>
      </c>
      <c r="C110" s="17" t="s">
        <v>324</v>
      </c>
      <c r="D110" s="14" t="s">
        <v>325</v>
      </c>
      <c r="E110" s="14">
        <v>5</v>
      </c>
      <c r="F110" s="14">
        <v>0.5</v>
      </c>
      <c r="G110" s="14">
        <v>117</v>
      </c>
      <c r="H110" s="14">
        <v>4</v>
      </c>
      <c r="I110" s="14">
        <v>38</v>
      </c>
      <c r="J110" s="14">
        <v>1</v>
      </c>
      <c r="K110" s="14">
        <v>110</v>
      </c>
      <c r="L110" s="14">
        <v>4</v>
      </c>
      <c r="M110" s="14">
        <v>28</v>
      </c>
      <c r="N110" s="14">
        <v>1</v>
      </c>
      <c r="O110" s="14">
        <v>106</v>
      </c>
      <c r="P110" s="14">
        <v>4</v>
      </c>
      <c r="Q110" s="14">
        <v>27</v>
      </c>
      <c r="R110" s="14">
        <v>1</v>
      </c>
      <c r="S110" s="14">
        <v>100</v>
      </c>
      <c r="T110" s="14">
        <v>4</v>
      </c>
      <c r="U110" s="14">
        <v>23</v>
      </c>
      <c r="V110" s="14">
        <v>1</v>
      </c>
      <c r="W110" s="14">
        <v>106</v>
      </c>
      <c r="X110" s="14">
        <v>4</v>
      </c>
      <c r="Y110" s="14">
        <v>26</v>
      </c>
      <c r="Z110" s="14">
        <v>1</v>
      </c>
      <c r="AA110" s="14">
        <v>93</v>
      </c>
      <c r="AB110" s="14">
        <v>4</v>
      </c>
      <c r="AC110" s="14">
        <v>21</v>
      </c>
      <c r="AD110" s="14">
        <v>1</v>
      </c>
      <c r="AE110" s="14">
        <v>75</v>
      </c>
      <c r="AF110" s="14">
        <v>3</v>
      </c>
      <c r="AG110" s="14">
        <v>16</v>
      </c>
      <c r="AH110" s="14">
        <v>1</v>
      </c>
      <c r="AI110" s="14">
        <v>86</v>
      </c>
      <c r="AJ110" s="14">
        <v>3</v>
      </c>
      <c r="AK110" s="14">
        <v>19</v>
      </c>
      <c r="AL110" s="14">
        <v>1</v>
      </c>
      <c r="AM110" s="14">
        <v>81</v>
      </c>
      <c r="AN110" s="14">
        <v>3</v>
      </c>
      <c r="AO110" s="14">
        <v>21</v>
      </c>
      <c r="AP110" s="14">
        <v>1</v>
      </c>
      <c r="AQ110" s="14">
        <v>38</v>
      </c>
      <c r="AR110" s="14">
        <v>2</v>
      </c>
      <c r="AS110" s="14">
        <v>21</v>
      </c>
      <c r="AT110" s="14">
        <v>1</v>
      </c>
      <c r="AU110" s="14">
        <v>43</v>
      </c>
      <c r="AV110" s="14">
        <v>2</v>
      </c>
      <c r="AW110" s="14" t="s">
        <v>15</v>
      </c>
      <c r="AX110" s="14" t="s">
        <v>15</v>
      </c>
      <c r="AY110" s="14">
        <v>4567</v>
      </c>
      <c r="AZ110" s="14">
        <f t="shared" si="292"/>
        <v>15</v>
      </c>
      <c r="BA110" s="14">
        <f t="shared" si="293"/>
        <v>4</v>
      </c>
      <c r="BB110" s="14">
        <f t="shared" si="1"/>
        <v>19</v>
      </c>
      <c r="BC110" s="14" t="e">
        <f t="shared" si="236"/>
        <v>#VALUE!</v>
      </c>
      <c r="BD110" s="12">
        <f t="shared" si="215"/>
        <v>374</v>
      </c>
      <c r="BE110" s="12">
        <f t="shared" si="253"/>
        <v>86</v>
      </c>
      <c r="BF110" s="14">
        <f t="shared" si="254"/>
        <v>460</v>
      </c>
      <c r="BG110" s="12"/>
      <c r="BH110" s="12">
        <f t="shared" si="216"/>
        <v>100</v>
      </c>
      <c r="BI110" s="12">
        <f t="shared" si="217"/>
        <v>23</v>
      </c>
      <c r="BJ110" s="12">
        <f t="shared" si="6"/>
        <v>106</v>
      </c>
      <c r="BK110" s="12">
        <f t="shared" si="239"/>
        <v>26</v>
      </c>
      <c r="BL110" s="12"/>
      <c r="BM110" s="12"/>
      <c r="BN110" s="12">
        <f t="shared" si="259"/>
        <v>93</v>
      </c>
      <c r="BO110" s="12">
        <f t="shared" si="260"/>
        <v>21</v>
      </c>
      <c r="BP110" s="12"/>
      <c r="BQ110" s="12"/>
      <c r="BR110" s="12"/>
      <c r="BS110" s="12"/>
      <c r="BT110" s="12">
        <f t="shared" si="12"/>
        <v>75</v>
      </c>
      <c r="BU110" s="12">
        <f t="shared" si="13"/>
        <v>16</v>
      </c>
      <c r="BV110" s="12"/>
      <c r="BW110" s="12">
        <v>3</v>
      </c>
      <c r="BX110" s="12">
        <v>1</v>
      </c>
      <c r="BY110" s="12">
        <v>1</v>
      </c>
      <c r="BZ110" s="12" t="e">
        <f t="shared" si="14"/>
        <v>#VALUE!</v>
      </c>
      <c r="CA110" s="12">
        <f t="shared" ref="CA110:CB110" si="334">ROUNDUP((((AZ110)*4))/18,0)</f>
        <v>4</v>
      </c>
      <c r="CB110" s="12">
        <f t="shared" si="334"/>
        <v>1</v>
      </c>
      <c r="CC110" s="12">
        <v>0</v>
      </c>
      <c r="CD110" s="12">
        <v>0</v>
      </c>
      <c r="CE110" s="12">
        <v>0</v>
      </c>
      <c r="CF110" s="12">
        <f t="shared" ref="CF110:CG110" si="335">IF(CA110-CC110&gt;0,CA110-CC110,0)</f>
        <v>4</v>
      </c>
      <c r="CG110" s="12">
        <f t="shared" si="335"/>
        <v>1</v>
      </c>
      <c r="CH110" s="12">
        <v>2</v>
      </c>
      <c r="CI110" s="12" t="e">
        <f t="shared" si="17"/>
        <v>#VALUE!</v>
      </c>
      <c r="CJ110" s="12">
        <f t="shared" si="18"/>
        <v>4</v>
      </c>
      <c r="CK110" s="12">
        <f t="shared" si="19"/>
        <v>2</v>
      </c>
      <c r="CL110" s="12">
        <v>30</v>
      </c>
      <c r="CM110" s="12">
        <f t="shared" si="20"/>
        <v>68</v>
      </c>
      <c r="CN110" s="12">
        <f t="shared" si="269"/>
        <v>38</v>
      </c>
      <c r="CO110" s="121"/>
    </row>
    <row r="111" spans="1:93" ht="15.75" customHeight="1">
      <c r="A111" s="13" t="s">
        <v>326</v>
      </c>
      <c r="B111" s="14" t="s">
        <v>323</v>
      </c>
      <c r="C111" s="17" t="s">
        <v>327</v>
      </c>
      <c r="D111" s="14" t="s">
        <v>325</v>
      </c>
      <c r="E111" s="14">
        <v>11</v>
      </c>
      <c r="F111" s="14">
        <v>0.5</v>
      </c>
      <c r="G111" s="14">
        <v>125</v>
      </c>
      <c r="H111" s="14">
        <v>3</v>
      </c>
      <c r="I111" s="14">
        <v>167</v>
      </c>
      <c r="J111" s="14">
        <v>4</v>
      </c>
      <c r="K111" s="14">
        <v>139</v>
      </c>
      <c r="L111" s="14">
        <v>4</v>
      </c>
      <c r="M111" s="14">
        <v>195</v>
      </c>
      <c r="N111" s="14">
        <v>5</v>
      </c>
      <c r="O111" s="14">
        <v>174</v>
      </c>
      <c r="P111" s="14">
        <v>5</v>
      </c>
      <c r="Q111" s="14">
        <v>189</v>
      </c>
      <c r="R111" s="14">
        <v>5</v>
      </c>
      <c r="S111" s="14">
        <v>115</v>
      </c>
      <c r="T111" s="14">
        <v>4</v>
      </c>
      <c r="U111" s="14">
        <v>139</v>
      </c>
      <c r="V111" s="14">
        <v>4</v>
      </c>
      <c r="W111" s="14">
        <v>111</v>
      </c>
      <c r="X111" s="14">
        <v>4</v>
      </c>
      <c r="Y111" s="14">
        <v>110</v>
      </c>
      <c r="Z111" s="14">
        <v>3</v>
      </c>
      <c r="AA111" s="14">
        <v>110</v>
      </c>
      <c r="AB111" s="14">
        <v>3</v>
      </c>
      <c r="AC111" s="14">
        <v>116</v>
      </c>
      <c r="AD111" s="14">
        <v>4</v>
      </c>
      <c r="AE111" s="14">
        <v>126</v>
      </c>
      <c r="AF111" s="14">
        <v>4</v>
      </c>
      <c r="AG111" s="14">
        <v>96</v>
      </c>
      <c r="AH111" s="14">
        <v>4</v>
      </c>
      <c r="AI111" s="14">
        <v>87</v>
      </c>
      <c r="AJ111" s="14">
        <v>3</v>
      </c>
      <c r="AK111" s="14">
        <v>90</v>
      </c>
      <c r="AL111" s="14">
        <v>3</v>
      </c>
      <c r="AM111" s="14">
        <v>60</v>
      </c>
      <c r="AN111" s="14">
        <v>2</v>
      </c>
      <c r="AO111" s="14">
        <v>59</v>
      </c>
      <c r="AP111" s="14">
        <v>2</v>
      </c>
      <c r="AQ111" s="14">
        <v>46</v>
      </c>
      <c r="AR111" s="14">
        <v>2</v>
      </c>
      <c r="AS111" s="14">
        <v>27</v>
      </c>
      <c r="AT111" s="14">
        <v>1</v>
      </c>
      <c r="AU111" s="14">
        <v>70</v>
      </c>
      <c r="AV111" s="14">
        <v>3</v>
      </c>
      <c r="AW111" s="14">
        <v>47</v>
      </c>
      <c r="AX111" s="14">
        <v>2</v>
      </c>
      <c r="AY111" s="122">
        <v>567</v>
      </c>
      <c r="AZ111" s="14">
        <f t="shared" si="292"/>
        <v>15</v>
      </c>
      <c r="BA111" s="14">
        <f t="shared" si="293"/>
        <v>15</v>
      </c>
      <c r="BB111" s="14">
        <f t="shared" si="1"/>
        <v>30</v>
      </c>
      <c r="BC111" s="14">
        <f t="shared" si="236"/>
        <v>18</v>
      </c>
      <c r="BD111" s="12">
        <f t="shared" si="215"/>
        <v>462</v>
      </c>
      <c r="BE111" s="12">
        <f t="shared" si="253"/>
        <v>461</v>
      </c>
      <c r="BF111" s="14">
        <f t="shared" si="254"/>
        <v>923</v>
      </c>
      <c r="BG111" s="12"/>
      <c r="BH111" s="12">
        <f t="shared" si="216"/>
        <v>115</v>
      </c>
      <c r="BI111" s="12">
        <f t="shared" si="217"/>
        <v>139</v>
      </c>
      <c r="BJ111" s="12">
        <f t="shared" si="6"/>
        <v>111</v>
      </c>
      <c r="BK111" s="12">
        <f t="shared" si="239"/>
        <v>110</v>
      </c>
      <c r="BL111" s="12"/>
      <c r="BM111" s="12"/>
      <c r="BN111" s="12">
        <f t="shared" si="259"/>
        <v>110</v>
      </c>
      <c r="BO111" s="12">
        <f t="shared" si="260"/>
        <v>116</v>
      </c>
      <c r="BP111" s="12"/>
      <c r="BQ111" s="12"/>
      <c r="BR111" s="12"/>
      <c r="BS111" s="12"/>
      <c r="BT111" s="12">
        <f t="shared" si="12"/>
        <v>126</v>
      </c>
      <c r="BU111" s="12">
        <f t="shared" si="13"/>
        <v>96</v>
      </c>
      <c r="BV111" s="12"/>
      <c r="BW111" s="12">
        <v>4</v>
      </c>
      <c r="BX111" s="12">
        <v>3</v>
      </c>
      <c r="BY111" s="12">
        <v>0</v>
      </c>
      <c r="BZ111" s="12">
        <f t="shared" si="14"/>
        <v>8</v>
      </c>
      <c r="CA111" s="12">
        <f t="shared" ref="CA111:CB111" si="336">ROUNDUP((((AZ111)*4))/18,0)</f>
        <v>4</v>
      </c>
      <c r="CB111" s="12">
        <f t="shared" si="336"/>
        <v>4</v>
      </c>
      <c r="CC111" s="12">
        <v>0</v>
      </c>
      <c r="CD111" s="12">
        <v>0</v>
      </c>
      <c r="CE111" s="12">
        <v>0</v>
      </c>
      <c r="CF111" s="12">
        <f t="shared" ref="CF111:CG111" si="337">IF(CA111-CC111&gt;0,CA111-CC111,0)</f>
        <v>4</v>
      </c>
      <c r="CG111" s="12">
        <f t="shared" si="337"/>
        <v>4</v>
      </c>
      <c r="CH111" s="12">
        <v>2</v>
      </c>
      <c r="CI111" s="12">
        <f t="shared" si="17"/>
        <v>5</v>
      </c>
      <c r="CJ111" s="12">
        <f t="shared" si="18"/>
        <v>4</v>
      </c>
      <c r="CK111" s="12">
        <f t="shared" si="19"/>
        <v>2</v>
      </c>
      <c r="CL111" s="12">
        <v>9</v>
      </c>
      <c r="CM111" s="12">
        <f t="shared" si="20"/>
        <v>68</v>
      </c>
      <c r="CN111" s="12">
        <f t="shared" si="269"/>
        <v>59</v>
      </c>
      <c r="CO111" s="121">
        <v>1</v>
      </c>
    </row>
    <row r="112" spans="1:93" ht="15.75" customHeight="1">
      <c r="A112" s="13" t="s">
        <v>328</v>
      </c>
      <c r="B112" s="14" t="s">
        <v>323</v>
      </c>
      <c r="C112" s="17" t="s">
        <v>329</v>
      </c>
      <c r="D112" s="14" t="s">
        <v>325</v>
      </c>
      <c r="E112" s="14">
        <v>12</v>
      </c>
      <c r="F112" s="14">
        <v>0.5</v>
      </c>
      <c r="G112" s="14">
        <v>123</v>
      </c>
      <c r="H112" s="14">
        <v>4</v>
      </c>
      <c r="I112" s="14">
        <v>78</v>
      </c>
      <c r="J112" s="14">
        <v>2</v>
      </c>
      <c r="K112" s="14">
        <v>127</v>
      </c>
      <c r="L112" s="14">
        <v>5</v>
      </c>
      <c r="M112" s="14">
        <v>51</v>
      </c>
      <c r="N112" s="14">
        <v>2</v>
      </c>
      <c r="O112" s="14">
        <v>120</v>
      </c>
      <c r="P112" s="14">
        <v>4</v>
      </c>
      <c r="Q112" s="14">
        <v>81</v>
      </c>
      <c r="R112" s="14">
        <v>3</v>
      </c>
      <c r="S112" s="14">
        <v>129</v>
      </c>
      <c r="T112" s="14">
        <v>5</v>
      </c>
      <c r="U112" s="14">
        <v>51</v>
      </c>
      <c r="V112" s="14">
        <v>2</v>
      </c>
      <c r="W112" s="14">
        <v>98</v>
      </c>
      <c r="X112" s="14">
        <v>4</v>
      </c>
      <c r="Y112" s="14">
        <v>51</v>
      </c>
      <c r="Z112" s="14">
        <v>2</v>
      </c>
      <c r="AA112" s="14">
        <v>84</v>
      </c>
      <c r="AB112" s="14">
        <v>3</v>
      </c>
      <c r="AC112" s="14">
        <v>27</v>
      </c>
      <c r="AD112" s="14">
        <v>1</v>
      </c>
      <c r="AE112" s="14">
        <v>61</v>
      </c>
      <c r="AF112" s="14">
        <v>2</v>
      </c>
      <c r="AG112" s="14">
        <v>34</v>
      </c>
      <c r="AH112" s="14">
        <v>2</v>
      </c>
      <c r="AI112" s="14">
        <v>77</v>
      </c>
      <c r="AJ112" s="14">
        <v>3</v>
      </c>
      <c r="AK112" s="14">
        <v>24</v>
      </c>
      <c r="AL112" s="14">
        <v>1</v>
      </c>
      <c r="AM112" s="14">
        <v>79</v>
      </c>
      <c r="AN112" s="14">
        <v>3</v>
      </c>
      <c r="AO112" s="14">
        <v>30</v>
      </c>
      <c r="AP112" s="14">
        <v>1</v>
      </c>
      <c r="AQ112" s="14">
        <v>50</v>
      </c>
      <c r="AR112" s="14">
        <v>2</v>
      </c>
      <c r="AS112" s="14">
        <v>23</v>
      </c>
      <c r="AT112" s="14">
        <v>1</v>
      </c>
      <c r="AU112" s="14">
        <v>44</v>
      </c>
      <c r="AV112" s="14">
        <v>2</v>
      </c>
      <c r="AW112" s="14">
        <v>23</v>
      </c>
      <c r="AX112" s="14">
        <v>1</v>
      </c>
      <c r="AY112" s="14">
        <v>4567</v>
      </c>
      <c r="AZ112" s="14">
        <f t="shared" si="292"/>
        <v>14</v>
      </c>
      <c r="BA112" s="14">
        <f t="shared" si="293"/>
        <v>7</v>
      </c>
      <c r="BB112" s="14">
        <f t="shared" si="1"/>
        <v>21</v>
      </c>
      <c r="BC112" s="14">
        <f t="shared" si="236"/>
        <v>14</v>
      </c>
      <c r="BD112" s="12">
        <f t="shared" si="215"/>
        <v>372</v>
      </c>
      <c r="BE112" s="12">
        <f t="shared" si="253"/>
        <v>163</v>
      </c>
      <c r="BF112" s="14">
        <f t="shared" si="254"/>
        <v>535</v>
      </c>
      <c r="BG112" s="12"/>
      <c r="BH112" s="12">
        <f t="shared" si="216"/>
        <v>129</v>
      </c>
      <c r="BI112" s="12">
        <f t="shared" si="217"/>
        <v>51</v>
      </c>
      <c r="BJ112" s="12">
        <f t="shared" si="6"/>
        <v>98</v>
      </c>
      <c r="BK112" s="12">
        <f t="shared" si="239"/>
        <v>51</v>
      </c>
      <c r="BL112" s="12"/>
      <c r="BM112" s="12"/>
      <c r="BN112" s="12">
        <f t="shared" si="259"/>
        <v>84</v>
      </c>
      <c r="BO112" s="12">
        <f t="shared" si="260"/>
        <v>27</v>
      </c>
      <c r="BP112" s="12"/>
      <c r="BQ112" s="12"/>
      <c r="BR112" s="12"/>
      <c r="BS112" s="12"/>
      <c r="BT112" s="12">
        <f t="shared" si="12"/>
        <v>61</v>
      </c>
      <c r="BU112" s="12">
        <f t="shared" si="13"/>
        <v>34</v>
      </c>
      <c r="BV112" s="12"/>
      <c r="BW112" s="12">
        <v>2</v>
      </c>
      <c r="BX112" s="12">
        <v>0</v>
      </c>
      <c r="BY112" s="12">
        <v>0</v>
      </c>
      <c r="BZ112" s="12">
        <f t="shared" si="14"/>
        <v>6</v>
      </c>
      <c r="CA112" s="12">
        <f t="shared" ref="CA112:CB112" si="338">ROUNDUP((((AZ112)*4))/18,0)</f>
        <v>4</v>
      </c>
      <c r="CB112" s="12">
        <f t="shared" si="338"/>
        <v>2</v>
      </c>
      <c r="CC112" s="12">
        <v>0</v>
      </c>
      <c r="CD112" s="12">
        <v>0</v>
      </c>
      <c r="CE112" s="12">
        <v>0</v>
      </c>
      <c r="CF112" s="12">
        <f t="shared" ref="CF112:CG112" si="339">IF(CA112-CC112&gt;0,CA112-CC112,0)</f>
        <v>4</v>
      </c>
      <c r="CG112" s="12">
        <f t="shared" si="339"/>
        <v>2</v>
      </c>
      <c r="CH112" s="12">
        <v>3</v>
      </c>
      <c r="CI112" s="12">
        <f t="shared" si="17"/>
        <v>4</v>
      </c>
      <c r="CJ112" s="12">
        <f t="shared" si="18"/>
        <v>4</v>
      </c>
      <c r="CK112" s="12">
        <f t="shared" si="19"/>
        <v>1</v>
      </c>
      <c r="CL112" s="12">
        <v>12</v>
      </c>
      <c r="CM112" s="12">
        <f t="shared" si="20"/>
        <v>68</v>
      </c>
      <c r="CN112" s="12">
        <f t="shared" si="269"/>
        <v>56</v>
      </c>
      <c r="CO112" s="121">
        <v>1</v>
      </c>
    </row>
    <row r="113" spans="1:93" ht="15.75" customHeight="1">
      <c r="A113" s="13" t="s">
        <v>330</v>
      </c>
      <c r="B113" s="14" t="s">
        <v>323</v>
      </c>
      <c r="C113" s="17" t="s">
        <v>762</v>
      </c>
      <c r="D113" s="14" t="s">
        <v>325</v>
      </c>
      <c r="E113" s="14">
        <v>16</v>
      </c>
      <c r="F113" s="14">
        <v>0.5</v>
      </c>
      <c r="G113" s="14">
        <v>85</v>
      </c>
      <c r="H113" s="14">
        <v>4</v>
      </c>
      <c r="I113" s="14"/>
      <c r="J113" s="14"/>
      <c r="K113" s="14">
        <v>88</v>
      </c>
      <c r="L113" s="14">
        <v>3</v>
      </c>
      <c r="M113" s="14"/>
      <c r="N113" s="14"/>
      <c r="O113" s="14">
        <v>106</v>
      </c>
      <c r="P113" s="14">
        <v>4</v>
      </c>
      <c r="Q113" s="14"/>
      <c r="R113" s="14"/>
      <c r="S113" s="14">
        <v>99</v>
      </c>
      <c r="T113" s="14">
        <v>4</v>
      </c>
      <c r="U113" s="14"/>
      <c r="V113" s="14"/>
      <c r="W113" s="14">
        <v>78</v>
      </c>
      <c r="X113" s="14">
        <v>4</v>
      </c>
      <c r="Y113" s="14"/>
      <c r="Z113" s="14"/>
      <c r="AA113" s="14">
        <v>76</v>
      </c>
      <c r="AB113" s="14">
        <v>3</v>
      </c>
      <c r="AC113" s="14"/>
      <c r="AD113" s="14"/>
      <c r="AE113" s="14">
        <v>91</v>
      </c>
      <c r="AF113" s="14">
        <v>4</v>
      </c>
      <c r="AG113" s="14"/>
      <c r="AH113" s="14"/>
      <c r="AI113" s="14">
        <v>79</v>
      </c>
      <c r="AJ113" s="14">
        <v>4</v>
      </c>
      <c r="AK113" s="14"/>
      <c r="AL113" s="14"/>
      <c r="AM113" s="14">
        <v>46</v>
      </c>
      <c r="AN113" s="14">
        <v>2</v>
      </c>
      <c r="AO113" s="14"/>
      <c r="AP113" s="14"/>
      <c r="AQ113" s="14">
        <v>38</v>
      </c>
      <c r="AR113" s="14">
        <v>2</v>
      </c>
      <c r="AS113" s="14"/>
      <c r="AT113" s="14"/>
      <c r="AU113" s="14">
        <v>40</v>
      </c>
      <c r="AV113" s="14">
        <v>2</v>
      </c>
      <c r="AW113" s="14"/>
      <c r="AX113" s="14"/>
      <c r="AY113" s="14">
        <v>4567</v>
      </c>
      <c r="AZ113" s="14">
        <f t="shared" si="292"/>
        <v>15</v>
      </c>
      <c r="BA113" s="14">
        <f t="shared" si="293"/>
        <v>0</v>
      </c>
      <c r="BB113" s="14">
        <f t="shared" si="1"/>
        <v>15</v>
      </c>
      <c r="BC113" s="14">
        <f t="shared" si="236"/>
        <v>10</v>
      </c>
      <c r="BD113" s="12">
        <f t="shared" si="215"/>
        <v>344</v>
      </c>
      <c r="BE113" s="12">
        <f t="shared" si="253"/>
        <v>0</v>
      </c>
      <c r="BF113" s="14">
        <f t="shared" si="254"/>
        <v>344</v>
      </c>
      <c r="BG113" s="12"/>
      <c r="BH113" s="12">
        <f t="shared" si="216"/>
        <v>99</v>
      </c>
      <c r="BI113" s="12">
        <f t="shared" si="217"/>
        <v>0</v>
      </c>
      <c r="BJ113" s="12">
        <f t="shared" si="6"/>
        <v>78</v>
      </c>
      <c r="BK113" s="12">
        <f t="shared" si="239"/>
        <v>0</v>
      </c>
      <c r="BL113" s="12"/>
      <c r="BM113" s="12"/>
      <c r="BN113" s="12">
        <f t="shared" si="259"/>
        <v>76</v>
      </c>
      <c r="BO113" s="12">
        <f t="shared" si="260"/>
        <v>0</v>
      </c>
      <c r="BP113" s="12"/>
      <c r="BQ113" s="12"/>
      <c r="BR113" s="12"/>
      <c r="BS113" s="12"/>
      <c r="BT113" s="12">
        <f t="shared" si="12"/>
        <v>91</v>
      </c>
      <c r="BU113" s="12">
        <f t="shared" si="13"/>
        <v>0</v>
      </c>
      <c r="BV113" s="12"/>
      <c r="BW113" s="12">
        <v>1</v>
      </c>
      <c r="BX113" s="12">
        <v>0</v>
      </c>
      <c r="BY113" s="12">
        <v>0</v>
      </c>
      <c r="BZ113" s="12">
        <f t="shared" si="14"/>
        <v>4</v>
      </c>
      <c r="CA113" s="12">
        <f t="shared" ref="CA113:CB113" si="340">ROUNDUP((((AZ113)*4))/18,0)</f>
        <v>4</v>
      </c>
      <c r="CB113" s="12">
        <f t="shared" si="340"/>
        <v>0</v>
      </c>
      <c r="CC113" s="12">
        <v>0</v>
      </c>
      <c r="CD113" s="12">
        <v>0</v>
      </c>
      <c r="CE113" s="12">
        <v>0</v>
      </c>
      <c r="CF113" s="12">
        <f t="shared" ref="CF113:CG113" si="341">IF(CA113-CC113&gt;0,CA113-CC113,0)</f>
        <v>4</v>
      </c>
      <c r="CG113" s="12">
        <f t="shared" si="341"/>
        <v>0</v>
      </c>
      <c r="CH113" s="12">
        <v>2</v>
      </c>
      <c r="CI113" s="12">
        <f t="shared" si="17"/>
        <v>3</v>
      </c>
      <c r="CJ113" s="12">
        <f t="shared" si="18"/>
        <v>2</v>
      </c>
      <c r="CK113" s="12">
        <f t="shared" si="19"/>
        <v>0</v>
      </c>
      <c r="CL113" s="12">
        <v>26</v>
      </c>
      <c r="CM113" s="12">
        <f t="shared" si="20"/>
        <v>34</v>
      </c>
      <c r="CN113" s="12">
        <f t="shared" si="269"/>
        <v>8</v>
      </c>
      <c r="CO113" s="121"/>
    </row>
    <row r="114" spans="1:93" ht="15.75" customHeight="1">
      <c r="A114" s="13" t="s">
        <v>332</v>
      </c>
      <c r="B114" s="14" t="s">
        <v>323</v>
      </c>
      <c r="C114" s="17" t="s">
        <v>763</v>
      </c>
      <c r="D114" s="14" t="s">
        <v>325</v>
      </c>
      <c r="E114" s="14">
        <v>19</v>
      </c>
      <c r="F114" s="14">
        <v>0.5</v>
      </c>
      <c r="G114" s="14">
        <v>191</v>
      </c>
      <c r="H114" s="14">
        <v>7</v>
      </c>
      <c r="I114" s="14"/>
      <c r="J114" s="14"/>
      <c r="K114" s="14">
        <v>171</v>
      </c>
      <c r="L114" s="14">
        <v>7</v>
      </c>
      <c r="M114" s="14"/>
      <c r="N114" s="14"/>
      <c r="O114" s="14">
        <v>173</v>
      </c>
      <c r="P114" s="14">
        <v>7</v>
      </c>
      <c r="Q114" s="14"/>
      <c r="R114" s="14"/>
      <c r="S114" s="14">
        <v>187</v>
      </c>
      <c r="T114" s="14">
        <v>7</v>
      </c>
      <c r="U114" s="14"/>
      <c r="V114" s="14"/>
      <c r="W114" s="14">
        <v>160</v>
      </c>
      <c r="X114" s="14">
        <v>8</v>
      </c>
      <c r="Y114" s="14"/>
      <c r="Z114" s="14"/>
      <c r="AA114" s="14">
        <v>156</v>
      </c>
      <c r="AB114" s="14">
        <v>7</v>
      </c>
      <c r="AC114" s="14"/>
      <c r="AD114" s="14"/>
      <c r="AE114" s="14">
        <v>140</v>
      </c>
      <c r="AF114" s="14">
        <v>7</v>
      </c>
      <c r="AG114" s="14"/>
      <c r="AH114" s="14"/>
      <c r="AI114" s="14">
        <v>137</v>
      </c>
      <c r="AJ114" s="14">
        <v>6</v>
      </c>
      <c r="AK114" s="14"/>
      <c r="AL114" s="14"/>
      <c r="AM114" s="14">
        <v>133</v>
      </c>
      <c r="AN114" s="14">
        <v>6</v>
      </c>
      <c r="AO114" s="14"/>
      <c r="AP114" s="14"/>
      <c r="AQ114" s="14">
        <v>72</v>
      </c>
      <c r="AR114" s="14">
        <v>3</v>
      </c>
      <c r="AS114" s="14"/>
      <c r="AT114" s="14"/>
      <c r="AU114" s="14">
        <v>73</v>
      </c>
      <c r="AV114" s="14">
        <v>3</v>
      </c>
      <c r="AW114" s="14"/>
      <c r="AX114" s="14"/>
      <c r="AY114" s="14">
        <v>4567</v>
      </c>
      <c r="AZ114" s="14">
        <f t="shared" si="292"/>
        <v>29</v>
      </c>
      <c r="BA114" s="14">
        <f t="shared" si="293"/>
        <v>0</v>
      </c>
      <c r="BB114" s="14">
        <f t="shared" si="1"/>
        <v>29</v>
      </c>
      <c r="BC114" s="14">
        <f t="shared" si="236"/>
        <v>18</v>
      </c>
      <c r="BD114" s="12">
        <f t="shared" si="215"/>
        <v>643</v>
      </c>
      <c r="BE114" s="12">
        <f t="shared" si="253"/>
        <v>0</v>
      </c>
      <c r="BF114" s="14">
        <f t="shared" si="254"/>
        <v>643</v>
      </c>
      <c r="BG114" s="12"/>
      <c r="BH114" s="12">
        <f t="shared" si="216"/>
        <v>187</v>
      </c>
      <c r="BI114" s="12">
        <f t="shared" si="217"/>
        <v>0</v>
      </c>
      <c r="BJ114" s="12">
        <f t="shared" si="6"/>
        <v>160</v>
      </c>
      <c r="BK114" s="12">
        <f t="shared" si="239"/>
        <v>0</v>
      </c>
      <c r="BL114" s="12"/>
      <c r="BM114" s="12"/>
      <c r="BN114" s="12">
        <f t="shared" si="259"/>
        <v>156</v>
      </c>
      <c r="BO114" s="12">
        <f t="shared" si="260"/>
        <v>0</v>
      </c>
      <c r="BP114" s="12"/>
      <c r="BQ114" s="12"/>
      <c r="BR114" s="12"/>
      <c r="BS114" s="12"/>
      <c r="BT114" s="12">
        <f t="shared" si="12"/>
        <v>140</v>
      </c>
      <c r="BU114" s="12">
        <f t="shared" si="13"/>
        <v>0</v>
      </c>
      <c r="BV114" s="12"/>
      <c r="BW114" s="12">
        <v>3</v>
      </c>
      <c r="BX114" s="12">
        <v>0</v>
      </c>
      <c r="BY114" s="12">
        <v>0</v>
      </c>
      <c r="BZ114" s="12">
        <f t="shared" si="14"/>
        <v>8</v>
      </c>
      <c r="CA114" s="12">
        <f t="shared" ref="CA114:CB114" si="342">ROUNDUP((((AZ114)*4))/18,0)</f>
        <v>7</v>
      </c>
      <c r="CB114" s="12">
        <f t="shared" si="342"/>
        <v>0</v>
      </c>
      <c r="CC114" s="12">
        <v>0</v>
      </c>
      <c r="CD114" s="12">
        <v>0</v>
      </c>
      <c r="CE114" s="12">
        <v>0</v>
      </c>
      <c r="CF114" s="12">
        <f t="shared" ref="CF114:CG114" si="343">IF(CA114-CC114&gt;0,CA114-CC114,0)</f>
        <v>7</v>
      </c>
      <c r="CG114" s="12">
        <f t="shared" si="343"/>
        <v>0</v>
      </c>
      <c r="CH114" s="12">
        <v>3</v>
      </c>
      <c r="CI114" s="12">
        <f t="shared" si="17"/>
        <v>5</v>
      </c>
      <c r="CJ114" s="12">
        <f t="shared" si="18"/>
        <v>4</v>
      </c>
      <c r="CK114" s="12">
        <f t="shared" si="19"/>
        <v>1</v>
      </c>
      <c r="CL114" s="12">
        <v>15</v>
      </c>
      <c r="CM114" s="12">
        <f t="shared" si="20"/>
        <v>68</v>
      </c>
      <c r="CN114" s="12">
        <f t="shared" si="269"/>
        <v>53</v>
      </c>
      <c r="CO114" s="121">
        <v>1</v>
      </c>
    </row>
    <row r="115" spans="1:93" ht="15.75" customHeight="1">
      <c r="A115" s="13" t="s">
        <v>334</v>
      </c>
      <c r="B115" s="14" t="s">
        <v>323</v>
      </c>
      <c r="C115" s="17" t="s">
        <v>335</v>
      </c>
      <c r="D115" s="14" t="s">
        <v>325</v>
      </c>
      <c r="E115" s="14">
        <v>24</v>
      </c>
      <c r="F115" s="14">
        <v>0.5</v>
      </c>
      <c r="G115" s="14">
        <v>133</v>
      </c>
      <c r="H115" s="14">
        <v>4</v>
      </c>
      <c r="I115" s="14"/>
      <c r="J115" s="14"/>
      <c r="K115" s="14">
        <v>112</v>
      </c>
      <c r="L115" s="14">
        <v>5</v>
      </c>
      <c r="M115" s="14"/>
      <c r="N115" s="14"/>
      <c r="O115" s="14">
        <v>135</v>
      </c>
      <c r="P115" s="14">
        <v>5</v>
      </c>
      <c r="Q115" s="14"/>
      <c r="R115" s="14"/>
      <c r="S115" s="14">
        <v>135</v>
      </c>
      <c r="T115" s="14">
        <v>5</v>
      </c>
      <c r="U115" s="14"/>
      <c r="V115" s="14"/>
      <c r="W115" s="14">
        <v>129</v>
      </c>
      <c r="X115" s="14">
        <v>5</v>
      </c>
      <c r="Y115" s="14"/>
      <c r="Z115" s="14"/>
      <c r="AA115" s="14">
        <v>101</v>
      </c>
      <c r="AB115" s="14">
        <v>4</v>
      </c>
      <c r="AC115" s="14"/>
      <c r="AD115" s="14"/>
      <c r="AE115" s="14">
        <v>112</v>
      </c>
      <c r="AF115" s="14">
        <v>5</v>
      </c>
      <c r="AG115" s="14"/>
      <c r="AH115" s="14"/>
      <c r="AI115" s="14">
        <v>93</v>
      </c>
      <c r="AJ115" s="14">
        <v>4</v>
      </c>
      <c r="AK115" s="14"/>
      <c r="AL115" s="14"/>
      <c r="AM115" s="14">
        <v>95</v>
      </c>
      <c r="AN115" s="14">
        <v>4</v>
      </c>
      <c r="AO115" s="14"/>
      <c r="AP115" s="14"/>
      <c r="AQ115" s="14">
        <v>92</v>
      </c>
      <c r="AR115" s="14">
        <v>4</v>
      </c>
      <c r="AS115" s="14"/>
      <c r="AT115" s="14"/>
      <c r="AU115" s="14">
        <v>53</v>
      </c>
      <c r="AV115" s="14">
        <v>2</v>
      </c>
      <c r="AW115" s="14"/>
      <c r="AX115" s="14"/>
      <c r="AY115" s="14">
        <v>4567</v>
      </c>
      <c r="AZ115" s="14">
        <f t="shared" si="292"/>
        <v>19</v>
      </c>
      <c r="BA115" s="14">
        <f t="shared" si="293"/>
        <v>0</v>
      </c>
      <c r="BB115" s="14">
        <f t="shared" si="1"/>
        <v>19</v>
      </c>
      <c r="BC115" s="14">
        <f t="shared" si="236"/>
        <v>14</v>
      </c>
      <c r="BD115" s="12">
        <f t="shared" si="215"/>
        <v>477</v>
      </c>
      <c r="BE115" s="12">
        <f t="shared" si="253"/>
        <v>0</v>
      </c>
      <c r="BF115" s="14">
        <f t="shared" si="254"/>
        <v>477</v>
      </c>
      <c r="BG115" s="12"/>
      <c r="BH115" s="12">
        <f t="shared" si="216"/>
        <v>135</v>
      </c>
      <c r="BI115" s="12">
        <f t="shared" si="217"/>
        <v>0</v>
      </c>
      <c r="BJ115" s="12">
        <f t="shared" si="6"/>
        <v>129</v>
      </c>
      <c r="BK115" s="12">
        <f t="shared" si="239"/>
        <v>0</v>
      </c>
      <c r="BL115" s="12"/>
      <c r="BM115" s="12"/>
      <c r="BN115" s="12">
        <f t="shared" si="259"/>
        <v>101</v>
      </c>
      <c r="BO115" s="12">
        <f t="shared" si="260"/>
        <v>0</v>
      </c>
      <c r="BP115" s="12"/>
      <c r="BQ115" s="12"/>
      <c r="BR115" s="12"/>
      <c r="BS115" s="12"/>
      <c r="BT115" s="12">
        <f t="shared" si="12"/>
        <v>112</v>
      </c>
      <c r="BU115" s="12">
        <f t="shared" si="13"/>
        <v>0</v>
      </c>
      <c r="BV115" s="12"/>
      <c r="BW115" s="12">
        <v>5</v>
      </c>
      <c r="BX115" s="12">
        <v>0</v>
      </c>
      <c r="BY115" s="12">
        <v>0</v>
      </c>
      <c r="BZ115" s="12">
        <f t="shared" si="14"/>
        <v>5</v>
      </c>
      <c r="CA115" s="12">
        <f t="shared" ref="CA115:CB115" si="344">ROUNDUP((((AZ115)*4))/18,0)</f>
        <v>5</v>
      </c>
      <c r="CB115" s="12">
        <f t="shared" si="344"/>
        <v>0</v>
      </c>
      <c r="CC115" s="12">
        <v>0</v>
      </c>
      <c r="CD115" s="12">
        <v>0</v>
      </c>
      <c r="CE115" s="12">
        <v>0</v>
      </c>
      <c r="CF115" s="12">
        <f t="shared" ref="CF115:CG115" si="345">IF(CA115-CC115&gt;0,CA115-CC115,0)</f>
        <v>5</v>
      </c>
      <c r="CG115" s="12">
        <f t="shared" si="345"/>
        <v>0</v>
      </c>
      <c r="CH115" s="12">
        <v>3</v>
      </c>
      <c r="CI115" s="12">
        <f t="shared" si="17"/>
        <v>3</v>
      </c>
      <c r="CJ115" s="12">
        <f t="shared" si="18"/>
        <v>4</v>
      </c>
      <c r="CK115" s="12">
        <f t="shared" si="19"/>
        <v>1</v>
      </c>
      <c r="CL115" s="12">
        <v>14</v>
      </c>
      <c r="CM115" s="12">
        <f t="shared" si="20"/>
        <v>68</v>
      </c>
      <c r="CN115" s="12">
        <f t="shared" si="269"/>
        <v>54</v>
      </c>
      <c r="CO115" s="121">
        <v>1</v>
      </c>
    </row>
    <row r="116" spans="1:93" ht="15.75" customHeight="1">
      <c r="A116" s="13" t="s">
        <v>336</v>
      </c>
      <c r="B116" s="14" t="s">
        <v>323</v>
      </c>
      <c r="C116" s="17" t="s">
        <v>337</v>
      </c>
      <c r="D116" s="14" t="s">
        <v>325</v>
      </c>
      <c r="E116" s="14">
        <v>28</v>
      </c>
      <c r="F116" s="14">
        <v>0.5</v>
      </c>
      <c r="G116" s="14">
        <v>214</v>
      </c>
      <c r="H116" s="14">
        <v>6</v>
      </c>
      <c r="I116" s="14"/>
      <c r="J116" s="14"/>
      <c r="K116" s="14">
        <v>211</v>
      </c>
      <c r="L116" s="14">
        <v>7</v>
      </c>
      <c r="M116" s="14"/>
      <c r="N116" s="14"/>
      <c r="O116" s="14">
        <v>208</v>
      </c>
      <c r="P116" s="14">
        <v>6</v>
      </c>
      <c r="Q116" s="14"/>
      <c r="R116" s="14"/>
      <c r="S116" s="14">
        <v>192</v>
      </c>
      <c r="T116" s="14">
        <v>6</v>
      </c>
      <c r="U116" s="14"/>
      <c r="V116" s="14"/>
      <c r="W116" s="14">
        <v>180</v>
      </c>
      <c r="X116" s="14">
        <v>6</v>
      </c>
      <c r="Y116" s="14"/>
      <c r="Z116" s="14"/>
      <c r="AA116" s="14">
        <v>131</v>
      </c>
      <c r="AB116" s="14">
        <v>5</v>
      </c>
      <c r="AC116" s="14"/>
      <c r="AD116" s="14"/>
      <c r="AE116" s="14">
        <v>108</v>
      </c>
      <c r="AF116" s="14">
        <v>4</v>
      </c>
      <c r="AG116" s="14"/>
      <c r="AH116" s="14"/>
      <c r="AI116" s="14">
        <v>118</v>
      </c>
      <c r="AJ116" s="14">
        <v>4</v>
      </c>
      <c r="AK116" s="14"/>
      <c r="AL116" s="14"/>
      <c r="AM116" s="14">
        <v>81</v>
      </c>
      <c r="AN116" s="14">
        <v>3</v>
      </c>
      <c r="AO116" s="14"/>
      <c r="AP116" s="14"/>
      <c r="AQ116" s="14">
        <v>82</v>
      </c>
      <c r="AR116" s="14">
        <v>3</v>
      </c>
      <c r="AS116" s="14"/>
      <c r="AT116" s="14"/>
      <c r="AU116" s="14">
        <v>76</v>
      </c>
      <c r="AV116" s="14">
        <v>3</v>
      </c>
      <c r="AW116" s="14"/>
      <c r="AX116" s="14"/>
      <c r="AY116" s="14">
        <v>4567</v>
      </c>
      <c r="AZ116" s="14">
        <f t="shared" si="292"/>
        <v>21</v>
      </c>
      <c r="BA116" s="14">
        <f t="shared" si="293"/>
        <v>0</v>
      </c>
      <c r="BB116" s="14">
        <f t="shared" si="1"/>
        <v>21</v>
      </c>
      <c r="BC116" s="14">
        <f t="shared" si="236"/>
        <v>13</v>
      </c>
      <c r="BD116" s="12">
        <f t="shared" si="215"/>
        <v>611</v>
      </c>
      <c r="BE116" s="12">
        <f t="shared" si="253"/>
        <v>0</v>
      </c>
      <c r="BF116" s="14">
        <f t="shared" si="254"/>
        <v>611</v>
      </c>
      <c r="BG116" s="12"/>
      <c r="BH116" s="12">
        <f t="shared" si="216"/>
        <v>192</v>
      </c>
      <c r="BI116" s="12">
        <f t="shared" si="217"/>
        <v>0</v>
      </c>
      <c r="BJ116" s="12">
        <f t="shared" si="6"/>
        <v>180</v>
      </c>
      <c r="BK116" s="12">
        <f t="shared" si="239"/>
        <v>0</v>
      </c>
      <c r="BL116" s="12"/>
      <c r="BM116" s="12"/>
      <c r="BN116" s="12">
        <f t="shared" si="259"/>
        <v>131</v>
      </c>
      <c r="BO116" s="12">
        <f t="shared" si="260"/>
        <v>0</v>
      </c>
      <c r="BP116" s="12"/>
      <c r="BQ116" s="12"/>
      <c r="BR116" s="12"/>
      <c r="BS116" s="12"/>
      <c r="BT116" s="12">
        <f t="shared" si="12"/>
        <v>108</v>
      </c>
      <c r="BU116" s="12">
        <f t="shared" si="13"/>
        <v>0</v>
      </c>
      <c r="BV116" s="12"/>
      <c r="BW116" s="12">
        <v>2</v>
      </c>
      <c r="BX116" s="12">
        <v>0</v>
      </c>
      <c r="BY116" s="12">
        <v>0</v>
      </c>
      <c r="BZ116" s="12">
        <f t="shared" si="14"/>
        <v>6</v>
      </c>
      <c r="CA116" s="12">
        <f t="shared" ref="CA116:CB116" si="346">ROUNDUP((((AZ116)*4))/18,0)</f>
        <v>5</v>
      </c>
      <c r="CB116" s="12">
        <f t="shared" si="346"/>
        <v>0</v>
      </c>
      <c r="CC116" s="12">
        <v>0</v>
      </c>
      <c r="CD116" s="12">
        <v>0</v>
      </c>
      <c r="CE116" s="12">
        <v>0</v>
      </c>
      <c r="CF116" s="12">
        <f t="shared" ref="CF116:CG116" si="347">IF(CA116-CC116&gt;0,CA116-CC116,0)</f>
        <v>5</v>
      </c>
      <c r="CG116" s="12">
        <f t="shared" si="347"/>
        <v>0</v>
      </c>
      <c r="CH116" s="12">
        <v>2</v>
      </c>
      <c r="CI116" s="12">
        <f t="shared" si="17"/>
        <v>4</v>
      </c>
      <c r="CJ116" s="12">
        <f t="shared" si="18"/>
        <v>4</v>
      </c>
      <c r="CK116" s="12">
        <f t="shared" si="19"/>
        <v>2</v>
      </c>
      <c r="CL116" s="12">
        <v>32</v>
      </c>
      <c r="CM116" s="12">
        <f t="shared" si="20"/>
        <v>68</v>
      </c>
      <c r="CN116" s="12">
        <f t="shared" si="269"/>
        <v>36</v>
      </c>
      <c r="CO116" s="121"/>
    </row>
    <row r="117" spans="1:93" ht="15.75" customHeight="1">
      <c r="A117" s="13" t="s">
        <v>338</v>
      </c>
      <c r="B117" s="14" t="s">
        <v>323</v>
      </c>
      <c r="C117" s="17" t="s">
        <v>339</v>
      </c>
      <c r="D117" s="14" t="s">
        <v>325</v>
      </c>
      <c r="E117" s="14">
        <v>31</v>
      </c>
      <c r="F117" s="14">
        <v>0.5</v>
      </c>
      <c r="G117" s="14">
        <v>160</v>
      </c>
      <c r="H117" s="14">
        <v>6</v>
      </c>
      <c r="I117" s="14"/>
      <c r="J117" s="14"/>
      <c r="K117" s="14">
        <v>154</v>
      </c>
      <c r="L117" s="14">
        <v>5</v>
      </c>
      <c r="M117" s="14"/>
      <c r="N117" s="14"/>
      <c r="O117" s="14">
        <v>152</v>
      </c>
      <c r="P117" s="14">
        <v>5</v>
      </c>
      <c r="Q117" s="14"/>
      <c r="R117" s="14"/>
      <c r="S117" s="14">
        <v>150</v>
      </c>
      <c r="T117" s="14">
        <v>5</v>
      </c>
      <c r="U117" s="14"/>
      <c r="V117" s="14"/>
      <c r="W117" s="14">
        <v>152</v>
      </c>
      <c r="X117" s="14">
        <v>6</v>
      </c>
      <c r="Y117" s="14"/>
      <c r="Z117" s="14"/>
      <c r="AA117" s="14">
        <v>126</v>
      </c>
      <c r="AB117" s="14">
        <v>5</v>
      </c>
      <c r="AC117" s="14"/>
      <c r="AD117" s="14"/>
      <c r="AE117" s="14">
        <v>144</v>
      </c>
      <c r="AF117" s="14">
        <v>6</v>
      </c>
      <c r="AG117" s="14"/>
      <c r="AH117" s="14"/>
      <c r="AI117" s="14">
        <v>123</v>
      </c>
      <c r="AJ117" s="14">
        <v>5</v>
      </c>
      <c r="AK117" s="14"/>
      <c r="AL117" s="14"/>
      <c r="AM117" s="14">
        <v>123</v>
      </c>
      <c r="AN117" s="14">
        <v>5</v>
      </c>
      <c r="AO117" s="14"/>
      <c r="AP117" s="14"/>
      <c r="AQ117" s="14">
        <v>73</v>
      </c>
      <c r="AR117" s="14">
        <v>3</v>
      </c>
      <c r="AS117" s="14"/>
      <c r="AT117" s="14"/>
      <c r="AU117" s="14">
        <v>68</v>
      </c>
      <c r="AV117" s="14">
        <v>3</v>
      </c>
      <c r="AW117" s="14"/>
      <c r="AX117" s="14"/>
      <c r="AY117" s="14">
        <v>4567</v>
      </c>
      <c r="AZ117" s="14">
        <f t="shared" si="292"/>
        <v>22</v>
      </c>
      <c r="BA117" s="14">
        <f t="shared" si="293"/>
        <v>0</v>
      </c>
      <c r="BB117" s="14">
        <f t="shared" si="1"/>
        <v>22</v>
      </c>
      <c r="BC117" s="14">
        <f t="shared" si="236"/>
        <v>16</v>
      </c>
      <c r="BD117" s="12">
        <f t="shared" si="215"/>
        <v>572</v>
      </c>
      <c r="BE117" s="12">
        <f t="shared" si="253"/>
        <v>0</v>
      </c>
      <c r="BF117" s="14">
        <f t="shared" si="254"/>
        <v>572</v>
      </c>
      <c r="BG117" s="12"/>
      <c r="BH117" s="12">
        <f t="shared" si="216"/>
        <v>150</v>
      </c>
      <c r="BI117" s="12">
        <f t="shared" si="217"/>
        <v>0</v>
      </c>
      <c r="BJ117" s="12">
        <f t="shared" si="6"/>
        <v>152</v>
      </c>
      <c r="BK117" s="12">
        <f t="shared" si="239"/>
        <v>0</v>
      </c>
      <c r="BL117" s="12"/>
      <c r="BM117" s="12"/>
      <c r="BN117" s="12">
        <f t="shared" si="259"/>
        <v>126</v>
      </c>
      <c r="BO117" s="12">
        <f t="shared" si="260"/>
        <v>0</v>
      </c>
      <c r="BP117" s="12"/>
      <c r="BQ117" s="12"/>
      <c r="BR117" s="12"/>
      <c r="BS117" s="12"/>
      <c r="BT117" s="12">
        <f t="shared" si="12"/>
        <v>144</v>
      </c>
      <c r="BU117" s="12">
        <f t="shared" si="13"/>
        <v>0</v>
      </c>
      <c r="BV117" s="12"/>
      <c r="BW117" s="12">
        <v>3</v>
      </c>
      <c r="BX117" s="12">
        <v>0</v>
      </c>
      <c r="BY117" s="12">
        <v>0</v>
      </c>
      <c r="BZ117" s="12">
        <f t="shared" si="14"/>
        <v>6</v>
      </c>
      <c r="CA117" s="12">
        <f t="shared" ref="CA117:CB117" si="348">ROUNDUP((((AZ117)*4))/18,0)</f>
        <v>5</v>
      </c>
      <c r="CB117" s="12">
        <f t="shared" si="348"/>
        <v>0</v>
      </c>
      <c r="CC117" s="12">
        <v>0</v>
      </c>
      <c r="CD117" s="12">
        <v>0</v>
      </c>
      <c r="CE117" s="12">
        <v>0</v>
      </c>
      <c r="CF117" s="12">
        <f t="shared" ref="CF117:CG117" si="349">IF(CA117-CC117&gt;0,CA117-CC117,0)</f>
        <v>5</v>
      </c>
      <c r="CG117" s="12">
        <f t="shared" si="349"/>
        <v>0</v>
      </c>
      <c r="CH117" s="12">
        <v>3</v>
      </c>
      <c r="CI117" s="12">
        <f t="shared" si="17"/>
        <v>4</v>
      </c>
      <c r="CJ117" s="12">
        <f t="shared" si="18"/>
        <v>4</v>
      </c>
      <c r="CK117" s="12">
        <f t="shared" si="19"/>
        <v>1</v>
      </c>
      <c r="CL117" s="12">
        <v>32</v>
      </c>
      <c r="CM117" s="12">
        <f t="shared" si="20"/>
        <v>68</v>
      </c>
      <c r="CN117" s="12">
        <f t="shared" si="269"/>
        <v>36</v>
      </c>
      <c r="CO117" s="121"/>
    </row>
    <row r="118" spans="1:93" ht="15.75" customHeight="1">
      <c r="A118" s="13" t="s">
        <v>340</v>
      </c>
      <c r="B118" s="14" t="s">
        <v>323</v>
      </c>
      <c r="C118" s="17" t="s">
        <v>341</v>
      </c>
      <c r="D118" s="14" t="s">
        <v>325</v>
      </c>
      <c r="E118" s="14">
        <v>36</v>
      </c>
      <c r="F118" s="14">
        <v>0.5</v>
      </c>
      <c r="G118" s="14">
        <v>140</v>
      </c>
      <c r="H118" s="14">
        <v>4</v>
      </c>
      <c r="I118" s="14"/>
      <c r="J118" s="14"/>
      <c r="K118" s="14">
        <v>119</v>
      </c>
      <c r="L118" s="14">
        <v>4</v>
      </c>
      <c r="M118" s="14"/>
      <c r="N118" s="14"/>
      <c r="O118" s="14">
        <v>124</v>
      </c>
      <c r="P118" s="14">
        <v>4</v>
      </c>
      <c r="Q118" s="14"/>
      <c r="R118" s="14"/>
      <c r="S118" s="14">
        <v>124</v>
      </c>
      <c r="T118" s="14">
        <v>4</v>
      </c>
      <c r="U118" s="14"/>
      <c r="V118" s="14"/>
      <c r="W118" s="14">
        <v>127</v>
      </c>
      <c r="X118" s="14">
        <v>5</v>
      </c>
      <c r="Y118" s="14"/>
      <c r="Z118" s="14"/>
      <c r="AA118" s="14">
        <v>98</v>
      </c>
      <c r="AB118" s="14">
        <v>4</v>
      </c>
      <c r="AC118" s="14"/>
      <c r="AD118" s="14"/>
      <c r="AE118" s="14">
        <v>85</v>
      </c>
      <c r="AF118" s="14">
        <v>4</v>
      </c>
      <c r="AG118" s="14"/>
      <c r="AH118" s="14"/>
      <c r="AI118" s="14">
        <v>79</v>
      </c>
      <c r="AJ118" s="14">
        <v>3</v>
      </c>
      <c r="AK118" s="14"/>
      <c r="AL118" s="14"/>
      <c r="AM118" s="14">
        <v>85</v>
      </c>
      <c r="AN118" s="14">
        <v>4</v>
      </c>
      <c r="AO118" s="14"/>
      <c r="AP118" s="14"/>
      <c r="AQ118" s="14">
        <v>44</v>
      </c>
      <c r="AR118" s="14">
        <v>2</v>
      </c>
      <c r="AS118" s="14"/>
      <c r="AT118" s="14"/>
      <c r="AU118" s="14">
        <v>54</v>
      </c>
      <c r="AV118" s="14">
        <v>2</v>
      </c>
      <c r="AW118" s="14"/>
      <c r="AX118" s="14"/>
      <c r="AY118" s="14">
        <v>4567</v>
      </c>
      <c r="AZ118" s="14">
        <f t="shared" si="292"/>
        <v>17</v>
      </c>
      <c r="BA118" s="14">
        <f t="shared" si="293"/>
        <v>0</v>
      </c>
      <c r="BB118" s="14">
        <f t="shared" si="1"/>
        <v>17</v>
      </c>
      <c r="BC118" s="14">
        <f t="shared" si="236"/>
        <v>11</v>
      </c>
      <c r="BD118" s="12">
        <f t="shared" si="215"/>
        <v>434</v>
      </c>
      <c r="BE118" s="12">
        <f t="shared" si="253"/>
        <v>0</v>
      </c>
      <c r="BF118" s="14">
        <f t="shared" si="254"/>
        <v>434</v>
      </c>
      <c r="BG118" s="12"/>
      <c r="BH118" s="12">
        <f t="shared" si="216"/>
        <v>124</v>
      </c>
      <c r="BI118" s="12">
        <f t="shared" si="217"/>
        <v>0</v>
      </c>
      <c r="BJ118" s="12">
        <f t="shared" si="6"/>
        <v>127</v>
      </c>
      <c r="BK118" s="12">
        <f t="shared" si="239"/>
        <v>0</v>
      </c>
      <c r="BL118" s="12"/>
      <c r="BM118" s="12"/>
      <c r="BN118" s="12">
        <f t="shared" si="259"/>
        <v>98</v>
      </c>
      <c r="BO118" s="12">
        <f t="shared" si="260"/>
        <v>0</v>
      </c>
      <c r="BP118" s="12"/>
      <c r="BQ118" s="12"/>
      <c r="BR118" s="12"/>
      <c r="BS118" s="12"/>
      <c r="BT118" s="12">
        <f t="shared" si="12"/>
        <v>85</v>
      </c>
      <c r="BU118" s="12">
        <f t="shared" si="13"/>
        <v>0</v>
      </c>
      <c r="BV118" s="12"/>
      <c r="BW118" s="12">
        <v>3</v>
      </c>
      <c r="BX118" s="12">
        <v>0</v>
      </c>
      <c r="BY118" s="12">
        <v>0</v>
      </c>
      <c r="BZ118" s="12">
        <f t="shared" si="14"/>
        <v>5</v>
      </c>
      <c r="CA118" s="12">
        <f t="shared" ref="CA118:CB118" si="350">ROUNDUP((((AZ118)*4))/18,0)</f>
        <v>4</v>
      </c>
      <c r="CB118" s="12">
        <f t="shared" si="350"/>
        <v>0</v>
      </c>
      <c r="CC118" s="12">
        <v>0</v>
      </c>
      <c r="CD118" s="12">
        <v>0</v>
      </c>
      <c r="CE118" s="12">
        <v>0</v>
      </c>
      <c r="CF118" s="12">
        <f t="shared" ref="CF118:CG118" si="351">IF(CA118-CC118&gt;0,CA118-CC118,0)</f>
        <v>4</v>
      </c>
      <c r="CG118" s="12">
        <f t="shared" si="351"/>
        <v>0</v>
      </c>
      <c r="CH118" s="12">
        <v>2</v>
      </c>
      <c r="CI118" s="12">
        <f t="shared" si="17"/>
        <v>3</v>
      </c>
      <c r="CJ118" s="12">
        <f t="shared" si="18"/>
        <v>4</v>
      </c>
      <c r="CK118" s="12">
        <f t="shared" si="19"/>
        <v>2</v>
      </c>
      <c r="CL118" s="12">
        <v>20</v>
      </c>
      <c r="CM118" s="12">
        <f t="shared" si="20"/>
        <v>68</v>
      </c>
      <c r="CN118" s="12">
        <f t="shared" si="269"/>
        <v>48</v>
      </c>
      <c r="CO118" s="121"/>
    </row>
    <row r="119" spans="1:93" ht="15.75" customHeight="1">
      <c r="A119" s="13" t="s">
        <v>342</v>
      </c>
      <c r="B119" s="14" t="s">
        <v>323</v>
      </c>
      <c r="C119" s="17" t="s">
        <v>343</v>
      </c>
      <c r="D119" s="14" t="s">
        <v>325</v>
      </c>
      <c r="E119" s="14">
        <v>39</v>
      </c>
      <c r="F119" s="14">
        <v>0.5</v>
      </c>
      <c r="G119" s="14">
        <v>136</v>
      </c>
      <c r="H119" s="14">
        <v>4</v>
      </c>
      <c r="I119" s="14"/>
      <c r="J119" s="14"/>
      <c r="K119" s="14">
        <v>133</v>
      </c>
      <c r="L119" s="14">
        <v>5</v>
      </c>
      <c r="M119" s="14"/>
      <c r="N119" s="14"/>
      <c r="O119" s="14">
        <v>136</v>
      </c>
      <c r="P119" s="14">
        <v>5</v>
      </c>
      <c r="Q119" s="14"/>
      <c r="R119" s="14"/>
      <c r="S119" s="14">
        <v>123</v>
      </c>
      <c r="T119" s="14">
        <v>5</v>
      </c>
      <c r="U119" s="14"/>
      <c r="V119" s="14"/>
      <c r="W119" s="14">
        <v>99</v>
      </c>
      <c r="X119" s="14">
        <v>4</v>
      </c>
      <c r="Y119" s="14"/>
      <c r="Z119" s="14"/>
      <c r="AA119" s="14">
        <v>96</v>
      </c>
      <c r="AB119" s="14">
        <v>4</v>
      </c>
      <c r="AC119" s="14"/>
      <c r="AD119" s="14"/>
      <c r="AE119" s="14">
        <v>102</v>
      </c>
      <c r="AF119" s="14">
        <v>5</v>
      </c>
      <c r="AG119" s="14"/>
      <c r="AH119" s="14"/>
      <c r="AI119" s="14">
        <v>106</v>
      </c>
      <c r="AJ119" s="14">
        <v>4</v>
      </c>
      <c r="AK119" s="14"/>
      <c r="AL119" s="14"/>
      <c r="AM119" s="14">
        <v>95</v>
      </c>
      <c r="AN119" s="14">
        <v>4</v>
      </c>
      <c r="AO119" s="14"/>
      <c r="AP119" s="14"/>
      <c r="AQ119" s="14">
        <v>80</v>
      </c>
      <c r="AR119" s="14">
        <v>3</v>
      </c>
      <c r="AS119" s="14"/>
      <c r="AT119" s="14"/>
      <c r="AU119" s="14">
        <v>66</v>
      </c>
      <c r="AV119" s="14">
        <v>3</v>
      </c>
      <c r="AW119" s="14"/>
      <c r="AX119" s="14"/>
      <c r="AY119" s="122">
        <v>57</v>
      </c>
      <c r="AZ119" s="14">
        <f t="shared" si="292"/>
        <v>18</v>
      </c>
      <c r="BA119" s="14">
        <f t="shared" si="293"/>
        <v>0</v>
      </c>
      <c r="BB119" s="14">
        <f t="shared" si="1"/>
        <v>18</v>
      </c>
      <c r="BC119" s="14">
        <f t="shared" si="236"/>
        <v>14</v>
      </c>
      <c r="BD119" s="12">
        <f t="shared" si="215"/>
        <v>420</v>
      </c>
      <c r="BE119" s="12">
        <f t="shared" si="253"/>
        <v>0</v>
      </c>
      <c r="BF119" s="14">
        <f t="shared" si="254"/>
        <v>420</v>
      </c>
      <c r="BG119" s="12"/>
      <c r="BH119" s="12">
        <f t="shared" si="216"/>
        <v>123</v>
      </c>
      <c r="BI119" s="12">
        <f t="shared" si="217"/>
        <v>0</v>
      </c>
      <c r="BJ119" s="12">
        <f t="shared" si="6"/>
        <v>99</v>
      </c>
      <c r="BK119" s="12">
        <f t="shared" si="239"/>
        <v>0</v>
      </c>
      <c r="BL119" s="12"/>
      <c r="BM119" s="12"/>
      <c r="BN119" s="12">
        <f t="shared" si="259"/>
        <v>96</v>
      </c>
      <c r="BO119" s="12">
        <f t="shared" si="260"/>
        <v>0</v>
      </c>
      <c r="BP119" s="12"/>
      <c r="BQ119" s="12"/>
      <c r="BR119" s="12"/>
      <c r="BS119" s="12"/>
      <c r="BT119" s="12">
        <f t="shared" si="12"/>
        <v>102</v>
      </c>
      <c r="BU119" s="12">
        <f t="shared" si="13"/>
        <v>0</v>
      </c>
      <c r="BV119" s="12"/>
      <c r="BW119" s="12">
        <v>3</v>
      </c>
      <c r="BX119" s="12">
        <v>0</v>
      </c>
      <c r="BY119" s="12">
        <v>0</v>
      </c>
      <c r="BZ119" s="12">
        <f t="shared" si="14"/>
        <v>5</v>
      </c>
      <c r="CA119" s="12">
        <f t="shared" ref="CA119:CB119" si="352">ROUNDUP((((AZ119)*4))/18,0)</f>
        <v>4</v>
      </c>
      <c r="CB119" s="12">
        <f t="shared" si="352"/>
        <v>0</v>
      </c>
      <c r="CC119" s="12">
        <v>0</v>
      </c>
      <c r="CD119" s="12">
        <v>0</v>
      </c>
      <c r="CE119" s="12">
        <v>0</v>
      </c>
      <c r="CF119" s="12">
        <f t="shared" ref="CF119:CG119" si="353">IF(CA119-CC119&gt;0,CA119-CC119,0)</f>
        <v>4</v>
      </c>
      <c r="CG119" s="12">
        <f t="shared" si="353"/>
        <v>0</v>
      </c>
      <c r="CH119" s="12">
        <v>3</v>
      </c>
      <c r="CI119" s="12">
        <f t="shared" si="17"/>
        <v>3</v>
      </c>
      <c r="CJ119" s="12">
        <f t="shared" si="18"/>
        <v>4</v>
      </c>
      <c r="CK119" s="12">
        <f t="shared" si="19"/>
        <v>1</v>
      </c>
      <c r="CL119" s="12">
        <v>10</v>
      </c>
      <c r="CM119" s="12">
        <f t="shared" si="20"/>
        <v>68</v>
      </c>
      <c r="CN119" s="12">
        <f t="shared" si="269"/>
        <v>58</v>
      </c>
      <c r="CO119" s="121">
        <v>1</v>
      </c>
    </row>
    <row r="120" spans="1:93" ht="15.75" customHeight="1">
      <c r="A120" s="13" t="s">
        <v>344</v>
      </c>
      <c r="B120" s="14" t="s">
        <v>345</v>
      </c>
      <c r="C120" s="14" t="s">
        <v>346</v>
      </c>
      <c r="D120" s="21" t="s">
        <v>347</v>
      </c>
      <c r="E120" s="14">
        <v>2</v>
      </c>
      <c r="F120" s="14">
        <v>0.5</v>
      </c>
      <c r="G120" s="14">
        <v>55</v>
      </c>
      <c r="H120" s="14">
        <v>2</v>
      </c>
      <c r="I120" s="14">
        <v>80</v>
      </c>
      <c r="J120" s="14">
        <v>3</v>
      </c>
      <c r="K120" s="14">
        <v>31</v>
      </c>
      <c r="L120" s="14">
        <v>1</v>
      </c>
      <c r="M120" s="14">
        <v>71</v>
      </c>
      <c r="N120" s="14">
        <v>3</v>
      </c>
      <c r="O120" s="14">
        <v>74</v>
      </c>
      <c r="P120" s="14">
        <v>3</v>
      </c>
      <c r="Q120" s="14">
        <v>60</v>
      </c>
      <c r="R120" s="14">
        <v>3</v>
      </c>
      <c r="S120" s="14">
        <v>51</v>
      </c>
      <c r="T120" s="14">
        <v>2</v>
      </c>
      <c r="U120" s="14">
        <v>51</v>
      </c>
      <c r="V120" s="14">
        <v>2</v>
      </c>
      <c r="W120" s="14">
        <v>56</v>
      </c>
      <c r="X120" s="14">
        <v>3</v>
      </c>
      <c r="Y120" s="14">
        <v>50</v>
      </c>
      <c r="Z120" s="14">
        <v>2</v>
      </c>
      <c r="AA120" s="14">
        <v>29</v>
      </c>
      <c r="AB120" s="14">
        <v>1</v>
      </c>
      <c r="AC120" s="14">
        <v>40</v>
      </c>
      <c r="AD120" s="14">
        <v>2</v>
      </c>
      <c r="AE120" s="14">
        <v>47</v>
      </c>
      <c r="AF120" s="14">
        <v>3</v>
      </c>
      <c r="AG120" s="14">
        <v>36</v>
      </c>
      <c r="AH120" s="14">
        <v>2</v>
      </c>
      <c r="AI120" s="14">
        <v>34</v>
      </c>
      <c r="AJ120" s="14">
        <v>2</v>
      </c>
      <c r="AK120" s="14">
        <v>37</v>
      </c>
      <c r="AL120" s="14">
        <v>2</v>
      </c>
      <c r="AM120" s="14">
        <v>27</v>
      </c>
      <c r="AN120" s="14">
        <v>3</v>
      </c>
      <c r="AO120" s="14">
        <v>53</v>
      </c>
      <c r="AP120" s="14">
        <v>2</v>
      </c>
      <c r="AQ120" s="14">
        <v>21</v>
      </c>
      <c r="AR120" s="14">
        <v>1</v>
      </c>
      <c r="AS120" s="14">
        <v>24</v>
      </c>
      <c r="AT120" s="14">
        <v>1</v>
      </c>
      <c r="AU120" s="14">
        <v>42</v>
      </c>
      <c r="AV120" s="14">
        <v>2</v>
      </c>
      <c r="AW120" s="14">
        <v>24</v>
      </c>
      <c r="AX120" s="14">
        <v>1</v>
      </c>
      <c r="AY120" s="14">
        <v>4567</v>
      </c>
      <c r="AZ120" s="14">
        <f t="shared" si="292"/>
        <v>9</v>
      </c>
      <c r="BA120" s="14">
        <f t="shared" si="293"/>
        <v>8</v>
      </c>
      <c r="BB120" s="14">
        <f t="shared" si="1"/>
        <v>17</v>
      </c>
      <c r="BC120" s="14">
        <f t="shared" si="236"/>
        <v>14</v>
      </c>
      <c r="BD120" s="12">
        <f t="shared" si="215"/>
        <v>183</v>
      </c>
      <c r="BE120" s="12">
        <f t="shared" si="253"/>
        <v>177</v>
      </c>
      <c r="BF120" s="14">
        <f t="shared" si="254"/>
        <v>360</v>
      </c>
      <c r="BG120" s="12"/>
      <c r="BH120" s="12">
        <f t="shared" si="216"/>
        <v>51</v>
      </c>
      <c r="BI120" s="12">
        <f t="shared" si="217"/>
        <v>51</v>
      </c>
      <c r="BJ120" s="12">
        <f t="shared" si="6"/>
        <v>56</v>
      </c>
      <c r="BK120" s="12">
        <f t="shared" si="239"/>
        <v>50</v>
      </c>
      <c r="BL120" s="12"/>
      <c r="BM120" s="12"/>
      <c r="BN120" s="12">
        <f t="shared" si="259"/>
        <v>29</v>
      </c>
      <c r="BO120" s="12">
        <f t="shared" si="260"/>
        <v>40</v>
      </c>
      <c r="BP120" s="12"/>
      <c r="BQ120" s="12"/>
      <c r="BR120" s="12"/>
      <c r="BS120" s="12"/>
      <c r="BT120" s="12">
        <f t="shared" si="12"/>
        <v>47</v>
      </c>
      <c r="BU120" s="12">
        <f t="shared" si="13"/>
        <v>36</v>
      </c>
      <c r="BV120" s="12"/>
      <c r="BW120" s="12">
        <v>2</v>
      </c>
      <c r="BX120" s="12">
        <v>1</v>
      </c>
      <c r="BY120" s="12">
        <v>1</v>
      </c>
      <c r="BZ120" s="12">
        <f t="shared" si="14"/>
        <v>5</v>
      </c>
      <c r="CA120" s="12">
        <f t="shared" ref="CA120:CB120" si="354">ROUNDUP((((AZ120)*4))/18,0)</f>
        <v>2</v>
      </c>
      <c r="CB120" s="12">
        <f t="shared" si="354"/>
        <v>2</v>
      </c>
      <c r="CC120" s="12">
        <v>0</v>
      </c>
      <c r="CD120" s="12">
        <v>0</v>
      </c>
      <c r="CE120" s="12">
        <v>0</v>
      </c>
      <c r="CF120" s="12">
        <f t="shared" ref="CF120:CG120" si="355">IF(CA120-CC120&gt;0,CA120-CC120,0)</f>
        <v>2</v>
      </c>
      <c r="CG120" s="12">
        <f t="shared" si="355"/>
        <v>2</v>
      </c>
      <c r="CH120" s="12">
        <v>1</v>
      </c>
      <c r="CI120" s="12">
        <f t="shared" si="17"/>
        <v>3</v>
      </c>
      <c r="CJ120" s="12">
        <f t="shared" si="18"/>
        <v>4</v>
      </c>
      <c r="CK120" s="12">
        <f t="shared" si="19"/>
        <v>3</v>
      </c>
      <c r="CL120" s="12">
        <v>8</v>
      </c>
      <c r="CM120" s="12">
        <f t="shared" si="20"/>
        <v>68</v>
      </c>
      <c r="CN120" s="12">
        <f t="shared" si="269"/>
        <v>60</v>
      </c>
      <c r="CO120" s="121"/>
    </row>
    <row r="121" spans="1:93" ht="15.75" customHeight="1">
      <c r="A121" s="13" t="s">
        <v>348</v>
      </c>
      <c r="B121" s="14" t="s">
        <v>345</v>
      </c>
      <c r="C121" s="14" t="s">
        <v>349</v>
      </c>
      <c r="D121" s="21" t="s">
        <v>347</v>
      </c>
      <c r="E121" s="14">
        <v>6</v>
      </c>
      <c r="F121" s="14">
        <v>0.5</v>
      </c>
      <c r="G121" s="14">
        <v>86</v>
      </c>
      <c r="H121" s="14">
        <v>3</v>
      </c>
      <c r="I121" s="14"/>
      <c r="J121" s="14"/>
      <c r="K121" s="14">
        <v>78</v>
      </c>
      <c r="L121" s="14">
        <v>3</v>
      </c>
      <c r="M121" s="14"/>
      <c r="N121" s="14"/>
      <c r="O121" s="14">
        <v>81</v>
      </c>
      <c r="P121" s="14">
        <v>4</v>
      </c>
      <c r="Q121" s="14"/>
      <c r="R121" s="14"/>
      <c r="S121" s="14">
        <v>81</v>
      </c>
      <c r="T121" s="14">
        <v>3</v>
      </c>
      <c r="U121" s="14"/>
      <c r="V121" s="14"/>
      <c r="W121" s="14">
        <v>77</v>
      </c>
      <c r="X121" s="14">
        <v>3</v>
      </c>
      <c r="Y121" s="14"/>
      <c r="Z121" s="14"/>
      <c r="AA121" s="14">
        <v>67</v>
      </c>
      <c r="AB121" s="14">
        <v>3</v>
      </c>
      <c r="AC121" s="14"/>
      <c r="AD121" s="14"/>
      <c r="AE121" s="14">
        <v>67</v>
      </c>
      <c r="AF121" s="14">
        <v>3</v>
      </c>
      <c r="AG121" s="14"/>
      <c r="AH121" s="14"/>
      <c r="AI121" s="14">
        <v>64</v>
      </c>
      <c r="AJ121" s="14">
        <v>3</v>
      </c>
      <c r="AK121" s="14"/>
      <c r="AL121" s="14"/>
      <c r="AM121" s="14">
        <v>60</v>
      </c>
      <c r="AN121" s="14">
        <v>3</v>
      </c>
      <c r="AO121" s="14"/>
      <c r="AP121" s="14"/>
      <c r="AQ121" s="14">
        <v>17</v>
      </c>
      <c r="AR121" s="14">
        <v>1</v>
      </c>
      <c r="AS121" s="14"/>
      <c r="AT121" s="14"/>
      <c r="AU121" s="14">
        <v>20</v>
      </c>
      <c r="AV121" s="14">
        <v>1</v>
      </c>
      <c r="AW121" s="14"/>
      <c r="AX121" s="14"/>
      <c r="AY121" s="14">
        <v>4567</v>
      </c>
      <c r="AZ121" s="14">
        <f t="shared" si="292"/>
        <v>12</v>
      </c>
      <c r="BA121" s="14">
        <f t="shared" si="293"/>
        <v>0</v>
      </c>
      <c r="BB121" s="14">
        <f t="shared" si="1"/>
        <v>12</v>
      </c>
      <c r="BC121" s="14">
        <f t="shared" si="236"/>
        <v>8</v>
      </c>
      <c r="BD121" s="12">
        <f t="shared" si="215"/>
        <v>292</v>
      </c>
      <c r="BE121" s="12">
        <f t="shared" si="253"/>
        <v>0</v>
      </c>
      <c r="BF121" s="14">
        <f t="shared" si="254"/>
        <v>292</v>
      </c>
      <c r="BG121" s="12"/>
      <c r="BH121" s="12">
        <f t="shared" si="216"/>
        <v>81</v>
      </c>
      <c r="BI121" s="12">
        <f t="shared" si="217"/>
        <v>0</v>
      </c>
      <c r="BJ121" s="12">
        <f t="shared" si="6"/>
        <v>77</v>
      </c>
      <c r="BK121" s="12">
        <f t="shared" si="239"/>
        <v>0</v>
      </c>
      <c r="BL121" s="12"/>
      <c r="BM121" s="12"/>
      <c r="BN121" s="12">
        <f t="shared" si="259"/>
        <v>67</v>
      </c>
      <c r="BO121" s="12">
        <f t="shared" si="260"/>
        <v>0</v>
      </c>
      <c r="BP121" s="12"/>
      <c r="BQ121" s="12"/>
      <c r="BR121" s="12"/>
      <c r="BS121" s="12"/>
      <c r="BT121" s="12">
        <f t="shared" si="12"/>
        <v>67</v>
      </c>
      <c r="BU121" s="12">
        <f t="shared" si="13"/>
        <v>0</v>
      </c>
      <c r="BV121" s="12"/>
      <c r="BW121" s="12">
        <v>2</v>
      </c>
      <c r="BX121" s="12">
        <v>0</v>
      </c>
      <c r="BY121" s="12"/>
      <c r="BZ121" s="12">
        <f t="shared" si="14"/>
        <v>4</v>
      </c>
      <c r="CA121" s="12">
        <f t="shared" ref="CA121:CB121" si="356">ROUNDUP((((AZ121)*4))/18,0)</f>
        <v>3</v>
      </c>
      <c r="CB121" s="12">
        <f t="shared" si="356"/>
        <v>0</v>
      </c>
      <c r="CC121" s="12">
        <v>0</v>
      </c>
      <c r="CD121" s="12">
        <v>0</v>
      </c>
      <c r="CE121" s="12">
        <v>0</v>
      </c>
      <c r="CF121" s="12">
        <f t="shared" ref="CF121:CG121" si="357">IF(CA121-CC121&gt;0,CA121-CC121,0)</f>
        <v>3</v>
      </c>
      <c r="CG121" s="12">
        <f t="shared" si="357"/>
        <v>0</v>
      </c>
      <c r="CH121" s="12">
        <v>2</v>
      </c>
      <c r="CI121" s="12">
        <f t="shared" si="17"/>
        <v>2</v>
      </c>
      <c r="CJ121" s="12">
        <f t="shared" si="18"/>
        <v>2</v>
      </c>
      <c r="CK121" s="12">
        <f t="shared" si="19"/>
        <v>0</v>
      </c>
      <c r="CL121" s="12">
        <v>7</v>
      </c>
      <c r="CM121" s="12">
        <f t="shared" si="20"/>
        <v>34</v>
      </c>
      <c r="CN121" s="12">
        <f t="shared" si="269"/>
        <v>27</v>
      </c>
      <c r="CO121" s="121">
        <v>1</v>
      </c>
    </row>
    <row r="122" spans="1:93" ht="15.75" customHeight="1">
      <c r="A122" s="13" t="s">
        <v>350</v>
      </c>
      <c r="B122" s="14" t="s">
        <v>345</v>
      </c>
      <c r="C122" s="14" t="s">
        <v>351</v>
      </c>
      <c r="D122" s="21" t="s">
        <v>347</v>
      </c>
      <c r="E122" s="14">
        <v>9</v>
      </c>
      <c r="F122" s="14">
        <v>0.5</v>
      </c>
      <c r="G122" s="14">
        <v>88</v>
      </c>
      <c r="H122" s="14">
        <v>4</v>
      </c>
      <c r="I122" s="14"/>
      <c r="J122" s="14"/>
      <c r="K122" s="14">
        <v>112</v>
      </c>
      <c r="L122" s="14">
        <v>5</v>
      </c>
      <c r="M122" s="14"/>
      <c r="N122" s="14"/>
      <c r="O122" s="14">
        <v>96</v>
      </c>
      <c r="P122" s="14">
        <v>5</v>
      </c>
      <c r="Q122" s="14"/>
      <c r="R122" s="14"/>
      <c r="S122" s="14">
        <v>109</v>
      </c>
      <c r="T122" s="14">
        <v>5</v>
      </c>
      <c r="U122" s="14"/>
      <c r="V122" s="14"/>
      <c r="W122" s="14">
        <v>85</v>
      </c>
      <c r="X122" s="14">
        <v>4</v>
      </c>
      <c r="Y122" s="14"/>
      <c r="Z122" s="14"/>
      <c r="AA122" s="14">
        <v>90</v>
      </c>
      <c r="AB122" s="14">
        <v>4</v>
      </c>
      <c r="AC122" s="14"/>
      <c r="AD122" s="14"/>
      <c r="AE122" s="14">
        <v>82</v>
      </c>
      <c r="AF122" s="14">
        <v>5</v>
      </c>
      <c r="AG122" s="14"/>
      <c r="AH122" s="14"/>
      <c r="AI122" s="14">
        <v>61</v>
      </c>
      <c r="AJ122" s="14">
        <v>3</v>
      </c>
      <c r="AK122" s="14"/>
      <c r="AL122" s="14"/>
      <c r="AM122" s="14">
        <v>40</v>
      </c>
      <c r="AN122" s="14">
        <v>2</v>
      </c>
      <c r="AO122" s="14"/>
      <c r="AP122" s="14"/>
      <c r="AQ122" s="14">
        <v>23</v>
      </c>
      <c r="AR122" s="14">
        <v>1</v>
      </c>
      <c r="AS122" s="14"/>
      <c r="AT122" s="14"/>
      <c r="AU122" s="14">
        <v>24</v>
      </c>
      <c r="AV122" s="14">
        <v>1</v>
      </c>
      <c r="AW122" s="14"/>
      <c r="AX122" s="14"/>
      <c r="AY122" s="14">
        <v>4567</v>
      </c>
      <c r="AZ122" s="14">
        <f t="shared" si="292"/>
        <v>18</v>
      </c>
      <c r="BA122" s="14">
        <f t="shared" si="293"/>
        <v>0</v>
      </c>
      <c r="BB122" s="14">
        <f t="shared" si="1"/>
        <v>18</v>
      </c>
      <c r="BC122" s="14">
        <f t="shared" si="236"/>
        <v>7</v>
      </c>
      <c r="BD122" s="12">
        <f t="shared" si="215"/>
        <v>366</v>
      </c>
      <c r="BE122" s="12">
        <f t="shared" si="253"/>
        <v>0</v>
      </c>
      <c r="BF122" s="14">
        <f t="shared" si="254"/>
        <v>366</v>
      </c>
      <c r="BG122" s="12"/>
      <c r="BH122" s="12">
        <f t="shared" si="216"/>
        <v>109</v>
      </c>
      <c r="BI122" s="12">
        <f t="shared" si="217"/>
        <v>0</v>
      </c>
      <c r="BJ122" s="12">
        <f t="shared" si="6"/>
        <v>85</v>
      </c>
      <c r="BK122" s="12">
        <f t="shared" si="239"/>
        <v>0</v>
      </c>
      <c r="BL122" s="12"/>
      <c r="BM122" s="12"/>
      <c r="BN122" s="12">
        <f t="shared" si="259"/>
        <v>90</v>
      </c>
      <c r="BO122" s="12">
        <f t="shared" si="260"/>
        <v>0</v>
      </c>
      <c r="BP122" s="12"/>
      <c r="BQ122" s="12"/>
      <c r="BR122" s="12"/>
      <c r="BS122" s="12"/>
      <c r="BT122" s="12">
        <f t="shared" si="12"/>
        <v>82</v>
      </c>
      <c r="BU122" s="12">
        <f t="shared" si="13"/>
        <v>0</v>
      </c>
      <c r="BV122" s="12"/>
      <c r="BW122" s="12">
        <v>1</v>
      </c>
      <c r="BX122" s="12">
        <v>0</v>
      </c>
      <c r="BY122" s="12">
        <v>0</v>
      </c>
      <c r="BZ122" s="12">
        <f t="shared" si="14"/>
        <v>5</v>
      </c>
      <c r="CA122" s="12">
        <f t="shared" ref="CA122:CB122" si="358">ROUNDUP((((AZ122)*4))/18,0)</f>
        <v>4</v>
      </c>
      <c r="CB122" s="12">
        <f t="shared" si="358"/>
        <v>0</v>
      </c>
      <c r="CC122" s="12">
        <v>0</v>
      </c>
      <c r="CD122" s="12">
        <v>0</v>
      </c>
      <c r="CE122" s="12">
        <v>0</v>
      </c>
      <c r="CF122" s="12">
        <f t="shared" ref="CF122:CG122" si="359">IF(CA122-CC122&gt;0,CA122-CC122,0)</f>
        <v>4</v>
      </c>
      <c r="CG122" s="12">
        <f t="shared" si="359"/>
        <v>0</v>
      </c>
      <c r="CH122" s="12">
        <v>1</v>
      </c>
      <c r="CI122" s="12">
        <f t="shared" si="17"/>
        <v>3</v>
      </c>
      <c r="CJ122" s="12">
        <f t="shared" si="18"/>
        <v>4</v>
      </c>
      <c r="CK122" s="12">
        <f t="shared" si="19"/>
        <v>3</v>
      </c>
      <c r="CL122" s="12">
        <v>22</v>
      </c>
      <c r="CM122" s="12">
        <f t="shared" si="20"/>
        <v>68</v>
      </c>
      <c r="CN122" s="12">
        <f t="shared" si="269"/>
        <v>46</v>
      </c>
      <c r="CO122" s="121"/>
    </row>
    <row r="123" spans="1:93" ht="15.75" customHeight="1">
      <c r="A123" s="11" t="s">
        <v>352</v>
      </c>
      <c r="B123" s="12" t="s">
        <v>345</v>
      </c>
      <c r="C123" s="16" t="s">
        <v>353</v>
      </c>
      <c r="D123" s="22" t="s">
        <v>347</v>
      </c>
      <c r="E123" s="12">
        <v>10</v>
      </c>
      <c r="F123" s="12">
        <v>0.5</v>
      </c>
      <c r="G123" s="12">
        <v>80</v>
      </c>
      <c r="H123" s="12">
        <v>3</v>
      </c>
      <c r="I123" s="12"/>
      <c r="J123" s="12"/>
      <c r="K123" s="12">
        <v>67</v>
      </c>
      <c r="L123" s="12">
        <v>3</v>
      </c>
      <c r="M123" s="12"/>
      <c r="N123" s="12"/>
      <c r="O123" s="12">
        <v>72</v>
      </c>
      <c r="P123" s="12">
        <v>3</v>
      </c>
      <c r="Q123" s="12"/>
      <c r="R123" s="12"/>
      <c r="S123" s="12">
        <v>93</v>
      </c>
      <c r="T123" s="12">
        <v>3</v>
      </c>
      <c r="U123" s="12"/>
      <c r="V123" s="12"/>
      <c r="W123" s="12">
        <v>67</v>
      </c>
      <c r="X123" s="12">
        <v>3</v>
      </c>
      <c r="Y123" s="12"/>
      <c r="Z123" s="12"/>
      <c r="AA123" s="12">
        <v>61</v>
      </c>
      <c r="AB123" s="12">
        <v>3</v>
      </c>
      <c r="AC123" s="12"/>
      <c r="AD123" s="12"/>
      <c r="AE123" s="12">
        <v>66</v>
      </c>
      <c r="AF123" s="12">
        <v>3</v>
      </c>
      <c r="AG123" s="12"/>
      <c r="AH123" s="12"/>
      <c r="AI123" s="12">
        <v>61</v>
      </c>
      <c r="AJ123" s="12">
        <v>3</v>
      </c>
      <c r="AK123" s="12"/>
      <c r="AL123" s="12"/>
      <c r="AM123" s="12">
        <v>38</v>
      </c>
      <c r="AN123" s="12">
        <v>2</v>
      </c>
      <c r="AO123" s="12"/>
      <c r="AP123" s="12"/>
      <c r="AQ123" s="12">
        <v>16</v>
      </c>
      <c r="AR123" s="12">
        <v>1</v>
      </c>
      <c r="AS123" s="12"/>
      <c r="AT123" s="12"/>
      <c r="AU123" s="12">
        <v>21</v>
      </c>
      <c r="AV123" s="12">
        <v>1</v>
      </c>
      <c r="AW123" s="12"/>
      <c r="AX123" s="12"/>
      <c r="AY123" s="12">
        <v>4567</v>
      </c>
      <c r="AZ123" s="12">
        <f t="shared" si="292"/>
        <v>12</v>
      </c>
      <c r="BA123" s="12">
        <f t="shared" si="293"/>
        <v>0</v>
      </c>
      <c r="BB123" s="12">
        <f t="shared" si="1"/>
        <v>12</v>
      </c>
      <c r="BC123" s="12">
        <f t="shared" si="236"/>
        <v>7</v>
      </c>
      <c r="BD123" s="12">
        <f t="shared" si="215"/>
        <v>287</v>
      </c>
      <c r="BE123" s="12">
        <f t="shared" si="253"/>
        <v>0</v>
      </c>
      <c r="BF123" s="12">
        <f t="shared" si="254"/>
        <v>287</v>
      </c>
      <c r="BG123" s="12"/>
      <c r="BH123" s="12">
        <f t="shared" si="216"/>
        <v>93</v>
      </c>
      <c r="BI123" s="12">
        <f t="shared" si="217"/>
        <v>0</v>
      </c>
      <c r="BJ123" s="12">
        <f t="shared" si="6"/>
        <v>67</v>
      </c>
      <c r="BK123" s="12">
        <f t="shared" si="239"/>
        <v>0</v>
      </c>
      <c r="BL123" s="12"/>
      <c r="BM123" s="12"/>
      <c r="BN123" s="12">
        <f t="shared" si="259"/>
        <v>61</v>
      </c>
      <c r="BO123" s="12">
        <f t="shared" si="260"/>
        <v>0</v>
      </c>
      <c r="BP123" s="12"/>
      <c r="BQ123" s="12"/>
      <c r="BR123" s="12"/>
      <c r="BS123" s="12"/>
      <c r="BT123" s="12">
        <f t="shared" si="12"/>
        <v>66</v>
      </c>
      <c r="BU123" s="12">
        <f t="shared" si="13"/>
        <v>0</v>
      </c>
      <c r="BV123" s="12"/>
      <c r="BW123" s="12">
        <v>1</v>
      </c>
      <c r="BX123" s="12">
        <v>0</v>
      </c>
      <c r="BY123" s="12">
        <v>0</v>
      </c>
      <c r="BZ123" s="12">
        <f t="shared" si="14"/>
        <v>4</v>
      </c>
      <c r="CA123" s="12">
        <f t="shared" ref="CA123:CB123" si="360">ROUNDUP((((AZ123)*4))/18,0)</f>
        <v>3</v>
      </c>
      <c r="CB123" s="12">
        <f t="shared" si="360"/>
        <v>0</v>
      </c>
      <c r="CC123" s="12">
        <v>0</v>
      </c>
      <c r="CD123" s="12">
        <v>0</v>
      </c>
      <c r="CE123" s="12">
        <v>0</v>
      </c>
      <c r="CF123" s="12">
        <f t="shared" ref="CF123:CG123" si="361">IF(CA123-CC123&gt;0,CA123-CC123,0)</f>
        <v>3</v>
      </c>
      <c r="CG123" s="12">
        <f t="shared" si="361"/>
        <v>0</v>
      </c>
      <c r="CH123" s="12">
        <v>1</v>
      </c>
      <c r="CI123" s="12">
        <f t="shared" si="17"/>
        <v>2</v>
      </c>
      <c r="CJ123" s="12">
        <f t="shared" si="18"/>
        <v>2</v>
      </c>
      <c r="CK123" s="12">
        <f t="shared" si="19"/>
        <v>1</v>
      </c>
      <c r="CL123" s="12">
        <v>66</v>
      </c>
      <c r="CM123" s="12">
        <f t="shared" si="20"/>
        <v>34</v>
      </c>
      <c r="CN123" s="12">
        <v>18</v>
      </c>
      <c r="CO123" s="121" t="s">
        <v>759</v>
      </c>
    </row>
    <row r="124" spans="1:93" ht="15.75" customHeight="1">
      <c r="A124" s="13" t="s">
        <v>354</v>
      </c>
      <c r="B124" s="14" t="s">
        <v>345</v>
      </c>
      <c r="C124" s="14" t="s">
        <v>355</v>
      </c>
      <c r="D124" s="21" t="s">
        <v>347</v>
      </c>
      <c r="E124" s="14" t="s">
        <v>356</v>
      </c>
      <c r="F124" s="14">
        <v>0.5</v>
      </c>
      <c r="G124" s="14">
        <v>121</v>
      </c>
      <c r="H124" s="14">
        <v>5</v>
      </c>
      <c r="I124" s="14"/>
      <c r="J124" s="14"/>
      <c r="K124" s="14">
        <v>136</v>
      </c>
      <c r="L124" s="14">
        <v>5</v>
      </c>
      <c r="M124" s="14"/>
      <c r="N124" s="14"/>
      <c r="O124" s="14">
        <v>109</v>
      </c>
      <c r="P124" s="14">
        <v>4</v>
      </c>
      <c r="Q124" s="14"/>
      <c r="R124" s="14"/>
      <c r="S124" s="14">
        <v>113</v>
      </c>
      <c r="T124" s="14">
        <v>4</v>
      </c>
      <c r="U124" s="14"/>
      <c r="V124" s="14"/>
      <c r="W124" s="14">
        <v>118</v>
      </c>
      <c r="X124" s="14">
        <v>5</v>
      </c>
      <c r="Y124" s="14"/>
      <c r="Z124" s="14"/>
      <c r="AA124" s="14">
        <v>108</v>
      </c>
      <c r="AB124" s="14">
        <v>5</v>
      </c>
      <c r="AC124" s="14"/>
      <c r="AD124" s="14"/>
      <c r="AE124" s="14">
        <v>73</v>
      </c>
      <c r="AF124" s="14">
        <v>3</v>
      </c>
      <c r="AG124" s="14"/>
      <c r="AH124" s="14"/>
      <c r="AI124" s="14">
        <v>83</v>
      </c>
      <c r="AJ124" s="14">
        <v>4</v>
      </c>
      <c r="AK124" s="14"/>
      <c r="AL124" s="14"/>
      <c r="AM124" s="14">
        <v>78</v>
      </c>
      <c r="AN124" s="14">
        <v>4</v>
      </c>
      <c r="AO124" s="14"/>
      <c r="AP124" s="14"/>
      <c r="AQ124" s="14">
        <v>74</v>
      </c>
      <c r="AR124" s="14">
        <v>3</v>
      </c>
      <c r="AS124" s="14"/>
      <c r="AT124" s="14"/>
      <c r="AU124" s="14">
        <v>81</v>
      </c>
      <c r="AV124" s="14">
        <v>3</v>
      </c>
      <c r="AW124" s="14"/>
      <c r="AX124" s="14"/>
      <c r="AY124" s="14">
        <v>4567</v>
      </c>
      <c r="AZ124" s="14">
        <f t="shared" si="292"/>
        <v>17</v>
      </c>
      <c r="BA124" s="14">
        <f t="shared" si="293"/>
        <v>0</v>
      </c>
      <c r="BB124" s="14">
        <f t="shared" si="1"/>
        <v>17</v>
      </c>
      <c r="BC124" s="14">
        <f t="shared" si="236"/>
        <v>14</v>
      </c>
      <c r="BD124" s="12">
        <f t="shared" si="215"/>
        <v>412</v>
      </c>
      <c r="BE124" s="12">
        <f t="shared" si="253"/>
        <v>0</v>
      </c>
      <c r="BF124" s="14">
        <f t="shared" si="254"/>
        <v>412</v>
      </c>
      <c r="BG124" s="12"/>
      <c r="BH124" s="12">
        <f t="shared" si="216"/>
        <v>113</v>
      </c>
      <c r="BI124" s="12">
        <f t="shared" si="217"/>
        <v>0</v>
      </c>
      <c r="BJ124" s="12">
        <f t="shared" si="6"/>
        <v>118</v>
      </c>
      <c r="BK124" s="12">
        <f t="shared" si="239"/>
        <v>0</v>
      </c>
      <c r="BL124" s="12"/>
      <c r="BM124" s="12"/>
      <c r="BN124" s="12">
        <f t="shared" si="259"/>
        <v>108</v>
      </c>
      <c r="BO124" s="12">
        <f t="shared" si="260"/>
        <v>0</v>
      </c>
      <c r="BP124" s="12"/>
      <c r="BQ124" s="12"/>
      <c r="BR124" s="12"/>
      <c r="BS124" s="12"/>
      <c r="BT124" s="12">
        <f t="shared" si="12"/>
        <v>73</v>
      </c>
      <c r="BU124" s="12">
        <f t="shared" si="13"/>
        <v>0</v>
      </c>
      <c r="BV124" s="12"/>
      <c r="BW124" s="12">
        <v>3</v>
      </c>
      <c r="BX124" s="12">
        <v>0</v>
      </c>
      <c r="BY124" s="12">
        <v>0</v>
      </c>
      <c r="BZ124" s="12">
        <f t="shared" si="14"/>
        <v>5</v>
      </c>
      <c r="CA124" s="12">
        <f t="shared" ref="CA124:CB124" si="362">ROUNDUP((((AZ124)*4))/18,0)</f>
        <v>4</v>
      </c>
      <c r="CB124" s="12">
        <f t="shared" si="362"/>
        <v>0</v>
      </c>
      <c r="CC124" s="12">
        <v>0</v>
      </c>
      <c r="CD124" s="12">
        <v>0</v>
      </c>
      <c r="CE124" s="12">
        <v>0</v>
      </c>
      <c r="CF124" s="12">
        <f t="shared" ref="CF124:CG124" si="363">IF(CA124-CC124&gt;0,CA124-CC124,0)</f>
        <v>4</v>
      </c>
      <c r="CG124" s="12">
        <f t="shared" si="363"/>
        <v>0</v>
      </c>
      <c r="CH124" s="12">
        <v>1</v>
      </c>
      <c r="CI124" s="12">
        <f t="shared" si="17"/>
        <v>3</v>
      </c>
      <c r="CJ124" s="12">
        <f t="shared" si="18"/>
        <v>4</v>
      </c>
      <c r="CK124" s="12">
        <f t="shared" si="19"/>
        <v>3</v>
      </c>
      <c r="CL124" s="12">
        <v>0</v>
      </c>
      <c r="CM124" s="12">
        <f t="shared" si="20"/>
        <v>68</v>
      </c>
      <c r="CN124" s="12">
        <f>IF(CM124-CL124&gt;0,CM124-CL124,0)</f>
        <v>68</v>
      </c>
      <c r="CO124" s="121">
        <v>1</v>
      </c>
    </row>
    <row r="125" spans="1:93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 t="e">
        <f t="shared" ref="AZ125:BB125" si="364">SUM(AZ2:AZ124)</f>
        <v>#VALUE!</v>
      </c>
      <c r="BA125" s="23" t="e">
        <f t="shared" si="364"/>
        <v>#VALUE!</v>
      </c>
      <c r="BB125" s="23" t="e">
        <f t="shared" si="364"/>
        <v>#VALUE!</v>
      </c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130"/>
      <c r="BN125" s="23"/>
      <c r="BO125" s="23"/>
      <c r="BP125" s="23"/>
      <c r="BQ125" s="130"/>
      <c r="BR125" s="23"/>
      <c r="BS125" s="130"/>
      <c r="BT125" s="23"/>
      <c r="BU125" s="23"/>
      <c r="BV125" s="23"/>
      <c r="BW125" s="23"/>
      <c r="BX125" s="23"/>
      <c r="BY125" s="23"/>
      <c r="BZ125" s="23"/>
      <c r="CA125" s="23" t="e">
        <f t="shared" ref="CA125:CB125" si="365">SUM(CA2:CA124)</f>
        <v>#VALUE!</v>
      </c>
      <c r="CB125" s="23" t="e">
        <f t="shared" si="365"/>
        <v>#VALUE!</v>
      </c>
      <c r="CC125" s="23" t="e">
        <f>SUM(CA125:CB125)</f>
        <v>#VALUE!</v>
      </c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</row>
    <row r="126" spans="1:93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130"/>
      <c r="BN126" s="23"/>
      <c r="BO126" s="23"/>
      <c r="BP126" s="23"/>
      <c r="BQ126" s="130"/>
      <c r="BR126" s="23"/>
      <c r="BS126" s="130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</row>
    <row r="127" spans="1:93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130"/>
      <c r="BN127" s="23"/>
      <c r="BO127" s="23"/>
      <c r="BP127" s="23"/>
      <c r="BQ127" s="130"/>
      <c r="BR127" s="23"/>
      <c r="BS127" s="130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</row>
    <row r="128" spans="1:93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130"/>
      <c r="BN128" s="23"/>
      <c r="BO128" s="23"/>
      <c r="BP128" s="23"/>
      <c r="BQ128" s="130"/>
      <c r="BR128" s="23"/>
      <c r="BS128" s="130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</row>
    <row r="129" spans="1:93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130"/>
      <c r="BN129" s="23"/>
      <c r="BO129" s="23"/>
      <c r="BP129" s="23"/>
      <c r="BQ129" s="130"/>
      <c r="BR129" s="23"/>
      <c r="BS129" s="130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</row>
    <row r="130" spans="1:93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130"/>
      <c r="BN130" s="23"/>
      <c r="BO130" s="23"/>
      <c r="BP130" s="23"/>
      <c r="BQ130" s="130"/>
      <c r="BR130" s="23"/>
      <c r="BS130" s="130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</row>
    <row r="131" spans="1:93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130"/>
      <c r="BN131" s="23"/>
      <c r="BO131" s="23"/>
      <c r="BP131" s="23"/>
      <c r="BQ131" s="130"/>
      <c r="BR131" s="23"/>
      <c r="BS131" s="130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</row>
    <row r="132" spans="1:93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130"/>
      <c r="BN132" s="23"/>
      <c r="BO132" s="23"/>
      <c r="BP132" s="23"/>
      <c r="BQ132" s="130"/>
      <c r="BR132" s="23"/>
      <c r="BS132" s="130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</row>
    <row r="133" spans="1:9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130"/>
      <c r="BN133" s="23"/>
      <c r="BO133" s="23"/>
      <c r="BP133" s="23"/>
      <c r="BQ133" s="130"/>
      <c r="BR133" s="23"/>
      <c r="BS133" s="130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</row>
    <row r="134" spans="1:93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130"/>
      <c r="BN134" s="23"/>
      <c r="BO134" s="23"/>
      <c r="BP134" s="23"/>
      <c r="BQ134" s="130"/>
      <c r="BR134" s="23"/>
      <c r="BS134" s="130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</row>
    <row r="135" spans="1:93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130"/>
      <c r="BN135" s="23"/>
      <c r="BO135" s="23"/>
      <c r="BP135" s="23"/>
      <c r="BQ135" s="130"/>
      <c r="BR135" s="23"/>
      <c r="BS135" s="130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</row>
    <row r="136" spans="1:93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130"/>
      <c r="BN136" s="23"/>
      <c r="BO136" s="23"/>
      <c r="BP136" s="23"/>
      <c r="BQ136" s="130"/>
      <c r="BR136" s="23"/>
      <c r="BS136" s="130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</row>
    <row r="137" spans="1:93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130"/>
      <c r="BN137" s="23"/>
      <c r="BO137" s="23"/>
      <c r="BP137" s="23"/>
      <c r="BQ137" s="130"/>
      <c r="BR137" s="23"/>
      <c r="BS137" s="130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</row>
    <row r="138" spans="1:93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130"/>
      <c r="BN138" s="23"/>
      <c r="BO138" s="23"/>
      <c r="BP138" s="23"/>
      <c r="BQ138" s="130"/>
      <c r="BR138" s="23"/>
      <c r="BS138" s="130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</row>
    <row r="139" spans="1:93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130"/>
      <c r="BN139" s="23"/>
      <c r="BO139" s="23"/>
      <c r="BP139" s="23"/>
      <c r="BQ139" s="130"/>
      <c r="BR139" s="23"/>
      <c r="BS139" s="130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</row>
    <row r="140" spans="1:93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130"/>
      <c r="BN140" s="23"/>
      <c r="BO140" s="23"/>
      <c r="BP140" s="23"/>
      <c r="BQ140" s="130"/>
      <c r="BR140" s="23"/>
      <c r="BS140" s="130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</row>
    <row r="141" spans="1:93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130"/>
      <c r="BN141" s="23"/>
      <c r="BO141" s="23"/>
      <c r="BP141" s="23"/>
      <c r="BQ141" s="130"/>
      <c r="BR141" s="23"/>
      <c r="BS141" s="130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</row>
    <row r="142" spans="1:93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130"/>
      <c r="BN142" s="23"/>
      <c r="BO142" s="23"/>
      <c r="BP142" s="23"/>
      <c r="BQ142" s="130"/>
      <c r="BR142" s="23"/>
      <c r="BS142" s="130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</row>
    <row r="143" spans="1:9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130"/>
      <c r="BN143" s="23"/>
      <c r="BO143" s="23"/>
      <c r="BP143" s="23"/>
      <c r="BQ143" s="130"/>
      <c r="BR143" s="23"/>
      <c r="BS143" s="130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</row>
    <row r="144" spans="1:93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130"/>
      <c r="BN144" s="23"/>
      <c r="BO144" s="23"/>
      <c r="BP144" s="23"/>
      <c r="BQ144" s="130"/>
      <c r="BR144" s="23"/>
      <c r="BS144" s="130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</row>
    <row r="145" spans="1:93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130"/>
      <c r="BN145" s="23"/>
      <c r="BO145" s="23"/>
      <c r="BP145" s="23"/>
      <c r="BQ145" s="130"/>
      <c r="BR145" s="23"/>
      <c r="BS145" s="130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</row>
    <row r="146" spans="1:93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130"/>
      <c r="BN146" s="23"/>
      <c r="BO146" s="23"/>
      <c r="BP146" s="23"/>
      <c r="BQ146" s="130"/>
      <c r="BR146" s="23"/>
      <c r="BS146" s="130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</row>
    <row r="147" spans="1:93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130"/>
      <c r="BN147" s="23"/>
      <c r="BO147" s="23"/>
      <c r="BP147" s="23"/>
      <c r="BQ147" s="130"/>
      <c r="BR147" s="23"/>
      <c r="BS147" s="130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</row>
    <row r="148" spans="1:93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130"/>
      <c r="BN148" s="23"/>
      <c r="BO148" s="23"/>
      <c r="BP148" s="23"/>
      <c r="BQ148" s="130"/>
      <c r="BR148" s="23"/>
      <c r="BS148" s="130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</row>
    <row r="149" spans="1:93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130"/>
      <c r="BN149" s="23"/>
      <c r="BO149" s="23"/>
      <c r="BP149" s="23"/>
      <c r="BQ149" s="130"/>
      <c r="BR149" s="23"/>
      <c r="BS149" s="130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</row>
    <row r="150" spans="1:93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130"/>
      <c r="BN150" s="23"/>
      <c r="BO150" s="23"/>
      <c r="BP150" s="23"/>
      <c r="BQ150" s="130"/>
      <c r="BR150" s="23"/>
      <c r="BS150" s="130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</row>
    <row r="151" spans="1:93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130"/>
      <c r="BN151" s="23"/>
      <c r="BO151" s="23"/>
      <c r="BP151" s="23"/>
      <c r="BQ151" s="130"/>
      <c r="BR151" s="23"/>
      <c r="BS151" s="130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</row>
    <row r="152" spans="1:93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130"/>
      <c r="BN152" s="23"/>
      <c r="BO152" s="23"/>
      <c r="BP152" s="23"/>
      <c r="BQ152" s="130"/>
      <c r="BR152" s="23"/>
      <c r="BS152" s="130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</row>
    <row r="153" spans="1:9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130"/>
      <c r="BN153" s="23"/>
      <c r="BO153" s="23"/>
      <c r="BP153" s="23"/>
      <c r="BQ153" s="130"/>
      <c r="BR153" s="23"/>
      <c r="BS153" s="130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</row>
    <row r="154" spans="1:93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130"/>
      <c r="BN154" s="23"/>
      <c r="BO154" s="23"/>
      <c r="BP154" s="23"/>
      <c r="BQ154" s="130"/>
      <c r="BR154" s="23"/>
      <c r="BS154" s="130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</row>
    <row r="155" spans="1:93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130"/>
      <c r="BN155" s="23"/>
      <c r="BO155" s="23"/>
      <c r="BP155" s="23"/>
      <c r="BQ155" s="130"/>
      <c r="BR155" s="23"/>
      <c r="BS155" s="130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</row>
    <row r="156" spans="1:93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130"/>
      <c r="BN156" s="23"/>
      <c r="BO156" s="23"/>
      <c r="BP156" s="23"/>
      <c r="BQ156" s="130"/>
      <c r="BR156" s="23"/>
      <c r="BS156" s="130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</row>
    <row r="157" spans="1:93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130"/>
      <c r="BN157" s="23"/>
      <c r="BO157" s="23"/>
      <c r="BP157" s="23"/>
      <c r="BQ157" s="130"/>
      <c r="BR157" s="23"/>
      <c r="BS157" s="130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</row>
    <row r="158" spans="1:93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130"/>
      <c r="BN158" s="23"/>
      <c r="BO158" s="23"/>
      <c r="BP158" s="23"/>
      <c r="BQ158" s="130"/>
      <c r="BR158" s="23"/>
      <c r="BS158" s="130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</row>
    <row r="159" spans="1:93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130"/>
      <c r="BN159" s="23"/>
      <c r="BO159" s="23"/>
      <c r="BP159" s="23"/>
      <c r="BQ159" s="130"/>
      <c r="BR159" s="23"/>
      <c r="BS159" s="130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</row>
    <row r="160" spans="1:93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130"/>
      <c r="BN160" s="23"/>
      <c r="BO160" s="23"/>
      <c r="BP160" s="23"/>
      <c r="BQ160" s="130"/>
      <c r="BR160" s="23"/>
      <c r="BS160" s="130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</row>
    <row r="161" spans="1:93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130"/>
      <c r="BN161" s="23"/>
      <c r="BO161" s="23"/>
      <c r="BP161" s="23"/>
      <c r="BQ161" s="130"/>
      <c r="BR161" s="23"/>
      <c r="BS161" s="130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</row>
    <row r="162" spans="1:93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130"/>
      <c r="BN162" s="23"/>
      <c r="BO162" s="23"/>
      <c r="BP162" s="23"/>
      <c r="BQ162" s="130"/>
      <c r="BR162" s="23"/>
      <c r="BS162" s="130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</row>
    <row r="163" spans="1:9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130"/>
      <c r="BN163" s="23"/>
      <c r="BO163" s="23"/>
      <c r="BP163" s="23"/>
      <c r="BQ163" s="130"/>
      <c r="BR163" s="23"/>
      <c r="BS163" s="130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</row>
    <row r="164" spans="1:93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130"/>
      <c r="BN164" s="23"/>
      <c r="BO164" s="23"/>
      <c r="BP164" s="23"/>
      <c r="BQ164" s="130"/>
      <c r="BR164" s="23"/>
      <c r="BS164" s="130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</row>
    <row r="165" spans="1:93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130"/>
      <c r="BN165" s="23"/>
      <c r="BO165" s="23"/>
      <c r="BP165" s="23"/>
      <c r="BQ165" s="130"/>
      <c r="BR165" s="23"/>
      <c r="BS165" s="130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</row>
    <row r="166" spans="1:93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130"/>
      <c r="BN166" s="23"/>
      <c r="BO166" s="23"/>
      <c r="BP166" s="23"/>
      <c r="BQ166" s="130"/>
      <c r="BR166" s="23"/>
      <c r="BS166" s="130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</row>
    <row r="167" spans="1:93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130"/>
      <c r="BN167" s="23"/>
      <c r="BO167" s="23"/>
      <c r="BP167" s="23"/>
      <c r="BQ167" s="130"/>
      <c r="BR167" s="23"/>
      <c r="BS167" s="130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</row>
    <row r="168" spans="1:93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130"/>
      <c r="BN168" s="23"/>
      <c r="BO168" s="23"/>
      <c r="BP168" s="23"/>
      <c r="BQ168" s="130"/>
      <c r="BR168" s="23"/>
      <c r="BS168" s="130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</row>
    <row r="169" spans="1:93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130"/>
      <c r="BN169" s="23"/>
      <c r="BO169" s="23"/>
      <c r="BP169" s="23"/>
      <c r="BQ169" s="130"/>
      <c r="BR169" s="23"/>
      <c r="BS169" s="130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</row>
    <row r="170" spans="1:93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130"/>
      <c r="BN170" s="23"/>
      <c r="BO170" s="23"/>
      <c r="BP170" s="23"/>
      <c r="BQ170" s="130"/>
      <c r="BR170" s="23"/>
      <c r="BS170" s="130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</row>
    <row r="171" spans="1:93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130"/>
      <c r="BN171" s="23"/>
      <c r="BO171" s="23"/>
      <c r="BP171" s="23"/>
      <c r="BQ171" s="130"/>
      <c r="BR171" s="23"/>
      <c r="BS171" s="130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</row>
    <row r="172" spans="1:93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130"/>
      <c r="BN172" s="23"/>
      <c r="BO172" s="23"/>
      <c r="BP172" s="23"/>
      <c r="BQ172" s="130"/>
      <c r="BR172" s="23"/>
      <c r="BS172" s="130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</row>
    <row r="173" spans="1:9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130"/>
      <c r="BN173" s="23"/>
      <c r="BO173" s="23"/>
      <c r="BP173" s="23"/>
      <c r="BQ173" s="130"/>
      <c r="BR173" s="23"/>
      <c r="BS173" s="130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</row>
    <row r="174" spans="1:93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130"/>
      <c r="BN174" s="23"/>
      <c r="BO174" s="23"/>
      <c r="BP174" s="23"/>
      <c r="BQ174" s="130"/>
      <c r="BR174" s="23"/>
      <c r="BS174" s="130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</row>
    <row r="175" spans="1:93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130"/>
      <c r="BN175" s="23"/>
      <c r="BO175" s="23"/>
      <c r="BP175" s="23"/>
      <c r="BQ175" s="130"/>
      <c r="BR175" s="23"/>
      <c r="BS175" s="130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</row>
    <row r="176" spans="1:93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130"/>
      <c r="BN176" s="23"/>
      <c r="BO176" s="23"/>
      <c r="BP176" s="23"/>
      <c r="BQ176" s="130"/>
      <c r="BR176" s="23"/>
      <c r="BS176" s="130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</row>
    <row r="177" spans="1:93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130"/>
      <c r="BN177" s="23"/>
      <c r="BO177" s="23"/>
      <c r="BP177" s="23"/>
      <c r="BQ177" s="130"/>
      <c r="BR177" s="23"/>
      <c r="BS177" s="130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</row>
    <row r="178" spans="1:93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130"/>
      <c r="BN178" s="23"/>
      <c r="BO178" s="23"/>
      <c r="BP178" s="23"/>
      <c r="BQ178" s="130"/>
      <c r="BR178" s="23"/>
      <c r="BS178" s="130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</row>
    <row r="179" spans="1:93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130"/>
      <c r="BN179" s="23"/>
      <c r="BO179" s="23"/>
      <c r="BP179" s="23"/>
      <c r="BQ179" s="130"/>
      <c r="BR179" s="23"/>
      <c r="BS179" s="130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</row>
    <row r="180" spans="1:93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130"/>
      <c r="BN180" s="23"/>
      <c r="BO180" s="23"/>
      <c r="BP180" s="23"/>
      <c r="BQ180" s="130"/>
      <c r="BR180" s="23"/>
      <c r="BS180" s="130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</row>
    <row r="181" spans="1:93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130"/>
      <c r="BN181" s="23"/>
      <c r="BO181" s="23"/>
      <c r="BP181" s="23"/>
      <c r="BQ181" s="130"/>
      <c r="BR181" s="23"/>
      <c r="BS181" s="130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</row>
    <row r="182" spans="1:93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130"/>
      <c r="BN182" s="23"/>
      <c r="BO182" s="23"/>
      <c r="BP182" s="23"/>
      <c r="BQ182" s="130"/>
      <c r="BR182" s="23"/>
      <c r="BS182" s="130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</row>
    <row r="183" spans="1:9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130"/>
      <c r="BN183" s="23"/>
      <c r="BO183" s="23"/>
      <c r="BP183" s="23"/>
      <c r="BQ183" s="130"/>
      <c r="BR183" s="23"/>
      <c r="BS183" s="130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</row>
    <row r="184" spans="1:93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130"/>
      <c r="BN184" s="23"/>
      <c r="BO184" s="23"/>
      <c r="BP184" s="23"/>
      <c r="BQ184" s="130"/>
      <c r="BR184" s="23"/>
      <c r="BS184" s="130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</row>
    <row r="185" spans="1:93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130"/>
      <c r="BN185" s="23"/>
      <c r="BO185" s="23"/>
      <c r="BP185" s="23"/>
      <c r="BQ185" s="130"/>
      <c r="BR185" s="23"/>
      <c r="BS185" s="130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</row>
    <row r="186" spans="1:93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130"/>
      <c r="BN186" s="23"/>
      <c r="BO186" s="23"/>
      <c r="BP186" s="23"/>
      <c r="BQ186" s="130"/>
      <c r="BR186" s="23"/>
      <c r="BS186" s="130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</row>
    <row r="187" spans="1:93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130"/>
      <c r="BN187" s="23"/>
      <c r="BO187" s="23"/>
      <c r="BP187" s="23"/>
      <c r="BQ187" s="130"/>
      <c r="BR187" s="23"/>
      <c r="BS187" s="130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</row>
    <row r="188" spans="1:93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130"/>
      <c r="BN188" s="23"/>
      <c r="BO188" s="23"/>
      <c r="BP188" s="23"/>
      <c r="BQ188" s="130"/>
      <c r="BR188" s="23"/>
      <c r="BS188" s="130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</row>
    <row r="189" spans="1:93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130"/>
      <c r="BN189" s="23"/>
      <c r="BO189" s="23"/>
      <c r="BP189" s="23"/>
      <c r="BQ189" s="130"/>
      <c r="BR189" s="23"/>
      <c r="BS189" s="130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</row>
    <row r="190" spans="1:93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130"/>
      <c r="BN190" s="23"/>
      <c r="BO190" s="23"/>
      <c r="BP190" s="23"/>
      <c r="BQ190" s="130"/>
      <c r="BR190" s="23"/>
      <c r="BS190" s="130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</row>
    <row r="191" spans="1:93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130"/>
      <c r="BN191" s="23"/>
      <c r="BO191" s="23"/>
      <c r="BP191" s="23"/>
      <c r="BQ191" s="130"/>
      <c r="BR191" s="23"/>
      <c r="BS191" s="130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</row>
    <row r="192" spans="1:93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130"/>
      <c r="BN192" s="23"/>
      <c r="BO192" s="23"/>
      <c r="BP192" s="23"/>
      <c r="BQ192" s="130"/>
      <c r="BR192" s="23"/>
      <c r="BS192" s="130"/>
      <c r="BT192" s="23"/>
      <c r="BU192" s="23"/>
      <c r="BV192" s="23"/>
      <c r="BW192" s="23"/>
      <c r="BX192" s="23"/>
      <c r="BY192" s="23"/>
      <c r="BZ192" s="23"/>
      <c r="CA192" s="23"/>
      <c r="CB192" s="23"/>
      <c r="CC192" s="23"/>
      <c r="CD192" s="23"/>
      <c r="CE192" s="23"/>
      <c r="CF192" s="23"/>
      <c r="CG192" s="23"/>
      <c r="CH192" s="23"/>
      <c r="CI192" s="23"/>
      <c r="CJ192" s="23"/>
      <c r="CK192" s="23"/>
      <c r="CL192" s="23"/>
      <c r="CM192" s="23"/>
      <c r="CN192" s="23"/>
      <c r="CO192" s="23"/>
    </row>
    <row r="193" spans="1: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130"/>
      <c r="BN193" s="23"/>
      <c r="BO193" s="23"/>
      <c r="BP193" s="23"/>
      <c r="BQ193" s="130"/>
      <c r="BR193" s="23"/>
      <c r="BS193" s="130"/>
      <c r="BT193" s="23"/>
      <c r="BU193" s="23"/>
      <c r="BV193" s="23"/>
      <c r="BW193" s="23"/>
      <c r="BX193" s="23"/>
      <c r="BY193" s="23"/>
      <c r="BZ193" s="23"/>
      <c r="CA193" s="23"/>
      <c r="CB193" s="23"/>
      <c r="CC193" s="23"/>
      <c r="CD193" s="23"/>
      <c r="CE193" s="23"/>
      <c r="CF193" s="23"/>
      <c r="CG193" s="23"/>
      <c r="CH193" s="23"/>
      <c r="CI193" s="23"/>
      <c r="CJ193" s="23"/>
      <c r="CK193" s="23"/>
      <c r="CL193" s="23"/>
      <c r="CM193" s="23"/>
      <c r="CN193" s="23"/>
      <c r="CO193" s="23"/>
    </row>
    <row r="194" spans="1:93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130"/>
      <c r="BN194" s="23"/>
      <c r="BO194" s="23"/>
      <c r="BP194" s="23"/>
      <c r="BQ194" s="130"/>
      <c r="BR194" s="23"/>
      <c r="BS194" s="130"/>
      <c r="BT194" s="23"/>
      <c r="BU194" s="23"/>
      <c r="BV194" s="23"/>
      <c r="BW194" s="23"/>
      <c r="BX194" s="23"/>
      <c r="BY194" s="23"/>
      <c r="BZ194" s="23"/>
      <c r="CA194" s="23"/>
      <c r="CB194" s="23"/>
      <c r="CC194" s="23"/>
      <c r="CD194" s="23"/>
      <c r="CE194" s="23"/>
      <c r="CF194" s="23"/>
      <c r="CG194" s="23"/>
      <c r="CH194" s="23"/>
      <c r="CI194" s="23"/>
      <c r="CJ194" s="23"/>
      <c r="CK194" s="23"/>
      <c r="CL194" s="23"/>
      <c r="CM194" s="23"/>
      <c r="CN194" s="23"/>
      <c r="CO194" s="23"/>
    </row>
    <row r="195" spans="1:93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130"/>
      <c r="BN195" s="23"/>
      <c r="BO195" s="23"/>
      <c r="BP195" s="23"/>
      <c r="BQ195" s="130"/>
      <c r="BR195" s="23"/>
      <c r="BS195" s="130"/>
      <c r="BT195" s="23"/>
      <c r="BU195" s="23"/>
      <c r="BV195" s="23"/>
      <c r="BW195" s="23"/>
      <c r="BX195" s="23"/>
      <c r="BY195" s="23"/>
      <c r="BZ195" s="23"/>
      <c r="CA195" s="23"/>
      <c r="CB195" s="23"/>
      <c r="CC195" s="23"/>
      <c r="CD195" s="23"/>
      <c r="CE195" s="23"/>
      <c r="CF195" s="23"/>
      <c r="CG195" s="23"/>
      <c r="CH195" s="23"/>
      <c r="CI195" s="23"/>
      <c r="CJ195" s="23"/>
      <c r="CK195" s="23"/>
      <c r="CL195" s="23"/>
      <c r="CM195" s="23"/>
      <c r="CN195" s="23"/>
      <c r="CO195" s="23"/>
    </row>
    <row r="196" spans="1:93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130"/>
      <c r="BN196" s="23"/>
      <c r="BO196" s="23"/>
      <c r="BP196" s="23"/>
      <c r="BQ196" s="130"/>
      <c r="BR196" s="23"/>
      <c r="BS196" s="130"/>
      <c r="BT196" s="23"/>
      <c r="BU196" s="23"/>
      <c r="BV196" s="23"/>
      <c r="BW196" s="23"/>
      <c r="BX196" s="23"/>
      <c r="BY196" s="23"/>
      <c r="BZ196" s="23"/>
      <c r="CA196" s="23"/>
      <c r="CB196" s="23"/>
      <c r="CC196" s="23"/>
      <c r="CD196" s="23"/>
      <c r="CE196" s="23"/>
      <c r="CF196" s="23"/>
      <c r="CG196" s="23"/>
      <c r="CH196" s="23"/>
      <c r="CI196" s="23"/>
      <c r="CJ196" s="23"/>
      <c r="CK196" s="23"/>
      <c r="CL196" s="23"/>
      <c r="CM196" s="23"/>
      <c r="CN196" s="23"/>
      <c r="CO196" s="23"/>
    </row>
    <row r="197" spans="1:93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130"/>
      <c r="BN197" s="23"/>
      <c r="BO197" s="23"/>
      <c r="BP197" s="23"/>
      <c r="BQ197" s="130"/>
      <c r="BR197" s="23"/>
      <c r="BS197" s="130"/>
      <c r="BT197" s="23"/>
      <c r="BU197" s="23"/>
      <c r="BV197" s="23"/>
      <c r="BW197" s="23"/>
      <c r="BX197" s="23"/>
      <c r="BY197" s="23"/>
      <c r="BZ197" s="23"/>
      <c r="CA197" s="23"/>
      <c r="CB197" s="23"/>
      <c r="CC197" s="23"/>
      <c r="CD197" s="23"/>
      <c r="CE197" s="23"/>
      <c r="CF197" s="23"/>
      <c r="CG197" s="23"/>
      <c r="CH197" s="23"/>
      <c r="CI197" s="23"/>
      <c r="CJ197" s="23"/>
      <c r="CK197" s="23"/>
      <c r="CL197" s="23"/>
      <c r="CM197" s="23"/>
      <c r="CN197" s="23"/>
      <c r="CO197" s="23"/>
    </row>
    <row r="198" spans="1:93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130"/>
      <c r="BN198" s="23"/>
      <c r="BO198" s="23"/>
      <c r="BP198" s="23"/>
      <c r="BQ198" s="130"/>
      <c r="BR198" s="23"/>
      <c r="BS198" s="130"/>
      <c r="BT198" s="23"/>
      <c r="BU198" s="23"/>
      <c r="BV198" s="23"/>
      <c r="BW198" s="23"/>
      <c r="BX198" s="23"/>
      <c r="BY198" s="23"/>
      <c r="BZ198" s="23"/>
      <c r="CA198" s="23"/>
      <c r="CB198" s="23"/>
      <c r="CC198" s="23"/>
      <c r="CD198" s="23"/>
      <c r="CE198" s="23"/>
      <c r="CF198" s="23"/>
      <c r="CG198" s="23"/>
      <c r="CH198" s="23"/>
      <c r="CI198" s="23"/>
      <c r="CJ198" s="23"/>
      <c r="CK198" s="23"/>
      <c r="CL198" s="23"/>
      <c r="CM198" s="23"/>
      <c r="CN198" s="23"/>
      <c r="CO198" s="23"/>
    </row>
    <row r="199" spans="1:93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130"/>
      <c r="BN199" s="23"/>
      <c r="BO199" s="23"/>
      <c r="BP199" s="23"/>
      <c r="BQ199" s="130"/>
      <c r="BR199" s="23"/>
      <c r="BS199" s="130"/>
      <c r="BT199" s="23"/>
      <c r="BU199" s="23"/>
      <c r="BV199" s="23"/>
      <c r="BW199" s="23"/>
      <c r="BX199" s="23"/>
      <c r="BY199" s="23"/>
      <c r="BZ199" s="23"/>
      <c r="CA199" s="23"/>
      <c r="CB199" s="23"/>
      <c r="CC199" s="23"/>
      <c r="CD199" s="23"/>
      <c r="CE199" s="23"/>
      <c r="CF199" s="23"/>
      <c r="CG199" s="23"/>
      <c r="CH199" s="23"/>
      <c r="CI199" s="23"/>
      <c r="CJ199" s="23"/>
      <c r="CK199" s="23"/>
      <c r="CL199" s="23"/>
      <c r="CM199" s="23"/>
      <c r="CN199" s="23"/>
      <c r="CO199" s="23"/>
    </row>
    <row r="200" spans="1:93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130"/>
      <c r="BN200" s="23"/>
      <c r="BO200" s="23"/>
      <c r="BP200" s="23"/>
      <c r="BQ200" s="130"/>
      <c r="BR200" s="23"/>
      <c r="BS200" s="130"/>
      <c r="BT200" s="23"/>
      <c r="BU200" s="23"/>
      <c r="BV200" s="23"/>
      <c r="BW200" s="23"/>
      <c r="BX200" s="23"/>
      <c r="BY200" s="23"/>
      <c r="BZ200" s="23"/>
      <c r="CA200" s="23"/>
      <c r="CB200" s="23"/>
      <c r="CC200" s="23"/>
      <c r="CD200" s="23"/>
      <c r="CE200" s="23"/>
      <c r="CF200" s="23"/>
      <c r="CG200" s="23"/>
      <c r="CH200" s="23"/>
      <c r="CI200" s="23"/>
      <c r="CJ200" s="23"/>
      <c r="CK200" s="23"/>
      <c r="CL200" s="23"/>
      <c r="CM200" s="23"/>
      <c r="CN200" s="23"/>
      <c r="CO200" s="23"/>
    </row>
    <row r="201" spans="1:93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130"/>
      <c r="BN201" s="23"/>
      <c r="BO201" s="23"/>
      <c r="BP201" s="23"/>
      <c r="BQ201" s="130"/>
      <c r="BR201" s="23"/>
      <c r="BS201" s="130"/>
      <c r="BT201" s="23"/>
      <c r="BU201" s="23"/>
      <c r="BV201" s="23"/>
      <c r="BW201" s="23"/>
      <c r="BX201" s="23"/>
      <c r="BY201" s="23"/>
      <c r="BZ201" s="23"/>
      <c r="CA201" s="23"/>
      <c r="CB201" s="23"/>
      <c r="CC201" s="23"/>
      <c r="CD201" s="23"/>
      <c r="CE201" s="23"/>
      <c r="CF201" s="23"/>
      <c r="CG201" s="23"/>
      <c r="CH201" s="23"/>
      <c r="CI201" s="23"/>
      <c r="CJ201" s="23"/>
      <c r="CK201" s="23"/>
      <c r="CL201" s="23"/>
      <c r="CM201" s="23"/>
      <c r="CN201" s="23"/>
      <c r="CO201" s="23"/>
    </row>
    <row r="202" spans="1:93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130"/>
      <c r="BN202" s="23"/>
      <c r="BO202" s="23"/>
      <c r="BP202" s="23"/>
      <c r="BQ202" s="130"/>
      <c r="BR202" s="23"/>
      <c r="BS202" s="130"/>
      <c r="BT202" s="23"/>
      <c r="BU202" s="23"/>
      <c r="BV202" s="23"/>
      <c r="BW202" s="23"/>
      <c r="BX202" s="23"/>
      <c r="BY202" s="23"/>
      <c r="BZ202" s="23"/>
      <c r="CA202" s="23"/>
      <c r="CB202" s="23"/>
      <c r="CC202" s="23"/>
      <c r="CD202" s="23"/>
      <c r="CE202" s="23"/>
      <c r="CF202" s="23"/>
      <c r="CG202" s="23"/>
      <c r="CH202" s="23"/>
      <c r="CI202" s="23"/>
      <c r="CJ202" s="23"/>
      <c r="CK202" s="23"/>
      <c r="CL202" s="23"/>
      <c r="CM202" s="23"/>
      <c r="CN202" s="23"/>
      <c r="CO202" s="23"/>
    </row>
    <row r="203" spans="1:9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130"/>
      <c r="BN203" s="23"/>
      <c r="BO203" s="23"/>
      <c r="BP203" s="23"/>
      <c r="BQ203" s="130"/>
      <c r="BR203" s="23"/>
      <c r="BS203" s="130"/>
      <c r="BT203" s="23"/>
      <c r="BU203" s="23"/>
      <c r="BV203" s="23"/>
      <c r="BW203" s="23"/>
      <c r="BX203" s="23"/>
      <c r="BY203" s="23"/>
      <c r="BZ203" s="23"/>
      <c r="CA203" s="23"/>
      <c r="CB203" s="23"/>
      <c r="CC203" s="23"/>
      <c r="CD203" s="23"/>
      <c r="CE203" s="23"/>
      <c r="CF203" s="23"/>
      <c r="CG203" s="23"/>
      <c r="CH203" s="23"/>
      <c r="CI203" s="23"/>
      <c r="CJ203" s="23"/>
      <c r="CK203" s="23"/>
      <c r="CL203" s="23"/>
      <c r="CM203" s="23"/>
      <c r="CN203" s="23"/>
      <c r="CO203" s="23"/>
    </row>
    <row r="204" spans="1:93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130"/>
      <c r="BN204" s="23"/>
      <c r="BO204" s="23"/>
      <c r="BP204" s="23"/>
      <c r="BQ204" s="130"/>
      <c r="BR204" s="23"/>
      <c r="BS204" s="130"/>
      <c r="BT204" s="23"/>
      <c r="BU204" s="23"/>
      <c r="BV204" s="23"/>
      <c r="BW204" s="23"/>
      <c r="BX204" s="23"/>
      <c r="BY204" s="23"/>
      <c r="BZ204" s="23"/>
      <c r="CA204" s="23"/>
      <c r="CB204" s="23"/>
      <c r="CC204" s="23"/>
      <c r="CD204" s="23"/>
      <c r="CE204" s="23"/>
      <c r="CF204" s="23"/>
      <c r="CG204" s="23"/>
      <c r="CH204" s="23"/>
      <c r="CI204" s="23"/>
      <c r="CJ204" s="23"/>
      <c r="CK204" s="23"/>
      <c r="CL204" s="23"/>
      <c r="CM204" s="23"/>
      <c r="CN204" s="23"/>
      <c r="CO204" s="23"/>
    </row>
    <row r="205" spans="1:93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130"/>
      <c r="BN205" s="23"/>
      <c r="BO205" s="23"/>
      <c r="BP205" s="23"/>
      <c r="BQ205" s="130"/>
      <c r="BR205" s="23"/>
      <c r="BS205" s="130"/>
      <c r="BT205" s="23"/>
      <c r="BU205" s="23"/>
      <c r="BV205" s="23"/>
      <c r="BW205" s="23"/>
      <c r="BX205" s="23"/>
      <c r="BY205" s="23"/>
      <c r="BZ205" s="23"/>
      <c r="CA205" s="23"/>
      <c r="CB205" s="23"/>
      <c r="CC205" s="23"/>
      <c r="CD205" s="23"/>
      <c r="CE205" s="23"/>
      <c r="CF205" s="23"/>
      <c r="CG205" s="23"/>
      <c r="CH205" s="23"/>
      <c r="CI205" s="23"/>
      <c r="CJ205" s="23"/>
      <c r="CK205" s="23"/>
      <c r="CL205" s="23"/>
      <c r="CM205" s="23"/>
      <c r="CN205" s="23"/>
      <c r="CO205" s="23"/>
    </row>
    <row r="206" spans="1:93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130"/>
      <c r="BN206" s="23"/>
      <c r="BO206" s="23"/>
      <c r="BP206" s="23"/>
      <c r="BQ206" s="130"/>
      <c r="BR206" s="23"/>
      <c r="BS206" s="130"/>
      <c r="BT206" s="23"/>
      <c r="BU206" s="23"/>
      <c r="BV206" s="23"/>
      <c r="BW206" s="23"/>
      <c r="BX206" s="23"/>
      <c r="BY206" s="23"/>
      <c r="BZ206" s="23"/>
      <c r="CA206" s="23"/>
      <c r="CB206" s="23"/>
      <c r="CC206" s="23"/>
      <c r="CD206" s="23"/>
      <c r="CE206" s="23"/>
      <c r="CF206" s="23"/>
      <c r="CG206" s="23"/>
      <c r="CH206" s="23"/>
      <c r="CI206" s="23"/>
      <c r="CJ206" s="23"/>
      <c r="CK206" s="23"/>
      <c r="CL206" s="23"/>
      <c r="CM206" s="23"/>
      <c r="CN206" s="23"/>
      <c r="CO206" s="23"/>
    </row>
    <row r="207" spans="1:93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130"/>
      <c r="BN207" s="23"/>
      <c r="BO207" s="23"/>
      <c r="BP207" s="23"/>
      <c r="BQ207" s="130"/>
      <c r="BR207" s="23"/>
      <c r="BS207" s="130"/>
      <c r="BT207" s="23"/>
      <c r="BU207" s="23"/>
      <c r="BV207" s="23"/>
      <c r="BW207" s="23"/>
      <c r="BX207" s="23"/>
      <c r="BY207" s="23"/>
      <c r="BZ207" s="23"/>
      <c r="CA207" s="23"/>
      <c r="CB207" s="23"/>
      <c r="CC207" s="23"/>
      <c r="CD207" s="23"/>
      <c r="CE207" s="23"/>
      <c r="CF207" s="23"/>
      <c r="CG207" s="23"/>
      <c r="CH207" s="23"/>
      <c r="CI207" s="23"/>
      <c r="CJ207" s="23"/>
      <c r="CK207" s="23"/>
      <c r="CL207" s="23"/>
      <c r="CM207" s="23"/>
      <c r="CN207" s="23"/>
      <c r="CO207" s="23"/>
    </row>
    <row r="208" spans="1:93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130"/>
      <c r="BN208" s="23"/>
      <c r="BO208" s="23"/>
      <c r="BP208" s="23"/>
      <c r="BQ208" s="130"/>
      <c r="BR208" s="23"/>
      <c r="BS208" s="130"/>
      <c r="BT208" s="23"/>
      <c r="BU208" s="23"/>
      <c r="BV208" s="23"/>
      <c r="BW208" s="23"/>
      <c r="BX208" s="23"/>
      <c r="BY208" s="23"/>
      <c r="BZ208" s="23"/>
      <c r="CA208" s="23"/>
      <c r="CB208" s="23"/>
      <c r="CC208" s="23"/>
      <c r="CD208" s="23"/>
      <c r="CE208" s="23"/>
      <c r="CF208" s="23"/>
      <c r="CG208" s="23"/>
      <c r="CH208" s="23"/>
      <c r="CI208" s="23"/>
      <c r="CJ208" s="23"/>
      <c r="CK208" s="23"/>
      <c r="CL208" s="23"/>
      <c r="CM208" s="23"/>
      <c r="CN208" s="23"/>
      <c r="CO208" s="23"/>
    </row>
    <row r="209" spans="1:93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130"/>
      <c r="BN209" s="23"/>
      <c r="BO209" s="23"/>
      <c r="BP209" s="23"/>
      <c r="BQ209" s="130"/>
      <c r="BR209" s="23"/>
      <c r="BS209" s="130"/>
      <c r="BT209" s="23"/>
      <c r="BU209" s="23"/>
      <c r="BV209" s="23"/>
      <c r="BW209" s="23"/>
      <c r="BX209" s="23"/>
      <c r="BY209" s="23"/>
      <c r="BZ209" s="23"/>
      <c r="CA209" s="23"/>
      <c r="CB209" s="23"/>
      <c r="CC209" s="23"/>
      <c r="CD209" s="23"/>
      <c r="CE209" s="23"/>
      <c r="CF209" s="23"/>
      <c r="CG209" s="23"/>
      <c r="CH209" s="23"/>
      <c r="CI209" s="23"/>
      <c r="CJ209" s="23"/>
      <c r="CK209" s="23"/>
      <c r="CL209" s="23"/>
      <c r="CM209" s="23"/>
      <c r="CN209" s="23"/>
      <c r="CO209" s="23"/>
    </row>
    <row r="210" spans="1:93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130"/>
      <c r="BN210" s="23"/>
      <c r="BO210" s="23"/>
      <c r="BP210" s="23"/>
      <c r="BQ210" s="130"/>
      <c r="BR210" s="23"/>
      <c r="BS210" s="130"/>
      <c r="BT210" s="23"/>
      <c r="BU210" s="23"/>
      <c r="BV210" s="23"/>
      <c r="BW210" s="23"/>
      <c r="BX210" s="23"/>
      <c r="BY210" s="23"/>
      <c r="BZ210" s="23"/>
      <c r="CA210" s="23"/>
      <c r="CB210" s="23"/>
      <c r="CC210" s="23"/>
      <c r="CD210" s="23"/>
      <c r="CE210" s="23"/>
      <c r="CF210" s="23"/>
      <c r="CG210" s="23"/>
      <c r="CH210" s="23"/>
      <c r="CI210" s="23"/>
      <c r="CJ210" s="23"/>
      <c r="CK210" s="23"/>
      <c r="CL210" s="23"/>
      <c r="CM210" s="23"/>
      <c r="CN210" s="23"/>
      <c r="CO210" s="23"/>
    </row>
    <row r="211" spans="1:93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130"/>
      <c r="BN211" s="23"/>
      <c r="BO211" s="23"/>
      <c r="BP211" s="23"/>
      <c r="BQ211" s="130"/>
      <c r="BR211" s="23"/>
      <c r="BS211" s="130"/>
      <c r="BT211" s="23"/>
      <c r="BU211" s="23"/>
      <c r="BV211" s="23"/>
      <c r="BW211" s="23"/>
      <c r="BX211" s="23"/>
      <c r="BY211" s="23"/>
      <c r="BZ211" s="23"/>
      <c r="CA211" s="23"/>
      <c r="CB211" s="23"/>
      <c r="CC211" s="23"/>
      <c r="CD211" s="23"/>
      <c r="CE211" s="23"/>
      <c r="CF211" s="23"/>
      <c r="CG211" s="23"/>
      <c r="CH211" s="23"/>
      <c r="CI211" s="23"/>
      <c r="CJ211" s="23"/>
      <c r="CK211" s="23"/>
      <c r="CL211" s="23"/>
      <c r="CM211" s="23"/>
      <c r="CN211" s="23"/>
      <c r="CO211" s="23"/>
    </row>
    <row r="212" spans="1:93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130"/>
      <c r="BN212" s="23"/>
      <c r="BO212" s="23"/>
      <c r="BP212" s="23"/>
      <c r="BQ212" s="130"/>
      <c r="BR212" s="23"/>
      <c r="BS212" s="130"/>
      <c r="BT212" s="23"/>
      <c r="BU212" s="23"/>
      <c r="BV212" s="23"/>
      <c r="BW212" s="23"/>
      <c r="BX212" s="23"/>
      <c r="BY212" s="23"/>
      <c r="BZ212" s="23"/>
      <c r="CA212" s="23"/>
      <c r="CB212" s="23"/>
      <c r="CC212" s="23"/>
      <c r="CD212" s="23"/>
      <c r="CE212" s="23"/>
      <c r="CF212" s="23"/>
      <c r="CG212" s="23"/>
      <c r="CH212" s="23"/>
      <c r="CI212" s="23"/>
      <c r="CJ212" s="23"/>
      <c r="CK212" s="23"/>
      <c r="CL212" s="23"/>
      <c r="CM212" s="23"/>
      <c r="CN212" s="23"/>
      <c r="CO212" s="23"/>
    </row>
    <row r="213" spans="1:9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130"/>
      <c r="BN213" s="23"/>
      <c r="BO213" s="23"/>
      <c r="BP213" s="23"/>
      <c r="BQ213" s="130"/>
      <c r="BR213" s="23"/>
      <c r="BS213" s="130"/>
      <c r="BT213" s="23"/>
      <c r="BU213" s="23"/>
      <c r="BV213" s="23"/>
      <c r="BW213" s="23"/>
      <c r="BX213" s="23"/>
      <c r="BY213" s="23"/>
      <c r="BZ213" s="23"/>
      <c r="CA213" s="23"/>
      <c r="CB213" s="23"/>
      <c r="CC213" s="23"/>
      <c r="CD213" s="23"/>
      <c r="CE213" s="23"/>
      <c r="CF213" s="23"/>
      <c r="CG213" s="23"/>
      <c r="CH213" s="23"/>
      <c r="CI213" s="23"/>
      <c r="CJ213" s="23"/>
      <c r="CK213" s="23"/>
      <c r="CL213" s="23"/>
      <c r="CM213" s="23"/>
      <c r="CN213" s="23"/>
      <c r="CO213" s="23"/>
    </row>
    <row r="214" spans="1:93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130"/>
      <c r="BN214" s="23"/>
      <c r="BO214" s="23"/>
      <c r="BP214" s="23"/>
      <c r="BQ214" s="130"/>
      <c r="BR214" s="23"/>
      <c r="BS214" s="130"/>
      <c r="BT214" s="23"/>
      <c r="BU214" s="23"/>
      <c r="BV214" s="23"/>
      <c r="BW214" s="23"/>
      <c r="BX214" s="23"/>
      <c r="BY214" s="23"/>
      <c r="BZ214" s="23"/>
      <c r="CA214" s="23"/>
      <c r="CB214" s="23"/>
      <c r="CC214" s="23"/>
      <c r="CD214" s="23"/>
      <c r="CE214" s="23"/>
      <c r="CF214" s="23"/>
      <c r="CG214" s="23"/>
      <c r="CH214" s="23"/>
      <c r="CI214" s="23"/>
      <c r="CJ214" s="23"/>
      <c r="CK214" s="23"/>
      <c r="CL214" s="23"/>
      <c r="CM214" s="23"/>
      <c r="CN214" s="23"/>
      <c r="CO214" s="23"/>
    </row>
    <row r="215" spans="1:93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130"/>
      <c r="BN215" s="23"/>
      <c r="BO215" s="23"/>
      <c r="BP215" s="23"/>
      <c r="BQ215" s="130"/>
      <c r="BR215" s="23"/>
      <c r="BS215" s="130"/>
      <c r="BT215" s="23"/>
      <c r="BU215" s="23"/>
      <c r="BV215" s="23"/>
      <c r="BW215" s="23"/>
      <c r="BX215" s="23"/>
      <c r="BY215" s="23"/>
      <c r="BZ215" s="23"/>
      <c r="CA215" s="23"/>
      <c r="CB215" s="23"/>
      <c r="CC215" s="23"/>
      <c r="CD215" s="23"/>
      <c r="CE215" s="23"/>
      <c r="CF215" s="23"/>
      <c r="CG215" s="23"/>
      <c r="CH215" s="23"/>
      <c r="CI215" s="23"/>
      <c r="CJ215" s="23"/>
      <c r="CK215" s="23"/>
      <c r="CL215" s="23"/>
      <c r="CM215" s="23"/>
      <c r="CN215" s="23"/>
      <c r="CO215" s="23"/>
    </row>
    <row r="216" spans="1:93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130"/>
      <c r="BN216" s="23"/>
      <c r="BO216" s="23"/>
      <c r="BP216" s="23"/>
      <c r="BQ216" s="130"/>
      <c r="BR216" s="23"/>
      <c r="BS216" s="130"/>
      <c r="BT216" s="23"/>
      <c r="BU216" s="23"/>
      <c r="BV216" s="23"/>
      <c r="BW216" s="23"/>
      <c r="BX216" s="23"/>
      <c r="BY216" s="23"/>
      <c r="BZ216" s="23"/>
      <c r="CA216" s="23"/>
      <c r="CB216" s="23"/>
      <c r="CC216" s="23"/>
      <c r="CD216" s="23"/>
      <c r="CE216" s="23"/>
      <c r="CF216" s="23"/>
      <c r="CG216" s="23"/>
      <c r="CH216" s="23"/>
      <c r="CI216" s="23"/>
      <c r="CJ216" s="23"/>
      <c r="CK216" s="23"/>
      <c r="CL216" s="23"/>
      <c r="CM216" s="23"/>
      <c r="CN216" s="23"/>
      <c r="CO216" s="23"/>
    </row>
    <row r="217" spans="1:93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130"/>
      <c r="BN217" s="23"/>
      <c r="BO217" s="23"/>
      <c r="BP217" s="23"/>
      <c r="BQ217" s="130"/>
      <c r="BR217" s="23"/>
      <c r="BS217" s="130"/>
      <c r="BT217" s="23"/>
      <c r="BU217" s="23"/>
      <c r="BV217" s="23"/>
      <c r="BW217" s="23"/>
      <c r="BX217" s="23"/>
      <c r="BY217" s="23"/>
      <c r="BZ217" s="23"/>
      <c r="CA217" s="23"/>
      <c r="CB217" s="23"/>
      <c r="CC217" s="23"/>
      <c r="CD217" s="23"/>
      <c r="CE217" s="23"/>
      <c r="CF217" s="23"/>
      <c r="CG217" s="23"/>
      <c r="CH217" s="23"/>
      <c r="CI217" s="23"/>
      <c r="CJ217" s="23"/>
      <c r="CK217" s="23"/>
      <c r="CL217" s="23"/>
      <c r="CM217" s="23"/>
      <c r="CN217" s="23"/>
      <c r="CO217" s="23"/>
    </row>
    <row r="218" spans="1:93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130"/>
      <c r="BN218" s="23"/>
      <c r="BO218" s="23"/>
      <c r="BP218" s="23"/>
      <c r="BQ218" s="130"/>
      <c r="BR218" s="23"/>
      <c r="BS218" s="130"/>
      <c r="BT218" s="23"/>
      <c r="BU218" s="23"/>
      <c r="BV218" s="23"/>
      <c r="BW218" s="23"/>
      <c r="BX218" s="23"/>
      <c r="BY218" s="23"/>
      <c r="BZ218" s="23"/>
      <c r="CA218" s="23"/>
      <c r="CB218" s="23"/>
      <c r="CC218" s="23"/>
      <c r="CD218" s="23"/>
      <c r="CE218" s="23"/>
      <c r="CF218" s="23"/>
      <c r="CG218" s="23"/>
      <c r="CH218" s="23"/>
      <c r="CI218" s="23"/>
      <c r="CJ218" s="23"/>
      <c r="CK218" s="23"/>
      <c r="CL218" s="23"/>
      <c r="CM218" s="23"/>
      <c r="CN218" s="23"/>
      <c r="CO218" s="23"/>
    </row>
    <row r="219" spans="1:93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130"/>
      <c r="BN219" s="23"/>
      <c r="BO219" s="23"/>
      <c r="BP219" s="23"/>
      <c r="BQ219" s="130"/>
      <c r="BR219" s="23"/>
      <c r="BS219" s="130"/>
      <c r="BT219" s="23"/>
      <c r="BU219" s="23"/>
      <c r="BV219" s="23"/>
      <c r="BW219" s="23"/>
      <c r="BX219" s="23"/>
      <c r="BY219" s="23"/>
      <c r="BZ219" s="23"/>
      <c r="CA219" s="23"/>
      <c r="CB219" s="23"/>
      <c r="CC219" s="23"/>
      <c r="CD219" s="23"/>
      <c r="CE219" s="23"/>
      <c r="CF219" s="23"/>
      <c r="CG219" s="23"/>
      <c r="CH219" s="23"/>
      <c r="CI219" s="23"/>
      <c r="CJ219" s="23"/>
      <c r="CK219" s="23"/>
      <c r="CL219" s="23"/>
      <c r="CM219" s="23"/>
      <c r="CN219" s="23"/>
      <c r="CO219" s="23"/>
    </row>
    <row r="220" spans="1:93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130"/>
      <c r="BN220" s="23"/>
      <c r="BO220" s="23"/>
      <c r="BP220" s="23"/>
      <c r="BQ220" s="130"/>
      <c r="BR220" s="23"/>
      <c r="BS220" s="130"/>
      <c r="BT220" s="23"/>
      <c r="BU220" s="23"/>
      <c r="BV220" s="23"/>
      <c r="BW220" s="23"/>
      <c r="BX220" s="23"/>
      <c r="BY220" s="23"/>
      <c r="BZ220" s="23"/>
      <c r="CA220" s="23"/>
      <c r="CB220" s="23"/>
      <c r="CC220" s="23"/>
      <c r="CD220" s="23"/>
      <c r="CE220" s="23"/>
      <c r="CF220" s="23"/>
      <c r="CG220" s="23"/>
      <c r="CH220" s="23"/>
      <c r="CI220" s="23"/>
      <c r="CJ220" s="23"/>
      <c r="CK220" s="23"/>
      <c r="CL220" s="23"/>
      <c r="CM220" s="23"/>
      <c r="CN220" s="23"/>
      <c r="CO220" s="23"/>
    </row>
    <row r="221" spans="1:93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130"/>
      <c r="BN221" s="23"/>
      <c r="BO221" s="23"/>
      <c r="BP221" s="23"/>
      <c r="BQ221" s="130"/>
      <c r="BR221" s="23"/>
      <c r="BS221" s="130"/>
      <c r="BT221" s="23"/>
      <c r="BU221" s="23"/>
      <c r="BV221" s="23"/>
      <c r="BW221" s="23"/>
      <c r="BX221" s="23"/>
      <c r="BY221" s="23"/>
      <c r="BZ221" s="23"/>
      <c r="CA221" s="23"/>
      <c r="CB221" s="23"/>
      <c r="CC221" s="23"/>
      <c r="CD221" s="23"/>
      <c r="CE221" s="23"/>
      <c r="CF221" s="23"/>
      <c r="CG221" s="23"/>
      <c r="CH221" s="23"/>
      <c r="CI221" s="23"/>
      <c r="CJ221" s="23"/>
      <c r="CK221" s="23"/>
      <c r="CL221" s="23"/>
      <c r="CM221" s="23"/>
      <c r="CN221" s="23"/>
      <c r="CO221" s="23"/>
    </row>
    <row r="222" spans="1:93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130"/>
      <c r="BN222" s="23"/>
      <c r="BO222" s="23"/>
      <c r="BP222" s="23"/>
      <c r="BQ222" s="130"/>
      <c r="BR222" s="23"/>
      <c r="BS222" s="130"/>
      <c r="BT222" s="23"/>
      <c r="BU222" s="23"/>
      <c r="BV222" s="23"/>
      <c r="BW222" s="23"/>
      <c r="BX222" s="23"/>
      <c r="BY222" s="23"/>
      <c r="BZ222" s="23"/>
      <c r="CA222" s="23"/>
      <c r="CB222" s="23"/>
      <c r="CC222" s="23"/>
      <c r="CD222" s="23"/>
      <c r="CE222" s="23"/>
      <c r="CF222" s="23"/>
      <c r="CG222" s="23"/>
      <c r="CH222" s="23"/>
      <c r="CI222" s="23"/>
      <c r="CJ222" s="23"/>
      <c r="CK222" s="23"/>
      <c r="CL222" s="23"/>
      <c r="CM222" s="23"/>
      <c r="CN222" s="23"/>
      <c r="CO222" s="23"/>
    </row>
    <row r="223" spans="1:9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130"/>
      <c r="BN223" s="23"/>
      <c r="BO223" s="23"/>
      <c r="BP223" s="23"/>
      <c r="BQ223" s="130"/>
      <c r="BR223" s="23"/>
      <c r="BS223" s="130"/>
      <c r="BT223" s="23"/>
      <c r="BU223" s="23"/>
      <c r="BV223" s="23"/>
      <c r="BW223" s="23"/>
      <c r="BX223" s="23"/>
      <c r="BY223" s="23"/>
      <c r="BZ223" s="23"/>
      <c r="CA223" s="23"/>
      <c r="CB223" s="23"/>
      <c r="CC223" s="23"/>
      <c r="CD223" s="23"/>
      <c r="CE223" s="23"/>
      <c r="CF223" s="23"/>
      <c r="CG223" s="23"/>
      <c r="CH223" s="23"/>
      <c r="CI223" s="23"/>
      <c r="CJ223" s="23"/>
      <c r="CK223" s="23"/>
      <c r="CL223" s="23"/>
      <c r="CM223" s="23"/>
      <c r="CN223" s="23"/>
      <c r="CO223" s="23"/>
    </row>
    <row r="224" spans="1:93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130"/>
      <c r="BN224" s="23"/>
      <c r="BO224" s="23"/>
      <c r="BP224" s="23"/>
      <c r="BQ224" s="130"/>
      <c r="BR224" s="23"/>
      <c r="BS224" s="130"/>
      <c r="BT224" s="23"/>
      <c r="BU224" s="23"/>
      <c r="BV224" s="23"/>
      <c r="BW224" s="23"/>
      <c r="BX224" s="23"/>
      <c r="BY224" s="23"/>
      <c r="BZ224" s="23"/>
      <c r="CA224" s="23"/>
      <c r="CB224" s="23"/>
      <c r="CC224" s="23"/>
      <c r="CD224" s="23"/>
      <c r="CE224" s="23"/>
      <c r="CF224" s="23"/>
      <c r="CG224" s="23"/>
      <c r="CH224" s="23"/>
      <c r="CI224" s="23"/>
      <c r="CJ224" s="23"/>
      <c r="CK224" s="23"/>
      <c r="CL224" s="23"/>
      <c r="CM224" s="23"/>
      <c r="CN224" s="23"/>
      <c r="CO224" s="23"/>
    </row>
    <row r="225" spans="1:93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130"/>
      <c r="BN225" s="23"/>
      <c r="BO225" s="23"/>
      <c r="BP225" s="23"/>
      <c r="BQ225" s="130"/>
      <c r="BR225" s="23"/>
      <c r="BS225" s="130"/>
      <c r="BT225" s="23"/>
      <c r="BU225" s="23"/>
      <c r="BV225" s="23"/>
      <c r="BW225" s="23"/>
      <c r="BX225" s="23"/>
      <c r="BY225" s="23"/>
      <c r="BZ225" s="23"/>
      <c r="CA225" s="23"/>
      <c r="CB225" s="23"/>
      <c r="CC225" s="23"/>
      <c r="CD225" s="23"/>
      <c r="CE225" s="23"/>
      <c r="CF225" s="23"/>
      <c r="CG225" s="23"/>
      <c r="CH225" s="23"/>
      <c r="CI225" s="23"/>
      <c r="CJ225" s="23"/>
      <c r="CK225" s="23"/>
      <c r="CL225" s="23"/>
      <c r="CM225" s="23"/>
      <c r="CN225" s="23"/>
      <c r="CO225" s="23"/>
    </row>
    <row r="226" spans="1:93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130"/>
      <c r="BN226" s="23"/>
      <c r="BO226" s="23"/>
      <c r="BP226" s="23"/>
      <c r="BQ226" s="130"/>
      <c r="BR226" s="23"/>
      <c r="BS226" s="130"/>
      <c r="BT226" s="23"/>
      <c r="BU226" s="23"/>
      <c r="BV226" s="23"/>
      <c r="BW226" s="23"/>
      <c r="BX226" s="23"/>
      <c r="BY226" s="23"/>
      <c r="BZ226" s="23"/>
      <c r="CA226" s="23"/>
      <c r="CB226" s="23"/>
      <c r="CC226" s="23"/>
      <c r="CD226" s="23"/>
      <c r="CE226" s="23"/>
      <c r="CF226" s="23"/>
      <c r="CG226" s="23"/>
      <c r="CH226" s="23"/>
      <c r="CI226" s="23"/>
      <c r="CJ226" s="23"/>
      <c r="CK226" s="23"/>
      <c r="CL226" s="23"/>
      <c r="CM226" s="23"/>
      <c r="CN226" s="23"/>
      <c r="CO226" s="23"/>
    </row>
    <row r="227" spans="1:93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130"/>
      <c r="BN227" s="23"/>
      <c r="BO227" s="23"/>
      <c r="BP227" s="23"/>
      <c r="BQ227" s="130"/>
      <c r="BR227" s="23"/>
      <c r="BS227" s="130"/>
      <c r="BT227" s="23"/>
      <c r="BU227" s="23"/>
      <c r="BV227" s="23"/>
      <c r="BW227" s="23"/>
      <c r="BX227" s="23"/>
      <c r="BY227" s="23"/>
      <c r="BZ227" s="23"/>
      <c r="CA227" s="23"/>
      <c r="CB227" s="23"/>
      <c r="CC227" s="23"/>
      <c r="CD227" s="23"/>
      <c r="CE227" s="23"/>
      <c r="CF227" s="23"/>
      <c r="CG227" s="23"/>
      <c r="CH227" s="23"/>
      <c r="CI227" s="23"/>
      <c r="CJ227" s="23"/>
      <c r="CK227" s="23"/>
      <c r="CL227" s="23"/>
      <c r="CM227" s="23"/>
      <c r="CN227" s="23"/>
      <c r="CO227" s="23"/>
    </row>
    <row r="228" spans="1:93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130"/>
      <c r="BN228" s="23"/>
      <c r="BO228" s="23"/>
      <c r="BP228" s="23"/>
      <c r="BQ228" s="130"/>
      <c r="BR228" s="23"/>
      <c r="BS228" s="130"/>
      <c r="BT228" s="23"/>
      <c r="BU228" s="23"/>
      <c r="BV228" s="23"/>
      <c r="BW228" s="23"/>
      <c r="BX228" s="23"/>
      <c r="BY228" s="23"/>
      <c r="BZ228" s="23"/>
      <c r="CA228" s="23"/>
      <c r="CB228" s="23"/>
      <c r="CC228" s="23"/>
      <c r="CD228" s="23"/>
      <c r="CE228" s="23"/>
      <c r="CF228" s="23"/>
      <c r="CG228" s="23"/>
      <c r="CH228" s="23"/>
      <c r="CI228" s="23"/>
      <c r="CJ228" s="23"/>
      <c r="CK228" s="23"/>
      <c r="CL228" s="23"/>
      <c r="CM228" s="23"/>
      <c r="CN228" s="23"/>
      <c r="CO228" s="23"/>
    </row>
    <row r="229" spans="1:93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130"/>
      <c r="BN229" s="23"/>
      <c r="BO229" s="23"/>
      <c r="BP229" s="23"/>
      <c r="BQ229" s="130"/>
      <c r="BR229" s="23"/>
      <c r="BS229" s="130"/>
      <c r="BT229" s="23"/>
      <c r="BU229" s="23"/>
      <c r="BV229" s="23"/>
      <c r="BW229" s="23"/>
      <c r="BX229" s="23"/>
      <c r="BY229" s="23"/>
      <c r="BZ229" s="23"/>
      <c r="CA229" s="23"/>
      <c r="CB229" s="23"/>
      <c r="CC229" s="23"/>
      <c r="CD229" s="23"/>
      <c r="CE229" s="23"/>
      <c r="CF229" s="23"/>
      <c r="CG229" s="23"/>
      <c r="CH229" s="23"/>
      <c r="CI229" s="23"/>
      <c r="CJ229" s="23"/>
      <c r="CK229" s="23"/>
      <c r="CL229" s="23"/>
      <c r="CM229" s="23"/>
      <c r="CN229" s="23"/>
      <c r="CO229" s="23"/>
    </row>
    <row r="230" spans="1:93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130"/>
      <c r="BN230" s="23"/>
      <c r="BO230" s="23"/>
      <c r="BP230" s="23"/>
      <c r="BQ230" s="130"/>
      <c r="BR230" s="23"/>
      <c r="BS230" s="130"/>
      <c r="BT230" s="23"/>
      <c r="BU230" s="23"/>
      <c r="BV230" s="23"/>
      <c r="BW230" s="23"/>
      <c r="BX230" s="23"/>
      <c r="BY230" s="23"/>
      <c r="BZ230" s="23"/>
      <c r="CA230" s="23"/>
      <c r="CB230" s="23"/>
      <c r="CC230" s="23"/>
      <c r="CD230" s="23"/>
      <c r="CE230" s="23"/>
      <c r="CF230" s="23"/>
      <c r="CG230" s="23"/>
      <c r="CH230" s="23"/>
      <c r="CI230" s="23"/>
      <c r="CJ230" s="23"/>
      <c r="CK230" s="23"/>
      <c r="CL230" s="23"/>
      <c r="CM230" s="23"/>
      <c r="CN230" s="23"/>
      <c r="CO230" s="23"/>
    </row>
    <row r="231" spans="1:93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130"/>
      <c r="BN231" s="23"/>
      <c r="BO231" s="23"/>
      <c r="BP231" s="23"/>
      <c r="BQ231" s="130"/>
      <c r="BR231" s="23"/>
      <c r="BS231" s="130"/>
      <c r="BT231" s="23"/>
      <c r="BU231" s="23"/>
      <c r="BV231" s="23"/>
      <c r="BW231" s="23"/>
      <c r="BX231" s="23"/>
      <c r="BY231" s="23"/>
      <c r="BZ231" s="23"/>
      <c r="CA231" s="23"/>
      <c r="CB231" s="23"/>
      <c r="CC231" s="23"/>
      <c r="CD231" s="23"/>
      <c r="CE231" s="23"/>
      <c r="CF231" s="23"/>
      <c r="CG231" s="23"/>
      <c r="CH231" s="23"/>
      <c r="CI231" s="23"/>
      <c r="CJ231" s="23"/>
      <c r="CK231" s="23"/>
      <c r="CL231" s="23"/>
      <c r="CM231" s="23"/>
      <c r="CN231" s="23"/>
      <c r="CO231" s="23"/>
    </row>
    <row r="232" spans="1:93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130"/>
      <c r="BN232" s="23"/>
      <c r="BO232" s="23"/>
      <c r="BP232" s="23"/>
      <c r="BQ232" s="130"/>
      <c r="BR232" s="23"/>
      <c r="BS232" s="130"/>
      <c r="BT232" s="23"/>
      <c r="BU232" s="23"/>
      <c r="BV232" s="23"/>
      <c r="BW232" s="23"/>
      <c r="BX232" s="23"/>
      <c r="BY232" s="23"/>
      <c r="BZ232" s="23"/>
      <c r="CA232" s="23"/>
      <c r="CB232" s="23"/>
      <c r="CC232" s="23"/>
      <c r="CD232" s="23"/>
      <c r="CE232" s="23"/>
      <c r="CF232" s="23"/>
      <c r="CG232" s="23"/>
      <c r="CH232" s="23"/>
      <c r="CI232" s="23"/>
      <c r="CJ232" s="23"/>
      <c r="CK232" s="23"/>
      <c r="CL232" s="23"/>
      <c r="CM232" s="23"/>
      <c r="CN232" s="23"/>
      <c r="CO232" s="23"/>
    </row>
    <row r="233" spans="1:9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130"/>
      <c r="BN233" s="23"/>
      <c r="BO233" s="23"/>
      <c r="BP233" s="23"/>
      <c r="BQ233" s="130"/>
      <c r="BR233" s="23"/>
      <c r="BS233" s="130"/>
      <c r="BT233" s="23"/>
      <c r="BU233" s="23"/>
      <c r="BV233" s="23"/>
      <c r="BW233" s="23"/>
      <c r="BX233" s="23"/>
      <c r="BY233" s="23"/>
      <c r="BZ233" s="23"/>
      <c r="CA233" s="23"/>
      <c r="CB233" s="23"/>
      <c r="CC233" s="23"/>
      <c r="CD233" s="23"/>
      <c r="CE233" s="23"/>
      <c r="CF233" s="23"/>
      <c r="CG233" s="23"/>
      <c r="CH233" s="23"/>
      <c r="CI233" s="23"/>
      <c r="CJ233" s="23"/>
      <c r="CK233" s="23"/>
      <c r="CL233" s="23"/>
      <c r="CM233" s="23"/>
      <c r="CN233" s="23"/>
      <c r="CO233" s="23"/>
    </row>
    <row r="234" spans="1:93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130"/>
      <c r="BN234" s="23"/>
      <c r="BO234" s="23"/>
      <c r="BP234" s="23"/>
      <c r="BQ234" s="130"/>
      <c r="BR234" s="23"/>
      <c r="BS234" s="130"/>
      <c r="BT234" s="23"/>
      <c r="BU234" s="23"/>
      <c r="BV234" s="23"/>
      <c r="BW234" s="23"/>
      <c r="BX234" s="23"/>
      <c r="BY234" s="23"/>
      <c r="BZ234" s="23"/>
      <c r="CA234" s="23"/>
      <c r="CB234" s="23"/>
      <c r="CC234" s="23"/>
      <c r="CD234" s="23"/>
      <c r="CE234" s="23"/>
      <c r="CF234" s="23"/>
      <c r="CG234" s="23"/>
      <c r="CH234" s="23"/>
      <c r="CI234" s="23"/>
      <c r="CJ234" s="23"/>
      <c r="CK234" s="23"/>
      <c r="CL234" s="23"/>
      <c r="CM234" s="23"/>
      <c r="CN234" s="23"/>
      <c r="CO234" s="23"/>
    </row>
    <row r="235" spans="1:93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130"/>
      <c r="BN235" s="23"/>
      <c r="BO235" s="23"/>
      <c r="BP235" s="23"/>
      <c r="BQ235" s="130"/>
      <c r="BR235" s="23"/>
      <c r="BS235" s="130"/>
      <c r="BT235" s="23"/>
      <c r="BU235" s="23"/>
      <c r="BV235" s="23"/>
      <c r="BW235" s="23"/>
      <c r="BX235" s="23"/>
      <c r="BY235" s="23"/>
      <c r="BZ235" s="23"/>
      <c r="CA235" s="23"/>
      <c r="CB235" s="23"/>
      <c r="CC235" s="23"/>
      <c r="CD235" s="23"/>
      <c r="CE235" s="23"/>
      <c r="CF235" s="23"/>
      <c r="CG235" s="23"/>
      <c r="CH235" s="23"/>
      <c r="CI235" s="23"/>
      <c r="CJ235" s="23"/>
      <c r="CK235" s="23"/>
      <c r="CL235" s="23"/>
      <c r="CM235" s="23"/>
      <c r="CN235" s="23"/>
      <c r="CO235" s="23"/>
    </row>
    <row r="236" spans="1:93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130"/>
      <c r="BN236" s="23"/>
      <c r="BO236" s="23"/>
      <c r="BP236" s="23"/>
      <c r="BQ236" s="130"/>
      <c r="BR236" s="23"/>
      <c r="BS236" s="130"/>
      <c r="BT236" s="23"/>
      <c r="BU236" s="23"/>
      <c r="BV236" s="23"/>
      <c r="BW236" s="23"/>
      <c r="BX236" s="23"/>
      <c r="BY236" s="23"/>
      <c r="BZ236" s="23"/>
      <c r="CA236" s="23"/>
      <c r="CB236" s="23"/>
      <c r="CC236" s="23"/>
      <c r="CD236" s="23"/>
      <c r="CE236" s="23"/>
      <c r="CF236" s="23"/>
      <c r="CG236" s="23"/>
      <c r="CH236" s="23"/>
      <c r="CI236" s="23"/>
      <c r="CJ236" s="23"/>
      <c r="CK236" s="23"/>
      <c r="CL236" s="23"/>
      <c r="CM236" s="23"/>
      <c r="CN236" s="23"/>
      <c r="CO236" s="23"/>
    </row>
    <row r="237" spans="1:93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130"/>
      <c r="BN237" s="23"/>
      <c r="BO237" s="23"/>
      <c r="BP237" s="23"/>
      <c r="BQ237" s="130"/>
      <c r="BR237" s="23"/>
      <c r="BS237" s="130"/>
      <c r="BT237" s="23"/>
      <c r="BU237" s="23"/>
      <c r="BV237" s="23"/>
      <c r="BW237" s="23"/>
      <c r="BX237" s="23"/>
      <c r="BY237" s="23"/>
      <c r="BZ237" s="23"/>
      <c r="CA237" s="23"/>
      <c r="CB237" s="23"/>
      <c r="CC237" s="23"/>
      <c r="CD237" s="23"/>
      <c r="CE237" s="23"/>
      <c r="CF237" s="23"/>
      <c r="CG237" s="23"/>
      <c r="CH237" s="23"/>
      <c r="CI237" s="23"/>
      <c r="CJ237" s="23"/>
      <c r="CK237" s="23"/>
      <c r="CL237" s="23"/>
      <c r="CM237" s="23"/>
      <c r="CN237" s="23"/>
      <c r="CO237" s="23"/>
    </row>
    <row r="238" spans="1:93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130"/>
      <c r="BN238" s="23"/>
      <c r="BO238" s="23"/>
      <c r="BP238" s="23"/>
      <c r="BQ238" s="130"/>
      <c r="BR238" s="23"/>
      <c r="BS238" s="130"/>
      <c r="BT238" s="23"/>
      <c r="BU238" s="23"/>
      <c r="BV238" s="23"/>
      <c r="BW238" s="23"/>
      <c r="BX238" s="23"/>
      <c r="BY238" s="23"/>
      <c r="BZ238" s="23"/>
      <c r="CA238" s="23"/>
      <c r="CB238" s="23"/>
      <c r="CC238" s="23"/>
      <c r="CD238" s="23"/>
      <c r="CE238" s="23"/>
      <c r="CF238" s="23"/>
      <c r="CG238" s="23"/>
      <c r="CH238" s="23"/>
      <c r="CI238" s="23"/>
      <c r="CJ238" s="23"/>
      <c r="CK238" s="23"/>
      <c r="CL238" s="23"/>
      <c r="CM238" s="23"/>
      <c r="CN238" s="23"/>
      <c r="CO238" s="23"/>
    </row>
    <row r="239" spans="1:93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130"/>
      <c r="BN239" s="23"/>
      <c r="BO239" s="23"/>
      <c r="BP239" s="23"/>
      <c r="BQ239" s="130"/>
      <c r="BR239" s="23"/>
      <c r="BS239" s="130"/>
      <c r="BT239" s="23"/>
      <c r="BU239" s="23"/>
      <c r="BV239" s="23"/>
      <c r="BW239" s="23"/>
      <c r="BX239" s="23"/>
      <c r="BY239" s="23"/>
      <c r="BZ239" s="23"/>
      <c r="CA239" s="23"/>
      <c r="CB239" s="23"/>
      <c r="CC239" s="23"/>
      <c r="CD239" s="23"/>
      <c r="CE239" s="23"/>
      <c r="CF239" s="23"/>
      <c r="CG239" s="23"/>
      <c r="CH239" s="23"/>
      <c r="CI239" s="23"/>
      <c r="CJ239" s="23"/>
      <c r="CK239" s="23"/>
      <c r="CL239" s="23"/>
      <c r="CM239" s="23"/>
      <c r="CN239" s="23"/>
      <c r="CO239" s="23"/>
    </row>
    <row r="240" spans="1:93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130"/>
      <c r="BN240" s="23"/>
      <c r="BO240" s="23"/>
      <c r="BP240" s="23"/>
      <c r="BQ240" s="130"/>
      <c r="BR240" s="23"/>
      <c r="BS240" s="130"/>
      <c r="BT240" s="23"/>
      <c r="BU240" s="23"/>
      <c r="BV240" s="23"/>
      <c r="BW240" s="23"/>
      <c r="BX240" s="23"/>
      <c r="BY240" s="23"/>
      <c r="BZ240" s="23"/>
      <c r="CA240" s="23"/>
      <c r="CB240" s="23"/>
      <c r="CC240" s="23"/>
      <c r="CD240" s="23"/>
      <c r="CE240" s="23"/>
      <c r="CF240" s="23"/>
      <c r="CG240" s="23"/>
      <c r="CH240" s="23"/>
      <c r="CI240" s="23"/>
      <c r="CJ240" s="23"/>
      <c r="CK240" s="23"/>
      <c r="CL240" s="23"/>
      <c r="CM240" s="23"/>
      <c r="CN240" s="23"/>
      <c r="CO240" s="23"/>
    </row>
    <row r="241" spans="1:93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130"/>
      <c r="BN241" s="23"/>
      <c r="BO241" s="23"/>
      <c r="BP241" s="23"/>
      <c r="BQ241" s="130"/>
      <c r="BR241" s="23"/>
      <c r="BS241" s="130"/>
      <c r="BT241" s="23"/>
      <c r="BU241" s="23"/>
      <c r="BV241" s="23"/>
      <c r="BW241" s="23"/>
      <c r="BX241" s="23"/>
      <c r="BY241" s="23"/>
      <c r="BZ241" s="23"/>
      <c r="CA241" s="23"/>
      <c r="CB241" s="23"/>
      <c r="CC241" s="23"/>
      <c r="CD241" s="23"/>
      <c r="CE241" s="23"/>
      <c r="CF241" s="23"/>
      <c r="CG241" s="23"/>
      <c r="CH241" s="23"/>
      <c r="CI241" s="23"/>
      <c r="CJ241" s="23"/>
      <c r="CK241" s="23"/>
      <c r="CL241" s="23"/>
      <c r="CM241" s="23"/>
      <c r="CN241" s="23"/>
      <c r="CO241" s="23"/>
    </row>
    <row r="242" spans="1:93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130"/>
      <c r="BN242" s="23"/>
      <c r="BO242" s="23"/>
      <c r="BP242" s="23"/>
      <c r="BQ242" s="130"/>
      <c r="BR242" s="23"/>
      <c r="BS242" s="130"/>
      <c r="BT242" s="23"/>
      <c r="BU242" s="23"/>
      <c r="BV242" s="23"/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</row>
    <row r="243" spans="1:9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130"/>
      <c r="BN243" s="23"/>
      <c r="BO243" s="23"/>
      <c r="BP243" s="23"/>
      <c r="BQ243" s="130"/>
      <c r="BR243" s="23"/>
      <c r="BS243" s="130"/>
      <c r="BT243" s="23"/>
      <c r="BU243" s="23"/>
      <c r="BV243" s="23"/>
      <c r="BW243" s="23"/>
      <c r="BX243" s="23"/>
      <c r="BY243" s="23"/>
      <c r="BZ243" s="23"/>
      <c r="CA243" s="23"/>
      <c r="CB243" s="23"/>
      <c r="CC243" s="23"/>
      <c r="CD243" s="23"/>
      <c r="CE243" s="23"/>
      <c r="CF243" s="23"/>
      <c r="CG243" s="23"/>
      <c r="CH243" s="23"/>
      <c r="CI243" s="23"/>
      <c r="CJ243" s="23"/>
      <c r="CK243" s="23"/>
      <c r="CL243" s="23"/>
      <c r="CM243" s="23"/>
      <c r="CN243" s="23"/>
      <c r="CO243" s="23"/>
    </row>
    <row r="244" spans="1:93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130"/>
      <c r="BN244" s="23"/>
      <c r="BO244" s="23"/>
      <c r="BP244" s="23"/>
      <c r="BQ244" s="130"/>
      <c r="BR244" s="23"/>
      <c r="BS244" s="130"/>
      <c r="BT244" s="23"/>
      <c r="BU244" s="23"/>
      <c r="BV244" s="23"/>
      <c r="BW244" s="23"/>
      <c r="BX244" s="23"/>
      <c r="BY244" s="23"/>
      <c r="BZ244" s="23"/>
      <c r="CA244" s="23"/>
      <c r="CB244" s="23"/>
      <c r="CC244" s="23"/>
      <c r="CD244" s="23"/>
      <c r="CE244" s="23"/>
      <c r="CF244" s="23"/>
      <c r="CG244" s="23"/>
      <c r="CH244" s="23"/>
      <c r="CI244" s="23"/>
      <c r="CJ244" s="23"/>
      <c r="CK244" s="23"/>
      <c r="CL244" s="23"/>
      <c r="CM244" s="23"/>
      <c r="CN244" s="23"/>
      <c r="CO244" s="23"/>
    </row>
    <row r="245" spans="1:93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130"/>
      <c r="BN245" s="23"/>
      <c r="BO245" s="23"/>
      <c r="BP245" s="23"/>
      <c r="BQ245" s="130"/>
      <c r="BR245" s="23"/>
      <c r="BS245" s="130"/>
      <c r="BT245" s="23"/>
      <c r="BU245" s="23"/>
      <c r="BV245" s="23"/>
      <c r="BW245" s="23"/>
      <c r="BX245" s="23"/>
      <c r="BY245" s="23"/>
      <c r="BZ245" s="23"/>
      <c r="CA245" s="23"/>
      <c r="CB245" s="23"/>
      <c r="CC245" s="23"/>
      <c r="CD245" s="23"/>
      <c r="CE245" s="23"/>
      <c r="CF245" s="23"/>
      <c r="CG245" s="23"/>
      <c r="CH245" s="23"/>
      <c r="CI245" s="23"/>
      <c r="CJ245" s="23"/>
      <c r="CK245" s="23"/>
      <c r="CL245" s="23"/>
      <c r="CM245" s="23"/>
      <c r="CN245" s="23"/>
      <c r="CO245" s="23"/>
    </row>
    <row r="246" spans="1:93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130"/>
      <c r="BN246" s="23"/>
      <c r="BO246" s="23"/>
      <c r="BP246" s="23"/>
      <c r="BQ246" s="130"/>
      <c r="BR246" s="23"/>
      <c r="BS246" s="130"/>
      <c r="BT246" s="23"/>
      <c r="BU246" s="23"/>
      <c r="BV246" s="23"/>
      <c r="BW246" s="23"/>
      <c r="BX246" s="23"/>
      <c r="BY246" s="23"/>
      <c r="BZ246" s="23"/>
      <c r="CA246" s="23"/>
      <c r="CB246" s="23"/>
      <c r="CC246" s="23"/>
      <c r="CD246" s="23"/>
      <c r="CE246" s="23"/>
      <c r="CF246" s="23"/>
      <c r="CG246" s="23"/>
      <c r="CH246" s="23"/>
      <c r="CI246" s="23"/>
      <c r="CJ246" s="23"/>
      <c r="CK246" s="23"/>
      <c r="CL246" s="23"/>
      <c r="CM246" s="23"/>
      <c r="CN246" s="23"/>
      <c r="CO246" s="23"/>
    </row>
    <row r="247" spans="1:93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130"/>
      <c r="BN247" s="23"/>
      <c r="BO247" s="23"/>
      <c r="BP247" s="23"/>
      <c r="BQ247" s="130"/>
      <c r="BR247" s="23"/>
      <c r="BS247" s="130"/>
      <c r="BT247" s="23"/>
      <c r="BU247" s="23"/>
      <c r="BV247" s="23"/>
      <c r="BW247" s="23"/>
      <c r="BX247" s="23"/>
      <c r="BY247" s="23"/>
      <c r="BZ247" s="23"/>
      <c r="CA247" s="23"/>
      <c r="CB247" s="23"/>
      <c r="CC247" s="23"/>
      <c r="CD247" s="23"/>
      <c r="CE247" s="23"/>
      <c r="CF247" s="23"/>
      <c r="CG247" s="23"/>
      <c r="CH247" s="23"/>
      <c r="CI247" s="23"/>
      <c r="CJ247" s="23"/>
      <c r="CK247" s="23"/>
      <c r="CL247" s="23"/>
      <c r="CM247" s="23"/>
      <c r="CN247" s="23"/>
      <c r="CO247" s="23"/>
    </row>
    <row r="248" spans="1:93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130"/>
      <c r="BN248" s="23"/>
      <c r="BO248" s="23"/>
      <c r="BP248" s="23"/>
      <c r="BQ248" s="130"/>
      <c r="BR248" s="23"/>
      <c r="BS248" s="130"/>
      <c r="BT248" s="23"/>
      <c r="BU248" s="23"/>
      <c r="BV248" s="23"/>
      <c r="BW248" s="23"/>
      <c r="BX248" s="23"/>
      <c r="BY248" s="23"/>
      <c r="BZ248" s="23"/>
      <c r="CA248" s="23"/>
      <c r="CB248" s="23"/>
      <c r="CC248" s="23"/>
      <c r="CD248" s="23"/>
      <c r="CE248" s="23"/>
      <c r="CF248" s="23"/>
      <c r="CG248" s="23"/>
      <c r="CH248" s="23"/>
      <c r="CI248" s="23"/>
      <c r="CJ248" s="23"/>
      <c r="CK248" s="23"/>
      <c r="CL248" s="23"/>
      <c r="CM248" s="23"/>
      <c r="CN248" s="23"/>
      <c r="CO248" s="23"/>
    </row>
    <row r="249" spans="1:93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130"/>
      <c r="BN249" s="23"/>
      <c r="BO249" s="23"/>
      <c r="BP249" s="23"/>
      <c r="BQ249" s="130"/>
      <c r="BR249" s="23"/>
      <c r="BS249" s="130"/>
      <c r="BT249" s="23"/>
      <c r="BU249" s="23"/>
      <c r="BV249" s="23"/>
      <c r="BW249" s="23"/>
      <c r="BX249" s="23"/>
      <c r="BY249" s="23"/>
      <c r="BZ249" s="23"/>
      <c r="CA249" s="23"/>
      <c r="CB249" s="23"/>
      <c r="CC249" s="23"/>
      <c r="CD249" s="23"/>
      <c r="CE249" s="23"/>
      <c r="CF249" s="23"/>
      <c r="CG249" s="23"/>
      <c r="CH249" s="23"/>
      <c r="CI249" s="23"/>
      <c r="CJ249" s="23"/>
      <c r="CK249" s="23"/>
      <c r="CL249" s="23"/>
      <c r="CM249" s="23"/>
      <c r="CN249" s="23"/>
      <c r="CO249" s="23"/>
    </row>
    <row r="250" spans="1:93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130"/>
      <c r="BN250" s="23"/>
      <c r="BO250" s="23"/>
      <c r="BP250" s="23"/>
      <c r="BQ250" s="130"/>
      <c r="BR250" s="23"/>
      <c r="BS250" s="130"/>
      <c r="BT250" s="23"/>
      <c r="BU250" s="23"/>
      <c r="BV250" s="23"/>
      <c r="BW250" s="23"/>
      <c r="BX250" s="23"/>
      <c r="BY250" s="23"/>
      <c r="BZ250" s="23"/>
      <c r="CA250" s="23"/>
      <c r="CB250" s="23"/>
      <c r="CC250" s="23"/>
      <c r="CD250" s="23"/>
      <c r="CE250" s="23"/>
      <c r="CF250" s="23"/>
      <c r="CG250" s="23"/>
      <c r="CH250" s="23"/>
      <c r="CI250" s="23"/>
      <c r="CJ250" s="23"/>
      <c r="CK250" s="23"/>
      <c r="CL250" s="23"/>
      <c r="CM250" s="23"/>
      <c r="CN250" s="23"/>
      <c r="CO250" s="23"/>
    </row>
    <row r="251" spans="1:93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130"/>
      <c r="BN251" s="23"/>
      <c r="BO251" s="23"/>
      <c r="BP251" s="23"/>
      <c r="BQ251" s="130"/>
      <c r="BR251" s="23"/>
      <c r="BS251" s="130"/>
      <c r="BT251" s="23"/>
      <c r="BU251" s="23"/>
      <c r="BV251" s="23"/>
      <c r="BW251" s="23"/>
      <c r="BX251" s="23"/>
      <c r="BY251" s="23"/>
      <c r="BZ251" s="23"/>
      <c r="CA251" s="23"/>
      <c r="CB251" s="23"/>
      <c r="CC251" s="23"/>
      <c r="CD251" s="23"/>
      <c r="CE251" s="23"/>
      <c r="CF251" s="23"/>
      <c r="CG251" s="23"/>
      <c r="CH251" s="23"/>
      <c r="CI251" s="23"/>
      <c r="CJ251" s="23"/>
      <c r="CK251" s="23"/>
      <c r="CL251" s="23"/>
      <c r="CM251" s="23"/>
      <c r="CN251" s="23"/>
      <c r="CO251" s="23"/>
    </row>
    <row r="252" spans="1:93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130"/>
      <c r="BN252" s="23"/>
      <c r="BO252" s="23"/>
      <c r="BP252" s="23"/>
      <c r="BQ252" s="130"/>
      <c r="BR252" s="23"/>
      <c r="BS252" s="130"/>
      <c r="BT252" s="23"/>
      <c r="BU252" s="23"/>
      <c r="BV252" s="23"/>
      <c r="BW252" s="23"/>
      <c r="BX252" s="23"/>
      <c r="BY252" s="23"/>
      <c r="BZ252" s="23"/>
      <c r="CA252" s="23"/>
      <c r="CB252" s="23"/>
      <c r="CC252" s="23"/>
      <c r="CD252" s="23"/>
      <c r="CE252" s="23"/>
      <c r="CF252" s="23"/>
      <c r="CG252" s="23"/>
      <c r="CH252" s="23"/>
      <c r="CI252" s="23"/>
      <c r="CJ252" s="23"/>
      <c r="CK252" s="23"/>
      <c r="CL252" s="23"/>
      <c r="CM252" s="23"/>
      <c r="CN252" s="23"/>
      <c r="CO252" s="23"/>
    </row>
    <row r="253" spans="1:9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130"/>
      <c r="BN253" s="23"/>
      <c r="BO253" s="23"/>
      <c r="BP253" s="23"/>
      <c r="BQ253" s="130"/>
      <c r="BR253" s="23"/>
      <c r="BS253" s="130"/>
      <c r="BT253" s="23"/>
      <c r="BU253" s="23"/>
      <c r="BV253" s="23"/>
      <c r="BW253" s="23"/>
      <c r="BX253" s="23"/>
      <c r="BY253" s="23"/>
      <c r="BZ253" s="23"/>
      <c r="CA253" s="23"/>
      <c r="CB253" s="23"/>
      <c r="CC253" s="23"/>
      <c r="CD253" s="23"/>
      <c r="CE253" s="23"/>
      <c r="CF253" s="23"/>
      <c r="CG253" s="23"/>
      <c r="CH253" s="23"/>
      <c r="CI253" s="23"/>
      <c r="CJ253" s="23"/>
      <c r="CK253" s="23"/>
      <c r="CL253" s="23"/>
      <c r="CM253" s="23"/>
      <c r="CN253" s="23"/>
      <c r="CO253" s="23"/>
    </row>
    <row r="254" spans="1:93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130"/>
      <c r="BN254" s="23"/>
      <c r="BO254" s="23"/>
      <c r="BP254" s="23"/>
      <c r="BQ254" s="130"/>
      <c r="BR254" s="23"/>
      <c r="BS254" s="130"/>
      <c r="BT254" s="23"/>
      <c r="BU254" s="23"/>
      <c r="BV254" s="23"/>
      <c r="BW254" s="23"/>
      <c r="BX254" s="23"/>
      <c r="BY254" s="23"/>
      <c r="BZ254" s="23"/>
      <c r="CA254" s="23"/>
      <c r="CB254" s="23"/>
      <c r="CC254" s="23"/>
      <c r="CD254" s="23"/>
      <c r="CE254" s="23"/>
      <c r="CF254" s="23"/>
      <c r="CG254" s="23"/>
      <c r="CH254" s="23"/>
      <c r="CI254" s="23"/>
      <c r="CJ254" s="23"/>
      <c r="CK254" s="23"/>
      <c r="CL254" s="23"/>
      <c r="CM254" s="23"/>
      <c r="CN254" s="23"/>
      <c r="CO254" s="23"/>
    </row>
    <row r="255" spans="1:93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130"/>
      <c r="BN255" s="23"/>
      <c r="BO255" s="23"/>
      <c r="BP255" s="23"/>
      <c r="BQ255" s="130"/>
      <c r="BR255" s="23"/>
      <c r="BS255" s="130"/>
      <c r="BT255" s="23"/>
      <c r="BU255" s="23"/>
      <c r="BV255" s="23"/>
      <c r="BW255" s="23"/>
      <c r="BX255" s="23"/>
      <c r="BY255" s="23"/>
      <c r="BZ255" s="23"/>
      <c r="CA255" s="23"/>
      <c r="CB255" s="23"/>
      <c r="CC255" s="23"/>
      <c r="CD255" s="23"/>
      <c r="CE255" s="23"/>
      <c r="CF255" s="23"/>
      <c r="CG255" s="23"/>
      <c r="CH255" s="23"/>
      <c r="CI255" s="23"/>
      <c r="CJ255" s="23"/>
      <c r="CK255" s="23"/>
      <c r="CL255" s="23"/>
      <c r="CM255" s="23"/>
      <c r="CN255" s="23"/>
      <c r="CO255" s="23"/>
    </row>
    <row r="256" spans="1:93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130"/>
      <c r="BN256" s="23"/>
      <c r="BO256" s="23"/>
      <c r="BP256" s="23"/>
      <c r="BQ256" s="130"/>
      <c r="BR256" s="23"/>
      <c r="BS256" s="130"/>
      <c r="BT256" s="23"/>
      <c r="BU256" s="23"/>
      <c r="BV256" s="23"/>
      <c r="BW256" s="23"/>
      <c r="BX256" s="23"/>
      <c r="BY256" s="23"/>
      <c r="BZ256" s="23"/>
      <c r="CA256" s="23"/>
      <c r="CB256" s="23"/>
      <c r="CC256" s="23"/>
      <c r="CD256" s="23"/>
      <c r="CE256" s="23"/>
      <c r="CF256" s="23"/>
      <c r="CG256" s="23"/>
      <c r="CH256" s="23"/>
      <c r="CI256" s="23"/>
      <c r="CJ256" s="23"/>
      <c r="CK256" s="23"/>
      <c r="CL256" s="23"/>
      <c r="CM256" s="23"/>
      <c r="CN256" s="23"/>
      <c r="CO256" s="23"/>
    </row>
    <row r="257" spans="1:93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130"/>
      <c r="BN257" s="23"/>
      <c r="BO257" s="23"/>
      <c r="BP257" s="23"/>
      <c r="BQ257" s="130"/>
      <c r="BR257" s="23"/>
      <c r="BS257" s="130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  <c r="CJ257" s="23"/>
      <c r="CK257" s="23"/>
      <c r="CL257" s="23"/>
      <c r="CM257" s="23"/>
      <c r="CN257" s="23"/>
      <c r="CO257" s="23"/>
    </row>
    <row r="258" spans="1:93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130"/>
      <c r="BN258" s="23"/>
      <c r="BO258" s="23"/>
      <c r="BP258" s="23"/>
      <c r="BQ258" s="130"/>
      <c r="BR258" s="23"/>
      <c r="BS258" s="130"/>
      <c r="BT258" s="23"/>
      <c r="BU258" s="23"/>
      <c r="BV258" s="23"/>
      <c r="BW258" s="23"/>
      <c r="BX258" s="23"/>
      <c r="BY258" s="23"/>
      <c r="BZ258" s="23"/>
      <c r="CA258" s="23"/>
      <c r="CB258" s="23"/>
      <c r="CC258" s="23"/>
      <c r="CD258" s="23"/>
      <c r="CE258" s="23"/>
      <c r="CF258" s="23"/>
      <c r="CG258" s="23"/>
      <c r="CH258" s="23"/>
      <c r="CI258" s="23"/>
      <c r="CJ258" s="23"/>
      <c r="CK258" s="23"/>
      <c r="CL258" s="23"/>
      <c r="CM258" s="23"/>
      <c r="CN258" s="23"/>
      <c r="CO258" s="23"/>
    </row>
    <row r="259" spans="1:93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130"/>
      <c r="BN259" s="23"/>
      <c r="BO259" s="23"/>
      <c r="BP259" s="23"/>
      <c r="BQ259" s="130"/>
      <c r="BR259" s="23"/>
      <c r="BS259" s="130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  <c r="CJ259" s="23"/>
      <c r="CK259" s="23"/>
      <c r="CL259" s="23"/>
      <c r="CM259" s="23"/>
      <c r="CN259" s="23"/>
      <c r="CO259" s="23"/>
    </row>
    <row r="260" spans="1:93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130"/>
      <c r="BN260" s="23"/>
      <c r="BO260" s="23"/>
      <c r="BP260" s="23"/>
      <c r="BQ260" s="130"/>
      <c r="BR260" s="23"/>
      <c r="BS260" s="130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  <c r="CJ260" s="23"/>
      <c r="CK260" s="23"/>
      <c r="CL260" s="23"/>
      <c r="CM260" s="23"/>
      <c r="CN260" s="23"/>
      <c r="CO260" s="23"/>
    </row>
    <row r="261" spans="1:93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130"/>
      <c r="BN261" s="23"/>
      <c r="BO261" s="23"/>
      <c r="BP261" s="23"/>
      <c r="BQ261" s="130"/>
      <c r="BR261" s="23"/>
      <c r="BS261" s="130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  <c r="CJ261" s="23"/>
      <c r="CK261" s="23"/>
      <c r="CL261" s="23"/>
      <c r="CM261" s="23"/>
      <c r="CN261" s="23"/>
      <c r="CO261" s="23"/>
    </row>
    <row r="262" spans="1:93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130"/>
      <c r="BN262" s="23"/>
      <c r="BO262" s="23"/>
      <c r="BP262" s="23"/>
      <c r="BQ262" s="130"/>
      <c r="BR262" s="23"/>
      <c r="BS262" s="130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  <c r="CJ262" s="23"/>
      <c r="CK262" s="23"/>
      <c r="CL262" s="23"/>
      <c r="CM262" s="23"/>
      <c r="CN262" s="23"/>
      <c r="CO262" s="23"/>
    </row>
    <row r="263" spans="1:9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130"/>
      <c r="BN263" s="23"/>
      <c r="BO263" s="23"/>
      <c r="BP263" s="23"/>
      <c r="BQ263" s="130"/>
      <c r="BR263" s="23"/>
      <c r="BS263" s="130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  <c r="CJ263" s="23"/>
      <c r="CK263" s="23"/>
      <c r="CL263" s="23"/>
      <c r="CM263" s="23"/>
      <c r="CN263" s="23"/>
      <c r="CO263" s="23"/>
    </row>
    <row r="264" spans="1:93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130"/>
      <c r="BN264" s="23"/>
      <c r="BO264" s="23"/>
      <c r="BP264" s="23"/>
      <c r="BQ264" s="130"/>
      <c r="BR264" s="23"/>
      <c r="BS264" s="130"/>
      <c r="BT264" s="23"/>
      <c r="BU264" s="23"/>
      <c r="BV264" s="23"/>
      <c r="BW264" s="23"/>
      <c r="BX264" s="23"/>
      <c r="BY264" s="23"/>
      <c r="BZ264" s="23"/>
      <c r="CA264" s="23"/>
      <c r="CB264" s="23"/>
      <c r="CC264" s="23"/>
      <c r="CD264" s="23"/>
      <c r="CE264" s="23"/>
      <c r="CF264" s="23"/>
      <c r="CG264" s="23"/>
      <c r="CH264" s="23"/>
      <c r="CI264" s="23"/>
      <c r="CJ264" s="23"/>
      <c r="CK264" s="23"/>
      <c r="CL264" s="23"/>
      <c r="CM264" s="23"/>
      <c r="CN264" s="23"/>
      <c r="CO264" s="23"/>
    </row>
    <row r="265" spans="1:93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130"/>
      <c r="BN265" s="23"/>
      <c r="BO265" s="23"/>
      <c r="BP265" s="23"/>
      <c r="BQ265" s="130"/>
      <c r="BR265" s="23"/>
      <c r="BS265" s="130"/>
      <c r="BT265" s="23"/>
      <c r="BU265" s="23"/>
      <c r="BV265" s="23"/>
      <c r="BW265" s="23"/>
      <c r="BX265" s="23"/>
      <c r="BY265" s="23"/>
      <c r="BZ265" s="23"/>
      <c r="CA265" s="23"/>
      <c r="CB265" s="23"/>
      <c r="CC265" s="23"/>
      <c r="CD265" s="23"/>
      <c r="CE265" s="23"/>
      <c r="CF265" s="23"/>
      <c r="CG265" s="23"/>
      <c r="CH265" s="23"/>
      <c r="CI265" s="23"/>
      <c r="CJ265" s="23"/>
      <c r="CK265" s="23"/>
      <c r="CL265" s="23"/>
      <c r="CM265" s="23"/>
      <c r="CN265" s="23"/>
      <c r="CO265" s="23"/>
    </row>
    <row r="266" spans="1:93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130"/>
      <c r="BN266" s="23"/>
      <c r="BO266" s="23"/>
      <c r="BP266" s="23"/>
      <c r="BQ266" s="130"/>
      <c r="BR266" s="23"/>
      <c r="BS266" s="130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  <c r="CJ266" s="23"/>
      <c r="CK266" s="23"/>
      <c r="CL266" s="23"/>
      <c r="CM266" s="23"/>
      <c r="CN266" s="23"/>
      <c r="CO266" s="23"/>
    </row>
    <row r="267" spans="1:93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130"/>
      <c r="BN267" s="23"/>
      <c r="BO267" s="23"/>
      <c r="BP267" s="23"/>
      <c r="BQ267" s="130"/>
      <c r="BR267" s="23"/>
      <c r="BS267" s="130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  <c r="CJ267" s="23"/>
      <c r="CK267" s="23"/>
      <c r="CL267" s="23"/>
      <c r="CM267" s="23"/>
      <c r="CN267" s="23"/>
      <c r="CO267" s="23"/>
    </row>
    <row r="268" spans="1:93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130"/>
      <c r="BN268" s="23"/>
      <c r="BO268" s="23"/>
      <c r="BP268" s="23"/>
      <c r="BQ268" s="130"/>
      <c r="BR268" s="23"/>
      <c r="BS268" s="130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  <c r="CJ268" s="23"/>
      <c r="CK268" s="23"/>
      <c r="CL268" s="23"/>
      <c r="CM268" s="23"/>
      <c r="CN268" s="23"/>
      <c r="CO268" s="23"/>
    </row>
    <row r="269" spans="1:93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130"/>
      <c r="BN269" s="23"/>
      <c r="BO269" s="23"/>
      <c r="BP269" s="23"/>
      <c r="BQ269" s="130"/>
      <c r="BR269" s="23"/>
      <c r="BS269" s="130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  <c r="CJ269" s="23"/>
      <c r="CK269" s="23"/>
      <c r="CL269" s="23"/>
      <c r="CM269" s="23"/>
      <c r="CN269" s="23"/>
      <c r="CO269" s="23"/>
    </row>
    <row r="270" spans="1:93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130"/>
      <c r="BN270" s="23"/>
      <c r="BO270" s="23"/>
      <c r="BP270" s="23"/>
      <c r="BQ270" s="130"/>
      <c r="BR270" s="23"/>
      <c r="BS270" s="130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  <c r="CJ270" s="23"/>
      <c r="CK270" s="23"/>
      <c r="CL270" s="23"/>
      <c r="CM270" s="23"/>
      <c r="CN270" s="23"/>
      <c r="CO270" s="23"/>
    </row>
    <row r="271" spans="1:93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130"/>
      <c r="BN271" s="23"/>
      <c r="BO271" s="23"/>
      <c r="BP271" s="23"/>
      <c r="BQ271" s="130"/>
      <c r="BR271" s="23"/>
      <c r="BS271" s="130"/>
      <c r="BT271" s="23"/>
      <c r="BU271" s="23"/>
      <c r="BV271" s="23"/>
      <c r="BW271" s="23"/>
      <c r="BX271" s="23"/>
      <c r="BY271" s="23"/>
      <c r="BZ271" s="23"/>
      <c r="CA271" s="23"/>
      <c r="CB271" s="23"/>
      <c r="CC271" s="23"/>
      <c r="CD271" s="23"/>
      <c r="CE271" s="23"/>
      <c r="CF271" s="23"/>
      <c r="CG271" s="23"/>
      <c r="CH271" s="23"/>
      <c r="CI271" s="23"/>
      <c r="CJ271" s="23"/>
      <c r="CK271" s="23"/>
      <c r="CL271" s="23"/>
      <c r="CM271" s="23"/>
      <c r="CN271" s="23"/>
      <c r="CO271" s="23"/>
    </row>
    <row r="272" spans="1:93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130"/>
      <c r="BN272" s="23"/>
      <c r="BO272" s="23"/>
      <c r="BP272" s="23"/>
      <c r="BQ272" s="130"/>
      <c r="BR272" s="23"/>
      <c r="BS272" s="130"/>
      <c r="BT272" s="23"/>
      <c r="BU272" s="23"/>
      <c r="BV272" s="23"/>
      <c r="BW272" s="23"/>
      <c r="BX272" s="23"/>
      <c r="BY272" s="23"/>
      <c r="BZ272" s="23"/>
      <c r="CA272" s="23"/>
      <c r="CB272" s="23"/>
      <c r="CC272" s="23"/>
      <c r="CD272" s="23"/>
      <c r="CE272" s="23"/>
      <c r="CF272" s="23"/>
      <c r="CG272" s="23"/>
      <c r="CH272" s="23"/>
      <c r="CI272" s="23"/>
      <c r="CJ272" s="23"/>
      <c r="CK272" s="23"/>
      <c r="CL272" s="23"/>
      <c r="CM272" s="23"/>
      <c r="CN272" s="23"/>
      <c r="CO272" s="23"/>
    </row>
    <row r="273" spans="1:9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130"/>
      <c r="BN273" s="23"/>
      <c r="BO273" s="23"/>
      <c r="BP273" s="23"/>
      <c r="BQ273" s="130"/>
      <c r="BR273" s="23"/>
      <c r="BS273" s="130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  <c r="CJ273" s="23"/>
      <c r="CK273" s="23"/>
      <c r="CL273" s="23"/>
      <c r="CM273" s="23"/>
      <c r="CN273" s="23"/>
      <c r="CO273" s="23"/>
    </row>
    <row r="274" spans="1:93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130"/>
      <c r="BN274" s="23"/>
      <c r="BO274" s="23"/>
      <c r="BP274" s="23"/>
      <c r="BQ274" s="130"/>
      <c r="BR274" s="23"/>
      <c r="BS274" s="130"/>
      <c r="BT274" s="23"/>
      <c r="BU274" s="23"/>
      <c r="BV274" s="23"/>
      <c r="BW274" s="23"/>
      <c r="BX274" s="23"/>
      <c r="BY274" s="23"/>
      <c r="BZ274" s="23"/>
      <c r="CA274" s="23"/>
      <c r="CB274" s="23"/>
      <c r="CC274" s="23"/>
      <c r="CD274" s="23"/>
      <c r="CE274" s="23"/>
      <c r="CF274" s="23"/>
      <c r="CG274" s="23"/>
      <c r="CH274" s="23"/>
      <c r="CI274" s="23"/>
      <c r="CJ274" s="23"/>
      <c r="CK274" s="23"/>
      <c r="CL274" s="23"/>
      <c r="CM274" s="23"/>
      <c r="CN274" s="23"/>
      <c r="CO274" s="23"/>
    </row>
    <row r="275" spans="1:93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130"/>
      <c r="BN275" s="23"/>
      <c r="BO275" s="23"/>
      <c r="BP275" s="23"/>
      <c r="BQ275" s="130"/>
      <c r="BR275" s="23"/>
      <c r="BS275" s="130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  <c r="CJ275" s="23"/>
      <c r="CK275" s="23"/>
      <c r="CL275" s="23"/>
      <c r="CM275" s="23"/>
      <c r="CN275" s="23"/>
      <c r="CO275" s="23"/>
    </row>
    <row r="276" spans="1:93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130"/>
      <c r="BN276" s="23"/>
      <c r="BO276" s="23"/>
      <c r="BP276" s="23"/>
      <c r="BQ276" s="130"/>
      <c r="BR276" s="23"/>
      <c r="BS276" s="130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  <c r="CJ276" s="23"/>
      <c r="CK276" s="23"/>
      <c r="CL276" s="23"/>
      <c r="CM276" s="23"/>
      <c r="CN276" s="23"/>
      <c r="CO276" s="23"/>
    </row>
    <row r="277" spans="1:93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130"/>
      <c r="BN277" s="23"/>
      <c r="BO277" s="23"/>
      <c r="BP277" s="23"/>
      <c r="BQ277" s="130"/>
      <c r="BR277" s="23"/>
      <c r="BS277" s="130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  <c r="CJ277" s="23"/>
      <c r="CK277" s="23"/>
      <c r="CL277" s="23"/>
      <c r="CM277" s="23"/>
      <c r="CN277" s="23"/>
      <c r="CO277" s="23"/>
    </row>
    <row r="278" spans="1:93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130"/>
      <c r="BN278" s="23"/>
      <c r="BO278" s="23"/>
      <c r="BP278" s="23"/>
      <c r="BQ278" s="130"/>
      <c r="BR278" s="23"/>
      <c r="BS278" s="130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  <c r="CJ278" s="23"/>
      <c r="CK278" s="23"/>
      <c r="CL278" s="23"/>
      <c r="CM278" s="23"/>
      <c r="CN278" s="23"/>
      <c r="CO278" s="23"/>
    </row>
    <row r="279" spans="1:93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130"/>
      <c r="BN279" s="23"/>
      <c r="BO279" s="23"/>
      <c r="BP279" s="23"/>
      <c r="BQ279" s="130"/>
      <c r="BR279" s="23"/>
      <c r="BS279" s="130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  <c r="CJ279" s="23"/>
      <c r="CK279" s="23"/>
      <c r="CL279" s="23"/>
      <c r="CM279" s="23"/>
      <c r="CN279" s="23"/>
      <c r="CO279" s="23"/>
    </row>
    <row r="280" spans="1:93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130"/>
      <c r="BN280" s="23"/>
      <c r="BO280" s="23"/>
      <c r="BP280" s="23"/>
      <c r="BQ280" s="130"/>
      <c r="BR280" s="23"/>
      <c r="BS280" s="130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  <c r="CJ280" s="23"/>
      <c r="CK280" s="23"/>
      <c r="CL280" s="23"/>
      <c r="CM280" s="23"/>
      <c r="CN280" s="23"/>
      <c r="CO280" s="23"/>
    </row>
    <row r="281" spans="1:93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130"/>
      <c r="BN281" s="23"/>
      <c r="BO281" s="23"/>
      <c r="BP281" s="23"/>
      <c r="BQ281" s="130"/>
      <c r="BR281" s="23"/>
      <c r="BS281" s="130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  <c r="CJ281" s="23"/>
      <c r="CK281" s="23"/>
      <c r="CL281" s="23"/>
      <c r="CM281" s="23"/>
      <c r="CN281" s="23"/>
      <c r="CO281" s="23"/>
    </row>
    <row r="282" spans="1:93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130"/>
      <c r="BN282" s="23"/>
      <c r="BO282" s="23"/>
      <c r="BP282" s="23"/>
      <c r="BQ282" s="130"/>
      <c r="BR282" s="23"/>
      <c r="BS282" s="130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  <c r="CJ282" s="23"/>
      <c r="CK282" s="23"/>
      <c r="CL282" s="23"/>
      <c r="CM282" s="23"/>
      <c r="CN282" s="23"/>
      <c r="CO282" s="23"/>
    </row>
    <row r="283" spans="1:9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130"/>
      <c r="BN283" s="23"/>
      <c r="BO283" s="23"/>
      <c r="BP283" s="23"/>
      <c r="BQ283" s="130"/>
      <c r="BR283" s="23"/>
      <c r="BS283" s="130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  <c r="CJ283" s="23"/>
      <c r="CK283" s="23"/>
      <c r="CL283" s="23"/>
      <c r="CM283" s="23"/>
      <c r="CN283" s="23"/>
      <c r="CO283" s="23"/>
    </row>
    <row r="284" spans="1:93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130"/>
      <c r="BN284" s="23"/>
      <c r="BO284" s="23"/>
      <c r="BP284" s="23"/>
      <c r="BQ284" s="130"/>
      <c r="BR284" s="23"/>
      <c r="BS284" s="130"/>
      <c r="BT284" s="23"/>
      <c r="BU284" s="23"/>
      <c r="BV284" s="23"/>
      <c r="BW284" s="23"/>
      <c r="BX284" s="23"/>
      <c r="BY284" s="23"/>
      <c r="BZ284" s="23"/>
      <c r="CA284" s="23"/>
      <c r="CB284" s="23"/>
      <c r="CC284" s="23"/>
      <c r="CD284" s="23"/>
      <c r="CE284" s="23"/>
      <c r="CF284" s="23"/>
      <c r="CG284" s="23"/>
      <c r="CH284" s="23"/>
      <c r="CI284" s="23"/>
      <c r="CJ284" s="23"/>
      <c r="CK284" s="23"/>
      <c r="CL284" s="23"/>
      <c r="CM284" s="23"/>
      <c r="CN284" s="23"/>
      <c r="CO284" s="23"/>
    </row>
    <row r="285" spans="1:93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130"/>
      <c r="BN285" s="23"/>
      <c r="BO285" s="23"/>
      <c r="BP285" s="23"/>
      <c r="BQ285" s="130"/>
      <c r="BR285" s="23"/>
      <c r="BS285" s="130"/>
      <c r="BT285" s="23"/>
      <c r="BU285" s="23"/>
      <c r="BV285" s="23"/>
      <c r="BW285" s="23"/>
      <c r="BX285" s="23"/>
      <c r="BY285" s="23"/>
      <c r="BZ285" s="23"/>
      <c r="CA285" s="23"/>
      <c r="CB285" s="23"/>
      <c r="CC285" s="23"/>
      <c r="CD285" s="23"/>
      <c r="CE285" s="23"/>
      <c r="CF285" s="23"/>
      <c r="CG285" s="23"/>
      <c r="CH285" s="23"/>
      <c r="CI285" s="23"/>
      <c r="CJ285" s="23"/>
      <c r="CK285" s="23"/>
      <c r="CL285" s="23"/>
      <c r="CM285" s="23"/>
      <c r="CN285" s="23"/>
      <c r="CO285" s="23"/>
    </row>
    <row r="286" spans="1:93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130"/>
      <c r="BN286" s="23"/>
      <c r="BO286" s="23"/>
      <c r="BP286" s="23"/>
      <c r="BQ286" s="130"/>
      <c r="BR286" s="23"/>
      <c r="BS286" s="130"/>
      <c r="BT286" s="23"/>
      <c r="BU286" s="23"/>
      <c r="BV286" s="23"/>
      <c r="BW286" s="23"/>
      <c r="BX286" s="23"/>
      <c r="BY286" s="23"/>
      <c r="BZ286" s="23"/>
      <c r="CA286" s="23"/>
      <c r="CB286" s="23"/>
      <c r="CC286" s="23"/>
      <c r="CD286" s="23"/>
      <c r="CE286" s="23"/>
      <c r="CF286" s="23"/>
      <c r="CG286" s="23"/>
      <c r="CH286" s="23"/>
      <c r="CI286" s="23"/>
      <c r="CJ286" s="23"/>
      <c r="CK286" s="23"/>
      <c r="CL286" s="23"/>
      <c r="CM286" s="23"/>
      <c r="CN286" s="23"/>
      <c r="CO286" s="23"/>
    </row>
    <row r="287" spans="1:93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130"/>
      <c r="BN287" s="23"/>
      <c r="BO287" s="23"/>
      <c r="BP287" s="23"/>
      <c r="BQ287" s="130"/>
      <c r="BR287" s="23"/>
      <c r="BS287" s="130"/>
      <c r="BT287" s="23"/>
      <c r="BU287" s="23"/>
      <c r="BV287" s="23"/>
      <c r="BW287" s="23"/>
      <c r="BX287" s="23"/>
      <c r="BY287" s="23"/>
      <c r="BZ287" s="23"/>
      <c r="CA287" s="23"/>
      <c r="CB287" s="23"/>
      <c r="CC287" s="23"/>
      <c r="CD287" s="23"/>
      <c r="CE287" s="23"/>
      <c r="CF287" s="23"/>
      <c r="CG287" s="23"/>
      <c r="CH287" s="23"/>
      <c r="CI287" s="23"/>
      <c r="CJ287" s="23"/>
      <c r="CK287" s="23"/>
      <c r="CL287" s="23"/>
      <c r="CM287" s="23"/>
      <c r="CN287" s="23"/>
      <c r="CO287" s="23"/>
    </row>
    <row r="288" spans="1:93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130"/>
      <c r="BN288" s="23"/>
      <c r="BO288" s="23"/>
      <c r="BP288" s="23"/>
      <c r="BQ288" s="130"/>
      <c r="BR288" s="23"/>
      <c r="BS288" s="130"/>
      <c r="BT288" s="23"/>
      <c r="BU288" s="23"/>
      <c r="BV288" s="23"/>
      <c r="BW288" s="23"/>
      <c r="BX288" s="23"/>
      <c r="BY288" s="23"/>
      <c r="BZ288" s="23"/>
      <c r="CA288" s="23"/>
      <c r="CB288" s="23"/>
      <c r="CC288" s="23"/>
      <c r="CD288" s="23"/>
      <c r="CE288" s="23"/>
      <c r="CF288" s="23"/>
      <c r="CG288" s="23"/>
      <c r="CH288" s="23"/>
      <c r="CI288" s="23"/>
      <c r="CJ288" s="23"/>
      <c r="CK288" s="23"/>
      <c r="CL288" s="23"/>
      <c r="CM288" s="23"/>
      <c r="CN288" s="23"/>
      <c r="CO288" s="23"/>
    </row>
    <row r="289" spans="1:93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130"/>
      <c r="BN289" s="23"/>
      <c r="BO289" s="23"/>
      <c r="BP289" s="23"/>
      <c r="BQ289" s="130"/>
      <c r="BR289" s="23"/>
      <c r="BS289" s="130"/>
      <c r="BT289" s="23"/>
      <c r="BU289" s="23"/>
      <c r="BV289" s="23"/>
      <c r="BW289" s="23"/>
      <c r="BX289" s="23"/>
      <c r="BY289" s="23"/>
      <c r="BZ289" s="23"/>
      <c r="CA289" s="23"/>
      <c r="CB289" s="23"/>
      <c r="CC289" s="23"/>
      <c r="CD289" s="23"/>
      <c r="CE289" s="23"/>
      <c r="CF289" s="23"/>
      <c r="CG289" s="23"/>
      <c r="CH289" s="23"/>
      <c r="CI289" s="23"/>
      <c r="CJ289" s="23"/>
      <c r="CK289" s="23"/>
      <c r="CL289" s="23"/>
      <c r="CM289" s="23"/>
      <c r="CN289" s="23"/>
      <c r="CO289" s="23"/>
    </row>
    <row r="290" spans="1:93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130"/>
      <c r="BN290" s="23"/>
      <c r="BO290" s="23"/>
      <c r="BP290" s="23"/>
      <c r="BQ290" s="130"/>
      <c r="BR290" s="23"/>
      <c r="BS290" s="130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  <c r="CJ290" s="23"/>
      <c r="CK290" s="23"/>
      <c r="CL290" s="23"/>
      <c r="CM290" s="23"/>
      <c r="CN290" s="23"/>
      <c r="CO290" s="23"/>
    </row>
    <row r="291" spans="1:93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130"/>
      <c r="BN291" s="23"/>
      <c r="BO291" s="23"/>
      <c r="BP291" s="23"/>
      <c r="BQ291" s="130"/>
      <c r="BR291" s="23"/>
      <c r="BS291" s="130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  <c r="CJ291" s="23"/>
      <c r="CK291" s="23"/>
      <c r="CL291" s="23"/>
      <c r="CM291" s="23"/>
      <c r="CN291" s="23"/>
      <c r="CO291" s="23"/>
    </row>
    <row r="292" spans="1:93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130"/>
      <c r="BN292" s="23"/>
      <c r="BO292" s="23"/>
      <c r="BP292" s="23"/>
      <c r="BQ292" s="130"/>
      <c r="BR292" s="23"/>
      <c r="BS292" s="130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  <c r="CJ292" s="23"/>
      <c r="CK292" s="23"/>
      <c r="CL292" s="23"/>
      <c r="CM292" s="23"/>
      <c r="CN292" s="23"/>
      <c r="CO292" s="23"/>
    </row>
    <row r="293" spans="1: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130"/>
      <c r="BN293" s="23"/>
      <c r="BO293" s="23"/>
      <c r="BP293" s="23"/>
      <c r="BQ293" s="130"/>
      <c r="BR293" s="23"/>
      <c r="BS293" s="130"/>
      <c r="BT293" s="23"/>
      <c r="BU293" s="23"/>
      <c r="BV293" s="23"/>
      <c r="BW293" s="23"/>
      <c r="BX293" s="23"/>
      <c r="BY293" s="23"/>
      <c r="BZ293" s="23"/>
      <c r="CA293" s="23"/>
      <c r="CB293" s="23"/>
      <c r="CC293" s="23"/>
      <c r="CD293" s="23"/>
      <c r="CE293" s="23"/>
      <c r="CF293" s="23"/>
      <c r="CG293" s="23"/>
      <c r="CH293" s="23"/>
      <c r="CI293" s="23"/>
      <c r="CJ293" s="23"/>
      <c r="CK293" s="23"/>
      <c r="CL293" s="23"/>
      <c r="CM293" s="23"/>
      <c r="CN293" s="23"/>
      <c r="CO293" s="23"/>
    </row>
    <row r="294" spans="1:93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130"/>
      <c r="BN294" s="23"/>
      <c r="BO294" s="23"/>
      <c r="BP294" s="23"/>
      <c r="BQ294" s="130"/>
      <c r="BR294" s="23"/>
      <c r="BS294" s="130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  <c r="CJ294" s="23"/>
      <c r="CK294" s="23"/>
      <c r="CL294" s="23"/>
      <c r="CM294" s="23"/>
      <c r="CN294" s="23"/>
      <c r="CO294" s="23"/>
    </row>
    <row r="295" spans="1:93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130"/>
      <c r="BN295" s="23"/>
      <c r="BO295" s="23"/>
      <c r="BP295" s="23"/>
      <c r="BQ295" s="130"/>
      <c r="BR295" s="23"/>
      <c r="BS295" s="130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  <c r="CJ295" s="23"/>
      <c r="CK295" s="23"/>
      <c r="CL295" s="23"/>
      <c r="CM295" s="23"/>
      <c r="CN295" s="23"/>
      <c r="CO295" s="23"/>
    </row>
    <row r="296" spans="1:93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130"/>
      <c r="BN296" s="23"/>
      <c r="BO296" s="23"/>
      <c r="BP296" s="23"/>
      <c r="BQ296" s="130"/>
      <c r="BR296" s="23"/>
      <c r="BS296" s="130"/>
      <c r="BT296" s="23"/>
      <c r="BU296" s="23"/>
      <c r="BV296" s="23"/>
      <c r="BW296" s="23"/>
      <c r="BX296" s="23"/>
      <c r="BY296" s="23"/>
      <c r="BZ296" s="23"/>
      <c r="CA296" s="23"/>
      <c r="CB296" s="23"/>
      <c r="CC296" s="23"/>
      <c r="CD296" s="23"/>
      <c r="CE296" s="23"/>
      <c r="CF296" s="23"/>
      <c r="CG296" s="23"/>
      <c r="CH296" s="23"/>
      <c r="CI296" s="23"/>
      <c r="CJ296" s="23"/>
      <c r="CK296" s="23"/>
      <c r="CL296" s="23"/>
      <c r="CM296" s="23"/>
      <c r="CN296" s="23"/>
      <c r="CO296" s="23"/>
    </row>
    <row r="297" spans="1:93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130"/>
      <c r="BN297" s="23"/>
      <c r="BO297" s="23"/>
      <c r="BP297" s="23"/>
      <c r="BQ297" s="130"/>
      <c r="BR297" s="23"/>
      <c r="BS297" s="130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  <c r="CJ297" s="23"/>
      <c r="CK297" s="23"/>
      <c r="CL297" s="23"/>
      <c r="CM297" s="23"/>
      <c r="CN297" s="23"/>
      <c r="CO297" s="23"/>
    </row>
    <row r="298" spans="1:93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130"/>
      <c r="BN298" s="23"/>
      <c r="BO298" s="23"/>
      <c r="BP298" s="23"/>
      <c r="BQ298" s="130"/>
      <c r="BR298" s="23"/>
      <c r="BS298" s="130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  <c r="CJ298" s="23"/>
      <c r="CK298" s="23"/>
      <c r="CL298" s="23"/>
      <c r="CM298" s="23"/>
      <c r="CN298" s="23"/>
      <c r="CO298" s="23"/>
    </row>
    <row r="299" spans="1:93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130"/>
      <c r="BN299" s="23"/>
      <c r="BO299" s="23"/>
      <c r="BP299" s="23"/>
      <c r="BQ299" s="130"/>
      <c r="BR299" s="23"/>
      <c r="BS299" s="130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  <c r="CJ299" s="23"/>
      <c r="CK299" s="23"/>
      <c r="CL299" s="23"/>
      <c r="CM299" s="23"/>
      <c r="CN299" s="23"/>
      <c r="CO299" s="23"/>
    </row>
    <row r="300" spans="1:93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130"/>
      <c r="BN300" s="23"/>
      <c r="BO300" s="23"/>
      <c r="BP300" s="23"/>
      <c r="BQ300" s="130"/>
      <c r="BR300" s="23"/>
      <c r="BS300" s="130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  <c r="CJ300" s="23"/>
      <c r="CK300" s="23"/>
      <c r="CL300" s="23"/>
      <c r="CM300" s="23"/>
      <c r="CN300" s="23"/>
      <c r="CO300" s="23"/>
    </row>
    <row r="301" spans="1:93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130"/>
      <c r="BN301" s="23"/>
      <c r="BO301" s="23"/>
      <c r="BP301" s="23"/>
      <c r="BQ301" s="130"/>
      <c r="BR301" s="23"/>
      <c r="BS301" s="130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  <c r="CJ301" s="23"/>
      <c r="CK301" s="23"/>
      <c r="CL301" s="23"/>
      <c r="CM301" s="23"/>
      <c r="CN301" s="23"/>
      <c r="CO301" s="23"/>
    </row>
    <row r="302" spans="1:93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130"/>
      <c r="BN302" s="23"/>
      <c r="BO302" s="23"/>
      <c r="BP302" s="23"/>
      <c r="BQ302" s="130"/>
      <c r="BR302" s="23"/>
      <c r="BS302" s="130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  <c r="CJ302" s="23"/>
      <c r="CK302" s="23"/>
      <c r="CL302" s="23"/>
      <c r="CM302" s="23"/>
      <c r="CN302" s="23"/>
      <c r="CO302" s="23"/>
    </row>
    <row r="303" spans="1:9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130"/>
      <c r="BN303" s="23"/>
      <c r="BO303" s="23"/>
      <c r="BP303" s="23"/>
      <c r="BQ303" s="130"/>
      <c r="BR303" s="23"/>
      <c r="BS303" s="130"/>
      <c r="BT303" s="23"/>
      <c r="BU303" s="23"/>
      <c r="BV303" s="23"/>
      <c r="BW303" s="23"/>
      <c r="BX303" s="23"/>
      <c r="BY303" s="23"/>
      <c r="BZ303" s="23"/>
      <c r="CA303" s="23"/>
      <c r="CB303" s="23"/>
      <c r="CC303" s="23"/>
      <c r="CD303" s="23"/>
      <c r="CE303" s="23"/>
      <c r="CF303" s="23"/>
      <c r="CG303" s="23"/>
      <c r="CH303" s="23"/>
      <c r="CI303" s="23"/>
      <c r="CJ303" s="23"/>
      <c r="CK303" s="23"/>
      <c r="CL303" s="23"/>
      <c r="CM303" s="23"/>
      <c r="CN303" s="23"/>
      <c r="CO303" s="23"/>
    </row>
    <row r="304" spans="1:93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130"/>
      <c r="BN304" s="23"/>
      <c r="BO304" s="23"/>
      <c r="BP304" s="23"/>
      <c r="BQ304" s="130"/>
      <c r="BR304" s="23"/>
      <c r="BS304" s="130"/>
      <c r="BT304" s="23"/>
      <c r="BU304" s="23"/>
      <c r="BV304" s="23"/>
      <c r="BW304" s="23"/>
      <c r="BX304" s="23"/>
      <c r="BY304" s="23"/>
      <c r="BZ304" s="23"/>
      <c r="CA304" s="23"/>
      <c r="CB304" s="23"/>
      <c r="CC304" s="23"/>
      <c r="CD304" s="23"/>
      <c r="CE304" s="23"/>
      <c r="CF304" s="23"/>
      <c r="CG304" s="23"/>
      <c r="CH304" s="23"/>
      <c r="CI304" s="23"/>
      <c r="CJ304" s="23"/>
      <c r="CK304" s="23"/>
      <c r="CL304" s="23"/>
      <c r="CM304" s="23"/>
      <c r="CN304" s="23"/>
      <c r="CO304" s="23"/>
    </row>
    <row r="305" spans="1:93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130"/>
      <c r="BN305" s="23"/>
      <c r="BO305" s="23"/>
      <c r="BP305" s="23"/>
      <c r="BQ305" s="130"/>
      <c r="BR305" s="23"/>
      <c r="BS305" s="130"/>
      <c r="BT305" s="23"/>
      <c r="BU305" s="23"/>
      <c r="BV305" s="23"/>
      <c r="BW305" s="23"/>
      <c r="BX305" s="23"/>
      <c r="BY305" s="23"/>
      <c r="BZ305" s="23"/>
      <c r="CA305" s="23"/>
      <c r="CB305" s="23"/>
      <c r="CC305" s="23"/>
      <c r="CD305" s="23"/>
      <c r="CE305" s="23"/>
      <c r="CF305" s="23"/>
      <c r="CG305" s="23"/>
      <c r="CH305" s="23"/>
      <c r="CI305" s="23"/>
      <c r="CJ305" s="23"/>
      <c r="CK305" s="23"/>
      <c r="CL305" s="23"/>
      <c r="CM305" s="23"/>
      <c r="CN305" s="23"/>
      <c r="CO305" s="23"/>
    </row>
    <row r="306" spans="1:93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130"/>
      <c r="BN306" s="23"/>
      <c r="BO306" s="23"/>
      <c r="BP306" s="23"/>
      <c r="BQ306" s="130"/>
      <c r="BR306" s="23"/>
      <c r="BS306" s="130"/>
      <c r="BT306" s="23"/>
      <c r="BU306" s="23"/>
      <c r="BV306" s="23"/>
      <c r="BW306" s="23"/>
      <c r="BX306" s="23"/>
      <c r="BY306" s="23"/>
      <c r="BZ306" s="23"/>
      <c r="CA306" s="23"/>
      <c r="CB306" s="23"/>
      <c r="CC306" s="23"/>
      <c r="CD306" s="23"/>
      <c r="CE306" s="23"/>
      <c r="CF306" s="23"/>
      <c r="CG306" s="23"/>
      <c r="CH306" s="23"/>
      <c r="CI306" s="23"/>
      <c r="CJ306" s="23"/>
      <c r="CK306" s="23"/>
      <c r="CL306" s="23"/>
      <c r="CM306" s="23"/>
      <c r="CN306" s="23"/>
      <c r="CO306" s="23"/>
    </row>
    <row r="307" spans="1:93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130"/>
      <c r="BN307" s="23"/>
      <c r="BO307" s="23"/>
      <c r="BP307" s="23"/>
      <c r="BQ307" s="130"/>
      <c r="BR307" s="23"/>
      <c r="BS307" s="130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  <c r="CJ307" s="23"/>
      <c r="CK307" s="23"/>
      <c r="CL307" s="23"/>
      <c r="CM307" s="23"/>
      <c r="CN307" s="23"/>
      <c r="CO307" s="23"/>
    </row>
    <row r="308" spans="1:93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130"/>
      <c r="BN308" s="23"/>
      <c r="BO308" s="23"/>
      <c r="BP308" s="23"/>
      <c r="BQ308" s="130"/>
      <c r="BR308" s="23"/>
      <c r="BS308" s="130"/>
      <c r="BT308" s="23"/>
      <c r="BU308" s="23"/>
      <c r="BV308" s="23"/>
      <c r="BW308" s="23"/>
      <c r="BX308" s="23"/>
      <c r="BY308" s="23"/>
      <c r="BZ308" s="23"/>
      <c r="CA308" s="23"/>
      <c r="CB308" s="23"/>
      <c r="CC308" s="23"/>
      <c r="CD308" s="23"/>
      <c r="CE308" s="23"/>
      <c r="CF308" s="23"/>
      <c r="CG308" s="23"/>
      <c r="CH308" s="23"/>
      <c r="CI308" s="23"/>
      <c r="CJ308" s="23"/>
      <c r="CK308" s="23"/>
      <c r="CL308" s="23"/>
      <c r="CM308" s="23"/>
      <c r="CN308" s="23"/>
      <c r="CO308" s="23"/>
    </row>
    <row r="309" spans="1:93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130"/>
      <c r="BN309" s="23"/>
      <c r="BO309" s="23"/>
      <c r="BP309" s="23"/>
      <c r="BQ309" s="130"/>
      <c r="BR309" s="23"/>
      <c r="BS309" s="130"/>
      <c r="BT309" s="23"/>
      <c r="BU309" s="23"/>
      <c r="BV309" s="23"/>
      <c r="BW309" s="23"/>
      <c r="BX309" s="23"/>
      <c r="BY309" s="23"/>
      <c r="BZ309" s="23"/>
      <c r="CA309" s="23"/>
      <c r="CB309" s="23"/>
      <c r="CC309" s="23"/>
      <c r="CD309" s="23"/>
      <c r="CE309" s="23"/>
      <c r="CF309" s="23"/>
      <c r="CG309" s="23"/>
      <c r="CH309" s="23"/>
      <c r="CI309" s="23"/>
      <c r="CJ309" s="23"/>
      <c r="CK309" s="23"/>
      <c r="CL309" s="23"/>
      <c r="CM309" s="23"/>
      <c r="CN309" s="23"/>
      <c r="CO309" s="23"/>
    </row>
    <row r="310" spans="1:93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130"/>
      <c r="BN310" s="23"/>
      <c r="BO310" s="23"/>
      <c r="BP310" s="23"/>
      <c r="BQ310" s="130"/>
      <c r="BR310" s="23"/>
      <c r="BS310" s="130"/>
      <c r="BT310" s="23"/>
      <c r="BU310" s="23"/>
      <c r="BV310" s="23"/>
      <c r="BW310" s="23"/>
      <c r="BX310" s="23"/>
      <c r="BY310" s="23"/>
      <c r="BZ310" s="23"/>
      <c r="CA310" s="23"/>
      <c r="CB310" s="23"/>
      <c r="CC310" s="23"/>
      <c r="CD310" s="23"/>
      <c r="CE310" s="23"/>
      <c r="CF310" s="23"/>
      <c r="CG310" s="23"/>
      <c r="CH310" s="23"/>
      <c r="CI310" s="23"/>
      <c r="CJ310" s="23"/>
      <c r="CK310" s="23"/>
      <c r="CL310" s="23"/>
      <c r="CM310" s="23"/>
      <c r="CN310" s="23"/>
      <c r="CO310" s="23"/>
    </row>
    <row r="311" spans="1:93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130"/>
      <c r="BN311" s="23"/>
      <c r="BO311" s="23"/>
      <c r="BP311" s="23"/>
      <c r="BQ311" s="130"/>
      <c r="BR311" s="23"/>
      <c r="BS311" s="130"/>
      <c r="BT311" s="23"/>
      <c r="BU311" s="23"/>
      <c r="BV311" s="23"/>
      <c r="BW311" s="23"/>
      <c r="BX311" s="23"/>
      <c r="BY311" s="23"/>
      <c r="BZ311" s="23"/>
      <c r="CA311" s="23"/>
      <c r="CB311" s="23"/>
      <c r="CC311" s="23"/>
      <c r="CD311" s="23"/>
      <c r="CE311" s="23"/>
      <c r="CF311" s="23"/>
      <c r="CG311" s="23"/>
      <c r="CH311" s="23"/>
      <c r="CI311" s="23"/>
      <c r="CJ311" s="23"/>
      <c r="CK311" s="23"/>
      <c r="CL311" s="23"/>
      <c r="CM311" s="23"/>
      <c r="CN311" s="23"/>
      <c r="CO311" s="23"/>
    </row>
    <row r="312" spans="1:93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130"/>
      <c r="BN312" s="23"/>
      <c r="BO312" s="23"/>
      <c r="BP312" s="23"/>
      <c r="BQ312" s="130"/>
      <c r="BR312" s="23"/>
      <c r="BS312" s="130"/>
      <c r="BT312" s="23"/>
      <c r="BU312" s="23"/>
      <c r="BV312" s="23"/>
      <c r="BW312" s="23"/>
      <c r="BX312" s="23"/>
      <c r="BY312" s="23"/>
      <c r="BZ312" s="23"/>
      <c r="CA312" s="23"/>
      <c r="CB312" s="23"/>
      <c r="CC312" s="23"/>
      <c r="CD312" s="23"/>
      <c r="CE312" s="23"/>
      <c r="CF312" s="23"/>
      <c r="CG312" s="23"/>
      <c r="CH312" s="23"/>
      <c r="CI312" s="23"/>
      <c r="CJ312" s="23"/>
      <c r="CK312" s="23"/>
      <c r="CL312" s="23"/>
      <c r="CM312" s="23"/>
      <c r="CN312" s="23"/>
      <c r="CO312" s="23"/>
    </row>
    <row r="313" spans="1:9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130"/>
      <c r="BN313" s="23"/>
      <c r="BO313" s="23"/>
      <c r="BP313" s="23"/>
      <c r="BQ313" s="130"/>
      <c r="BR313" s="23"/>
      <c r="BS313" s="130"/>
      <c r="BT313" s="23"/>
      <c r="BU313" s="23"/>
      <c r="BV313" s="23"/>
      <c r="BW313" s="23"/>
      <c r="BX313" s="23"/>
      <c r="BY313" s="23"/>
      <c r="BZ313" s="23"/>
      <c r="CA313" s="23"/>
      <c r="CB313" s="23"/>
      <c r="CC313" s="23"/>
      <c r="CD313" s="23"/>
      <c r="CE313" s="23"/>
      <c r="CF313" s="23"/>
      <c r="CG313" s="23"/>
      <c r="CH313" s="23"/>
      <c r="CI313" s="23"/>
      <c r="CJ313" s="23"/>
      <c r="CK313" s="23"/>
      <c r="CL313" s="23"/>
      <c r="CM313" s="23"/>
      <c r="CN313" s="23"/>
      <c r="CO313" s="23"/>
    </row>
    <row r="314" spans="1:93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130"/>
      <c r="BN314" s="23"/>
      <c r="BO314" s="23"/>
      <c r="BP314" s="23"/>
      <c r="BQ314" s="130"/>
      <c r="BR314" s="23"/>
      <c r="BS314" s="130"/>
      <c r="BT314" s="23"/>
      <c r="BU314" s="23"/>
      <c r="BV314" s="23"/>
      <c r="BW314" s="23"/>
      <c r="BX314" s="23"/>
      <c r="BY314" s="23"/>
      <c r="BZ314" s="23"/>
      <c r="CA314" s="23"/>
      <c r="CB314" s="23"/>
      <c r="CC314" s="23"/>
      <c r="CD314" s="23"/>
      <c r="CE314" s="23"/>
      <c r="CF314" s="23"/>
      <c r="CG314" s="23"/>
      <c r="CH314" s="23"/>
      <c r="CI314" s="23"/>
      <c r="CJ314" s="23"/>
      <c r="CK314" s="23"/>
      <c r="CL314" s="23"/>
      <c r="CM314" s="23"/>
      <c r="CN314" s="23"/>
      <c r="CO314" s="23"/>
    </row>
    <row r="315" spans="1:93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130"/>
      <c r="BN315" s="23"/>
      <c r="BO315" s="23"/>
      <c r="BP315" s="23"/>
      <c r="BQ315" s="130"/>
      <c r="BR315" s="23"/>
      <c r="BS315" s="130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  <c r="CJ315" s="23"/>
      <c r="CK315" s="23"/>
      <c r="CL315" s="23"/>
      <c r="CM315" s="23"/>
      <c r="CN315" s="23"/>
      <c r="CO315" s="23"/>
    </row>
    <row r="316" spans="1:93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130"/>
      <c r="BN316" s="23"/>
      <c r="BO316" s="23"/>
      <c r="BP316" s="23"/>
      <c r="BQ316" s="130"/>
      <c r="BR316" s="23"/>
      <c r="BS316" s="130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  <c r="CJ316" s="23"/>
      <c r="CK316" s="23"/>
      <c r="CL316" s="23"/>
      <c r="CM316" s="23"/>
      <c r="CN316" s="23"/>
      <c r="CO316" s="23"/>
    </row>
    <row r="317" spans="1:93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130"/>
      <c r="BN317" s="23"/>
      <c r="BO317" s="23"/>
      <c r="BP317" s="23"/>
      <c r="BQ317" s="130"/>
      <c r="BR317" s="23"/>
      <c r="BS317" s="130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  <c r="CJ317" s="23"/>
      <c r="CK317" s="23"/>
      <c r="CL317" s="23"/>
      <c r="CM317" s="23"/>
      <c r="CN317" s="23"/>
      <c r="CO317" s="23"/>
    </row>
    <row r="318" spans="1:93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130"/>
      <c r="BN318" s="23"/>
      <c r="BO318" s="23"/>
      <c r="BP318" s="23"/>
      <c r="BQ318" s="130"/>
      <c r="BR318" s="23"/>
      <c r="BS318" s="130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  <c r="CJ318" s="23"/>
      <c r="CK318" s="23"/>
      <c r="CL318" s="23"/>
      <c r="CM318" s="23"/>
      <c r="CN318" s="23"/>
      <c r="CO318" s="23"/>
    </row>
    <row r="319" spans="1:93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130"/>
      <c r="BN319" s="23"/>
      <c r="BO319" s="23"/>
      <c r="BP319" s="23"/>
      <c r="BQ319" s="130"/>
      <c r="BR319" s="23"/>
      <c r="BS319" s="130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  <c r="CJ319" s="23"/>
      <c r="CK319" s="23"/>
      <c r="CL319" s="23"/>
      <c r="CM319" s="23"/>
      <c r="CN319" s="23"/>
      <c r="CO319" s="23"/>
    </row>
    <row r="320" spans="1:93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130"/>
      <c r="BN320" s="23"/>
      <c r="BO320" s="23"/>
      <c r="BP320" s="23"/>
      <c r="BQ320" s="130"/>
      <c r="BR320" s="23"/>
      <c r="BS320" s="130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  <c r="CJ320" s="23"/>
      <c r="CK320" s="23"/>
      <c r="CL320" s="23"/>
      <c r="CM320" s="23"/>
      <c r="CN320" s="23"/>
      <c r="CO320" s="23"/>
    </row>
    <row r="321" spans="1:93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130"/>
      <c r="BN321" s="23"/>
      <c r="BO321" s="23"/>
      <c r="BP321" s="23"/>
      <c r="BQ321" s="130"/>
      <c r="BR321" s="23"/>
      <c r="BS321" s="130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  <c r="CJ321" s="23"/>
      <c r="CK321" s="23"/>
      <c r="CL321" s="23"/>
      <c r="CM321" s="23"/>
      <c r="CN321" s="23"/>
      <c r="CO321" s="23"/>
    </row>
    <row r="322" spans="1:93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130"/>
      <c r="BN322" s="23"/>
      <c r="BO322" s="23"/>
      <c r="BP322" s="23"/>
      <c r="BQ322" s="130"/>
      <c r="BR322" s="23"/>
      <c r="BS322" s="130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  <c r="CJ322" s="23"/>
      <c r="CK322" s="23"/>
      <c r="CL322" s="23"/>
      <c r="CM322" s="23"/>
      <c r="CN322" s="23"/>
      <c r="CO322" s="23"/>
    </row>
    <row r="323" spans="1:9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130"/>
      <c r="BN323" s="23"/>
      <c r="BO323" s="23"/>
      <c r="BP323" s="23"/>
      <c r="BQ323" s="130"/>
      <c r="BR323" s="23"/>
      <c r="BS323" s="130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  <c r="CJ323" s="23"/>
      <c r="CK323" s="23"/>
      <c r="CL323" s="23"/>
      <c r="CM323" s="23"/>
      <c r="CN323" s="23"/>
      <c r="CO323" s="23"/>
    </row>
    <row r="324" spans="1:93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130"/>
      <c r="BN324" s="23"/>
      <c r="BO324" s="23"/>
      <c r="BP324" s="23"/>
      <c r="BQ324" s="130"/>
      <c r="BR324" s="23"/>
      <c r="BS324" s="130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  <c r="CJ324" s="23"/>
      <c r="CK324" s="23"/>
      <c r="CL324" s="23"/>
      <c r="CM324" s="23"/>
      <c r="CN324" s="23"/>
      <c r="CO324" s="23"/>
    </row>
    <row r="325" spans="1:93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130"/>
      <c r="BN325" s="23"/>
      <c r="BO325" s="23"/>
      <c r="BP325" s="23"/>
      <c r="BQ325" s="130"/>
      <c r="BR325" s="23"/>
      <c r="BS325" s="130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  <c r="CJ325" s="23"/>
      <c r="CK325" s="23"/>
      <c r="CL325" s="23"/>
      <c r="CM325" s="23"/>
      <c r="CN325" s="23"/>
      <c r="CO325" s="23"/>
    </row>
  </sheetData>
  <autoFilter ref="A1:CO125" xr:uid="{00000000-0009-0000-0000-000011000000}"/>
  <mergeCells count="22">
    <mergeCell ref="G1:H1"/>
    <mergeCell ref="I1:J1"/>
    <mergeCell ref="K1:L1"/>
    <mergeCell ref="M1:N1"/>
    <mergeCell ref="O1:P1"/>
    <mergeCell ref="Q1:R1"/>
    <mergeCell ref="S1:T1"/>
    <mergeCell ref="AI1:AJ1"/>
    <mergeCell ref="AK1:AL1"/>
    <mergeCell ref="AM1:AN1"/>
    <mergeCell ref="U1:V1"/>
    <mergeCell ref="W1:X1"/>
    <mergeCell ref="Y1:Z1"/>
    <mergeCell ref="AA1:AB1"/>
    <mergeCell ref="AC1:AD1"/>
    <mergeCell ref="AE1:AF1"/>
    <mergeCell ref="AG1:AH1"/>
    <mergeCell ref="AO1:AP1"/>
    <mergeCell ref="AQ1:AR1"/>
    <mergeCell ref="AS1:AT1"/>
    <mergeCell ref="AU1:AV1"/>
    <mergeCell ref="AW1:AX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J1000"/>
  <sheetViews>
    <sheetView workbookViewId="0"/>
  </sheetViews>
  <sheetFormatPr baseColWidth="10" defaultColWidth="14.5" defaultRowHeight="15" customHeight="1"/>
  <cols>
    <col min="1" max="1" width="39.5" customWidth="1"/>
    <col min="2" max="2" width="9.6640625" customWidth="1"/>
    <col min="3" max="3" width="11.83203125" customWidth="1"/>
    <col min="4" max="4" width="9.6640625" customWidth="1"/>
    <col min="5" max="5" width="10.6640625" customWidth="1"/>
    <col min="6" max="6" width="17" customWidth="1"/>
    <col min="7" max="10" width="10.6640625" customWidth="1"/>
  </cols>
  <sheetData>
    <row r="1" spans="1:10" ht="15.75" customHeight="1">
      <c r="A1" s="267" t="s">
        <v>764</v>
      </c>
      <c r="B1" s="268"/>
      <c r="C1" s="268"/>
      <c r="D1" s="268"/>
      <c r="E1" s="268"/>
      <c r="F1" s="264"/>
      <c r="G1" s="1"/>
      <c r="H1" s="1"/>
      <c r="I1" s="1"/>
      <c r="J1" s="1"/>
    </row>
    <row r="2" spans="1:10" ht="15.75" customHeight="1">
      <c r="A2" s="2" t="s">
        <v>765</v>
      </c>
      <c r="B2" s="131">
        <v>567</v>
      </c>
      <c r="C2" s="131">
        <v>4567</v>
      </c>
      <c r="D2" s="131">
        <v>34567</v>
      </c>
      <c r="E2" s="131">
        <v>45678</v>
      </c>
      <c r="F2" s="2" t="s">
        <v>766</v>
      </c>
      <c r="G2" s="1"/>
      <c r="H2" s="1"/>
      <c r="I2" s="1"/>
      <c r="J2" s="1"/>
    </row>
    <row r="3" spans="1:10" ht="15.75" customHeight="1">
      <c r="A3" s="3" t="s">
        <v>2</v>
      </c>
      <c r="B3" s="47">
        <f>COUNTIF('Старые данные'!$AY:$AY,B2)</f>
        <v>11</v>
      </c>
      <c r="C3" s="47">
        <f>COUNTIF('Старые данные'!$AY:$AY,C2)</f>
        <v>97</v>
      </c>
      <c r="D3" s="47">
        <f>COUNTIF('Старые данные'!$AY:$AY,D2)</f>
        <v>4</v>
      </c>
      <c r="E3" s="47">
        <f>COUNTIF('Старые данные'!$AY:$AY,E2)</f>
        <v>5</v>
      </c>
      <c r="F3" s="132">
        <f t="shared" ref="F3:F9" si="0">SUM(B3:E3)</f>
        <v>117</v>
      </c>
      <c r="G3" s="1"/>
      <c r="H3" s="1"/>
      <c r="I3" s="1"/>
      <c r="J3" s="1"/>
    </row>
    <row r="4" spans="1:10" ht="15.75" customHeight="1">
      <c r="A4" s="3" t="s">
        <v>767</v>
      </c>
      <c r="B4" s="133" t="e">
        <f>SUMIF('Старые данные'!$AY:$AY,B2,'Старые данные'!$AZ:$AZ)</f>
        <v>#VALUE!</v>
      </c>
      <c r="C4" s="133" t="e">
        <f>SUMIF('Старые данные'!$AY:$AY,C2,'Старые данные'!$AZ:$AZ)</f>
        <v>#VALUE!</v>
      </c>
      <c r="D4" s="133">
        <f>SUMIF('Старые данные'!$AY:$AY,D2,'Старые данные'!$AZ:$AZ)</f>
        <v>73</v>
      </c>
      <c r="E4" s="133">
        <f>SUMIF('Старые данные'!$AY:$AY,E2,'Старые данные'!$AZ:$AZ)</f>
        <v>64</v>
      </c>
      <c r="F4" s="132" t="e">
        <f t="shared" si="0"/>
        <v>#VALUE!</v>
      </c>
      <c r="H4" s="1"/>
      <c r="I4" s="1"/>
      <c r="J4" s="1"/>
    </row>
    <row r="5" spans="1:10" ht="15.75" customHeight="1">
      <c r="A5" s="3" t="s">
        <v>768</v>
      </c>
      <c r="B5" s="133" t="e">
        <f>SUMIF('Старые данные'!$AY:$AY,B2,'Старые данные'!$BA:$BA)</f>
        <v>#VALUE!</v>
      </c>
      <c r="C5" s="133" t="e">
        <f>SUMIF('Старые данные'!$AY:$AY,C2,'Старые данные'!$BA:$BA)</f>
        <v>#VALUE!</v>
      </c>
      <c r="D5" s="133">
        <f>SUMIF('Старые данные'!$AY:$AY,D2,'Старые данные'!$BA:$BA)</f>
        <v>39</v>
      </c>
      <c r="E5" s="133">
        <f>SUMIF('Старые данные'!$AY:$AY,E2,'Старые данные'!$BA:$BA)</f>
        <v>86</v>
      </c>
      <c r="F5" s="132" t="e">
        <f t="shared" si="0"/>
        <v>#VALUE!</v>
      </c>
      <c r="G5" s="1"/>
      <c r="H5" s="1"/>
      <c r="I5" s="1"/>
      <c r="J5" s="1"/>
    </row>
    <row r="6" spans="1:10" ht="15.75" customHeight="1">
      <c r="A6" s="3" t="s">
        <v>769</v>
      </c>
      <c r="B6" s="133" t="e">
        <f t="shared" ref="B6:E6" si="1">B4+B5</f>
        <v>#VALUE!</v>
      </c>
      <c r="C6" s="133" t="e">
        <f t="shared" si="1"/>
        <v>#VALUE!</v>
      </c>
      <c r="D6" s="133">
        <f t="shared" si="1"/>
        <v>112</v>
      </c>
      <c r="E6" s="133">
        <f t="shared" si="1"/>
        <v>150</v>
      </c>
      <c r="F6" s="132" t="e">
        <f t="shared" si="0"/>
        <v>#VALUE!</v>
      </c>
      <c r="G6" s="1"/>
      <c r="H6" s="1"/>
      <c r="I6" s="1"/>
      <c r="J6" s="1"/>
    </row>
    <row r="7" spans="1:10" ht="15.75" customHeight="1">
      <c r="A7" s="2" t="s">
        <v>770</v>
      </c>
      <c r="B7" s="133" t="e">
        <f>SUMIF('Старые данные'!$AY:$AY,B2,'Старые данные'!$BD:$BD)</f>
        <v>#VALUE!</v>
      </c>
      <c r="C7" s="133" t="e">
        <f>SUMIF('Старые данные'!$AY:$AY,C2,'Старые данные'!$BD:$BD)</f>
        <v>#VALUE!</v>
      </c>
      <c r="D7" s="133">
        <f>SUMIF('Старые данные'!$AY:$AY,D2,'Старые данные'!$BD:$BD)</f>
        <v>1711</v>
      </c>
      <c r="E7" s="133">
        <f>SUMIF('Старые данные'!$AY:$AY,E2,'Старые данные'!$BD:$BD)</f>
        <v>1783</v>
      </c>
      <c r="F7" s="132" t="e">
        <f t="shared" si="0"/>
        <v>#VALUE!</v>
      </c>
      <c r="G7" s="1"/>
      <c r="H7" s="1"/>
      <c r="I7" s="1"/>
      <c r="J7" s="1"/>
    </row>
    <row r="8" spans="1:10" ht="15.75" customHeight="1">
      <c r="A8" s="2" t="s">
        <v>771</v>
      </c>
      <c r="B8" s="133" t="e">
        <f>SUMIF('Старые данные'!$AY:$AY,B2,'Старые данные'!$BE:$BE)</f>
        <v>#VALUE!</v>
      </c>
      <c r="C8" s="133" t="e">
        <f>SUMIF('Старые данные'!$AY:$AY,C2,'Старые данные'!$BE:$BE)</f>
        <v>#VALUE!</v>
      </c>
      <c r="D8" s="133">
        <f>SUMIF('Старые данные'!$AY:$AY,D2,'Старые данные'!$BE:$BE)</f>
        <v>966</v>
      </c>
      <c r="E8" s="133">
        <f>SUMIF('Старые данные'!$AY:$AY,E2,'Старые данные'!$BE:$BE)</f>
        <v>2668</v>
      </c>
      <c r="F8" s="132" t="e">
        <f t="shared" si="0"/>
        <v>#VALUE!</v>
      </c>
      <c r="G8" s="1"/>
      <c r="H8" s="1"/>
      <c r="I8" s="1"/>
      <c r="J8" s="1"/>
    </row>
    <row r="9" spans="1:10" ht="15.75" customHeight="1">
      <c r="A9" s="2" t="s">
        <v>772</v>
      </c>
      <c r="B9" s="133" t="e">
        <f t="shared" ref="B9:E9" si="2">B7+B8</f>
        <v>#VALUE!</v>
      </c>
      <c r="C9" s="133" t="e">
        <f t="shared" si="2"/>
        <v>#VALUE!</v>
      </c>
      <c r="D9" s="133">
        <f t="shared" si="2"/>
        <v>2677</v>
      </c>
      <c r="E9" s="133">
        <f t="shared" si="2"/>
        <v>4451</v>
      </c>
      <c r="F9" s="132" t="e">
        <f t="shared" si="0"/>
        <v>#VALUE!</v>
      </c>
      <c r="G9" s="1"/>
      <c r="H9" s="1"/>
      <c r="I9" s="1"/>
      <c r="J9" s="1"/>
    </row>
    <row r="10" spans="1:10" ht="15.75" customHeight="1">
      <c r="A10" s="1"/>
      <c r="B10" s="1"/>
      <c r="C10" s="1"/>
      <c r="D10" s="1"/>
      <c r="E10" s="1"/>
      <c r="F10" s="134"/>
      <c r="G10" s="134"/>
      <c r="H10" s="134"/>
      <c r="I10" s="134"/>
      <c r="J10" s="134"/>
    </row>
    <row r="11" spans="1:10" ht="15.75" customHeight="1">
      <c r="A11" s="267" t="s">
        <v>773</v>
      </c>
      <c r="B11" s="268"/>
      <c r="C11" s="268"/>
      <c r="D11" s="264"/>
      <c r="E11" s="1"/>
      <c r="F11" s="267" t="s">
        <v>774</v>
      </c>
      <c r="G11" s="268"/>
      <c r="H11" s="268"/>
      <c r="I11" s="264"/>
      <c r="J11" s="135"/>
    </row>
    <row r="12" spans="1:10" ht="15.75" customHeight="1">
      <c r="A12" s="3" t="s">
        <v>775</v>
      </c>
      <c r="B12" s="136" t="s">
        <v>12</v>
      </c>
      <c r="C12" s="136" t="s">
        <v>13</v>
      </c>
      <c r="D12" s="136" t="s">
        <v>766</v>
      </c>
      <c r="E12" s="1"/>
      <c r="F12" s="2" t="s">
        <v>776</v>
      </c>
      <c r="G12" s="2" t="s">
        <v>12</v>
      </c>
      <c r="H12" s="2" t="s">
        <v>13</v>
      </c>
      <c r="I12" s="2" t="s">
        <v>16</v>
      </c>
      <c r="J12" s="137"/>
    </row>
    <row r="13" spans="1:10" ht="15.75" customHeight="1">
      <c r="A13" s="3" t="s">
        <v>769</v>
      </c>
      <c r="B13" s="136">
        <f t="shared" ref="B13:D13" si="3">SUM(B14:B19)</f>
        <v>1986</v>
      </c>
      <c r="C13" s="136">
        <f t="shared" si="3"/>
        <v>620</v>
      </c>
      <c r="D13" s="136">
        <f t="shared" si="3"/>
        <v>2606</v>
      </c>
      <c r="E13" s="1"/>
      <c r="F13" s="2" t="s">
        <v>777</v>
      </c>
      <c r="G13" s="133">
        <v>0</v>
      </c>
      <c r="H13" s="138">
        <f>SUM('Старые данные'!BG:BG)</f>
        <v>304</v>
      </c>
      <c r="I13" s="139">
        <f t="shared" ref="I13:I21" si="4">G13+H13</f>
        <v>304</v>
      </c>
      <c r="J13" s="140"/>
    </row>
    <row r="14" spans="1:10" ht="15.75" customHeight="1">
      <c r="A14" s="3" t="s">
        <v>778</v>
      </c>
      <c r="B14" s="133">
        <v>0</v>
      </c>
      <c r="C14" s="133">
        <f>SUMIFS('Старые данные'!R:R,'Старые данные'!AY:AY,34567)</f>
        <v>8</v>
      </c>
      <c r="D14" s="133">
        <f t="shared" ref="D14:D19" si="5">B14+C14</f>
        <v>8</v>
      </c>
      <c r="E14" s="1"/>
      <c r="F14" s="2" t="s">
        <v>779</v>
      </c>
      <c r="G14" s="138">
        <f>SUM('Старые данные'!BH:BH)</f>
        <v>13372</v>
      </c>
      <c r="H14" s="138">
        <f>SUM('Старые данные'!BI:BI)</f>
        <v>4698</v>
      </c>
      <c r="I14" s="139">
        <f t="shared" si="4"/>
        <v>18070</v>
      </c>
      <c r="J14" s="140"/>
    </row>
    <row r="15" spans="1:10" ht="15.75" customHeight="1">
      <c r="A15" s="3" t="s">
        <v>780</v>
      </c>
      <c r="B15" s="133">
        <f>SUMIFS('Старые данные'!T:T,'Старые данные'!AY:AY,4567)+SUMIFS('Старые данные'!T:T,'Старые данные'!AY:AY,34567)+SUMIFS('Старые данные'!T:T,'Старые данные'!AY:AY,45678)</f>
        <v>467</v>
      </c>
      <c r="C15" s="133">
        <f>SUMIFS('Старые данные'!V:V,'Старые данные'!AY:AY,4567)+SUMIFS('Старые данные'!V:V,'Старые данные'!AY:AY,34567)+SUMIFS('Старые данные'!V:V,'Старые данные'!AY:AY,45678)</f>
        <v>140</v>
      </c>
      <c r="D15" s="133">
        <f t="shared" si="5"/>
        <v>607</v>
      </c>
      <c r="E15" s="1"/>
      <c r="F15" s="2" t="s">
        <v>781</v>
      </c>
      <c r="G15" s="138">
        <f>SUM('Старые данные'!BJ:BJ)</f>
        <v>14018</v>
      </c>
      <c r="H15" s="138">
        <f>SUM('Старые данные'!BK:BK)</f>
        <v>4190</v>
      </c>
      <c r="I15" s="139">
        <f t="shared" si="4"/>
        <v>18208</v>
      </c>
      <c r="J15" s="140"/>
    </row>
    <row r="16" spans="1:10" ht="15.75" customHeight="1">
      <c r="A16" s="3" t="s">
        <v>782</v>
      </c>
      <c r="B16" s="133">
        <f>SUMIFS('Старые данные'!X:X,'Старые данные'!AY:AY,4567)+SUMIFS('Старые данные'!X:X,'Старые данные'!AY:AY,34567)+SUMIFS('Старые данные'!X:X,'Старые данные'!AY:AY,45678)+SUMIFS('Старые данные'!X:X,'Старые данные'!AY:AY,567)</f>
        <v>533</v>
      </c>
      <c r="C16" s="133">
        <f>SUMIFS('Старые данные'!Z:Z,'Старые данные'!AY:AY,4567)+SUMIFS('Старые данные'!Z:Z,'Старые данные'!AY:AY,34567)+SUMIFS('Старые данные'!Z:Z,'Старые данные'!AY:AY,45678)+SUMIFS('Старые данные'!Z:Z,'Старые данные'!AY:AY,567)</f>
        <v>159</v>
      </c>
      <c r="D16" s="133">
        <f t="shared" si="5"/>
        <v>692</v>
      </c>
      <c r="E16" s="1"/>
      <c r="F16" s="2" t="s">
        <v>783</v>
      </c>
      <c r="G16" s="133">
        <v>0</v>
      </c>
      <c r="H16" s="138">
        <f>SUM('Старые данные'!BL:BL)</f>
        <v>560</v>
      </c>
      <c r="I16" s="139">
        <f t="shared" si="4"/>
        <v>560</v>
      </c>
      <c r="J16" s="140"/>
    </row>
    <row r="17" spans="1:10" ht="15.75" customHeight="1">
      <c r="A17" s="3" t="s">
        <v>784</v>
      </c>
      <c r="B17" s="133">
        <f>SUMIFS('Старые данные'!AB:AB,'Старые данные'!AY:AY,4567)+SUMIFS('Старые данные'!AB:AB,'Старые данные'!AY:AY,34567)+SUMIFS('Старые данные'!AB:AB,'Старые данные'!AY:AY,45678)+SUMIFS('Старые данные'!AB:AB,'Старые данные'!AY:AY,567)</f>
        <v>483</v>
      </c>
      <c r="C17" s="133">
        <f>SUMIFS('Старые данные'!AD:AD,'Старые данные'!AY:AY,4567)+SUMIFS('Старые данные'!AD:AD,'Старые данные'!AY:AY,34567)+SUMIFS('Старые данные'!AD:AD,'Старые данные'!AY:AY,45678)+SUMIFS('Старые данные'!AD:AD,'Старые данные'!AY:AY,567)</f>
        <v>152</v>
      </c>
      <c r="D17" s="133">
        <f t="shared" si="5"/>
        <v>635</v>
      </c>
      <c r="E17" s="1"/>
      <c r="F17" s="2" t="s">
        <v>785</v>
      </c>
      <c r="G17" s="138">
        <f>SUM('Старые данные'!BN:BN)</f>
        <v>4681</v>
      </c>
      <c r="H17" s="138">
        <f>SUM('Старые данные'!BO:BO)</f>
        <v>1270</v>
      </c>
      <c r="I17" s="139">
        <f t="shared" si="4"/>
        <v>5951</v>
      </c>
      <c r="J17" s="140"/>
    </row>
    <row r="18" spans="1:10" ht="15.75" customHeight="1">
      <c r="A18" s="3" t="s">
        <v>786</v>
      </c>
      <c r="B18" s="133">
        <f>SUMIFS('Старые данные'!AF:AF,'Старые данные'!AY:AY,4567)+SUMIFS('Старые данные'!AF:AF,'Старые данные'!AY:AY,34567)+SUMIFS('Старые данные'!AF:AF,'Старые данные'!AY:AY,45678)+SUMIFS('Старые данные'!AF:AF,'Старые данные'!AY:AY,567)</f>
        <v>503</v>
      </c>
      <c r="C18" s="133">
        <f>SUMIFS('Старые данные'!AH:AH,'Старые данные'!AY:AY,4567)+SUMIFS('Старые данные'!AH:AH,'Старые данные'!AY:AY,34567)+SUMIFS('Старые данные'!AH:AH,'Старые данные'!AY:AY,45678)+SUMIFS('Старые данные'!AH:AH,'Старые данные'!AY:AY,567)</f>
        <v>146</v>
      </c>
      <c r="D18" s="133">
        <f t="shared" si="5"/>
        <v>649</v>
      </c>
      <c r="E18" s="1"/>
      <c r="F18" s="2" t="s">
        <v>787</v>
      </c>
      <c r="G18" s="138">
        <f>SUM('Старые данные'!BP:BP)</f>
        <v>7834</v>
      </c>
      <c r="H18" s="138">
        <f>SUM('Старые данные'!BR:BR)</f>
        <v>3069</v>
      </c>
      <c r="I18" s="139">
        <f t="shared" si="4"/>
        <v>10903</v>
      </c>
      <c r="J18" s="140"/>
    </row>
    <row r="19" spans="1:10" ht="15.75" customHeight="1">
      <c r="A19" s="3" t="s">
        <v>788</v>
      </c>
      <c r="B19" s="133">
        <v>0</v>
      </c>
      <c r="C19" s="133">
        <f>SUMIFS('Старые данные'!AL:AL,'Старые данные'!AY:AY,45678)</f>
        <v>15</v>
      </c>
      <c r="D19" s="133">
        <f t="shared" si="5"/>
        <v>15</v>
      </c>
      <c r="E19" s="141"/>
      <c r="F19" s="142" t="s">
        <v>789</v>
      </c>
      <c r="G19" s="138">
        <f>SUM('Старые данные'!BT:BT)</f>
        <v>12212</v>
      </c>
      <c r="H19" s="138">
        <f>SUM('Старые данные'!BU:BU)</f>
        <v>4008</v>
      </c>
      <c r="I19" s="139">
        <f t="shared" si="4"/>
        <v>16220</v>
      </c>
      <c r="J19" s="140"/>
    </row>
    <row r="20" spans="1:10" ht="15.75" customHeight="1">
      <c r="A20" s="2" t="s">
        <v>772</v>
      </c>
      <c r="B20" s="136">
        <f t="shared" ref="B20:D20" si="6">SUM(B21:B26)</f>
        <v>49559</v>
      </c>
      <c r="C20" s="136">
        <f t="shared" si="6"/>
        <v>16668</v>
      </c>
      <c r="D20" s="136">
        <f t="shared" si="6"/>
        <v>66227</v>
      </c>
      <c r="E20" s="1"/>
      <c r="F20" s="2" t="s">
        <v>790</v>
      </c>
      <c r="G20" s="133">
        <v>0</v>
      </c>
      <c r="H20" s="138">
        <f>SUM('Старые данные'!BV:BV)</f>
        <v>454</v>
      </c>
      <c r="I20" s="139">
        <f t="shared" si="4"/>
        <v>454</v>
      </c>
      <c r="J20" s="140"/>
    </row>
    <row r="21" spans="1:10" ht="15.75" customHeight="1">
      <c r="A21" s="3" t="s">
        <v>791</v>
      </c>
      <c r="B21" s="133">
        <v>0</v>
      </c>
      <c r="C21" s="133">
        <f>SUMIFS('Старые данные'!Q:Q,'Старые данные'!AY:AY,34567)</f>
        <v>226</v>
      </c>
      <c r="D21" s="133">
        <f t="shared" ref="D21:D26" si="7">B21+C21</f>
        <v>226</v>
      </c>
      <c r="E21" s="1"/>
      <c r="F21" s="2" t="s">
        <v>16</v>
      </c>
      <c r="G21" s="136">
        <f t="shared" ref="G21:H21" si="8">SUM(G13:G20)</f>
        <v>52117</v>
      </c>
      <c r="H21" s="139">
        <f t="shared" si="8"/>
        <v>18553</v>
      </c>
      <c r="I21" s="139">
        <f t="shared" si="4"/>
        <v>70670</v>
      </c>
      <c r="J21" s="140"/>
    </row>
    <row r="22" spans="1:10" ht="15.75" customHeight="1">
      <c r="A22" s="3" t="s">
        <v>792</v>
      </c>
      <c r="B22" s="133">
        <f>SUMIFS('Старые данные'!S:S,'Старые данные'!$AY:$AY,4567)+SUMIFS('Старые данные'!S:S,'Старые данные'!$AY:$AY,34567)+SUMIFS('Старые данные'!S:S,'Старые данные'!$AY:$AY,45678)</f>
        <v>12308</v>
      </c>
      <c r="C22" s="133">
        <f>SUMIFS('Старые данные'!U:U,'Старые данные'!$AY:$AY,4567)+SUMIFS('Старые данные'!U:U,'Старые данные'!$AY:$AY,34567)+SUMIFS('Старые данные'!U:U,'Старые данные'!$AY:$AY,45678)</f>
        <v>3947</v>
      </c>
      <c r="D22" s="133">
        <f t="shared" si="7"/>
        <v>16255</v>
      </c>
      <c r="E22" s="1"/>
      <c r="F22" s="1"/>
      <c r="G22" s="1"/>
      <c r="H22" s="1"/>
      <c r="I22" s="1"/>
      <c r="J22" s="1"/>
    </row>
    <row r="23" spans="1:10" ht="15.75" customHeight="1">
      <c r="A23" s="3" t="s">
        <v>793</v>
      </c>
      <c r="B23" s="133">
        <f>SUMIFS('Старые данные'!W:W,'Старые данные'!$AY:$AY,4567)+SUMIFS('Старые данные'!W:W,'Старые данные'!$AY:$AY,34567)+SUMIFS('Старые данные'!W:W,'Старые данные'!$AY:$AY,45678)+SUMIFS('Старые данные'!W:W,'Старые данные'!$AY:$AY,567)</f>
        <v>13466</v>
      </c>
      <c r="C23" s="133">
        <f>SUMIFS('Старые данные'!Y:Y,'Старые данные'!$AY:$AY,4567)+SUMIFS('Старые данные'!Y:Y,'Старые данные'!$AY:$AY,34567)+SUMIFS('Старые данные'!Y:Y,'Старые данные'!$AY:$AY,45678)+SUMIFS('Старые данные'!Y:Y,'Старые данные'!$AY:$AY,567)</f>
        <v>4337</v>
      </c>
      <c r="D23" s="133">
        <f t="shared" si="7"/>
        <v>17803</v>
      </c>
      <c r="E23" s="1"/>
      <c r="F23" s="1"/>
      <c r="G23" s="1"/>
      <c r="H23" s="1"/>
      <c r="I23" s="1"/>
      <c r="J23" s="1"/>
    </row>
    <row r="24" spans="1:10" ht="15.75" customHeight="1">
      <c r="A24" s="3" t="s">
        <v>794</v>
      </c>
      <c r="B24" s="133">
        <f>SUMIFS('Старые данные'!AA:AA,'Старые данные'!$AY:$AY,4567)+SUMIFS('Старые данные'!AA:AA,'Старые данные'!$AY:$AY,34567)+SUMIFS('Старые данные'!AA:AA,'Старые данные'!$AY:$AY,45678)+SUMIFS('Старые данные'!AA:AA,'Старые данные'!$AY:$AY,567)</f>
        <v>12065</v>
      </c>
      <c r="C24" s="133">
        <f>SUMIFS('Старые данные'!AC:AC,'Старые данные'!$AY:$AY,4567)+SUMIFS('Старые данные'!AC:AC,'Старые данные'!$AY:$AY,34567)+SUMIFS('Старые данные'!AC:AC,'Старые данные'!$AY:$AY,45678)+SUMIFS('Старые данные'!AC:AC,'Старые данные'!$AY:$AY,567)</f>
        <v>3986</v>
      </c>
      <c r="D24" s="133">
        <f t="shared" si="7"/>
        <v>16051</v>
      </c>
      <c r="E24" s="1"/>
      <c r="F24" s="1"/>
      <c r="G24" s="1"/>
      <c r="H24" s="1"/>
      <c r="I24" s="1"/>
      <c r="J24" s="1"/>
    </row>
    <row r="25" spans="1:10" ht="15.75" customHeight="1">
      <c r="A25" s="3" t="s">
        <v>795</v>
      </c>
      <c r="B25" s="133">
        <f>SUMIFS('Старые данные'!AE:AE,'Старые данные'!$AY:$AY,4567)+SUMIFS('Старые данные'!AE:AE,'Старые данные'!$AY:$AY,34567)+SUMIFS('Старые данные'!AE:AE,'Старые данные'!$AY:$AY,45678)+SUMIFS('Старые данные'!AE:AE,'Старые данные'!$AY:$AY,567)</f>
        <v>11720</v>
      </c>
      <c r="C25" s="133">
        <f>SUMIFS('Старые данные'!AG:AG,'Старые данные'!$AY:$AY,4567)+SUMIFS('Старые данные'!AG:AG,'Старые данные'!$AY:$AY,34567)+SUMIFS('Старые данные'!AG:AG,'Старые данные'!$AY:$AY,45678)+SUMIFS('Старые данные'!AG:AG,'Старые данные'!$AY:$AY,567)</f>
        <v>3718</v>
      </c>
      <c r="D25" s="133">
        <f t="shared" si="7"/>
        <v>15438</v>
      </c>
      <c r="E25" s="1"/>
      <c r="F25" s="1"/>
      <c r="G25" s="1"/>
      <c r="H25" s="1"/>
      <c r="I25" s="1"/>
      <c r="J25" s="1"/>
    </row>
    <row r="26" spans="1:10" ht="15.75" customHeight="1">
      <c r="A26" s="3" t="s">
        <v>796</v>
      </c>
      <c r="B26" s="133">
        <v>0</v>
      </c>
      <c r="C26" s="133">
        <f>SUMIFS('Старые данные'!AK:AK,'Старые данные'!AY:AY,45678)</f>
        <v>454</v>
      </c>
      <c r="D26" s="133">
        <f t="shared" si="7"/>
        <v>454</v>
      </c>
      <c r="E26" s="1"/>
      <c r="F26" s="1"/>
      <c r="G26" s="1"/>
      <c r="H26" s="1"/>
      <c r="I26" s="1"/>
      <c r="J26" s="1"/>
    </row>
    <row r="27" spans="1:1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5.75" customHeight="1">
      <c r="A28" s="269" t="s">
        <v>797</v>
      </c>
      <c r="B28" s="268"/>
      <c r="C28" s="268"/>
      <c r="D28" s="264"/>
      <c r="E28" s="1"/>
      <c r="F28" s="269" t="s">
        <v>798</v>
      </c>
      <c r="G28" s="264"/>
      <c r="H28" s="1"/>
      <c r="I28" s="1"/>
      <c r="J28" s="1"/>
    </row>
    <row r="29" spans="1:10" ht="15.75" customHeight="1">
      <c r="A29" s="3" t="s">
        <v>775</v>
      </c>
      <c r="B29" s="136" t="s">
        <v>12</v>
      </c>
      <c r="C29" s="136" t="s">
        <v>13</v>
      </c>
      <c r="D29" s="136" t="s">
        <v>766</v>
      </c>
      <c r="E29" s="1"/>
      <c r="F29" s="3" t="s">
        <v>4</v>
      </c>
      <c r="G29" s="133">
        <f>SUM('Старые данные'!CH:CH)</f>
        <v>350</v>
      </c>
      <c r="H29" s="1"/>
      <c r="I29" s="1"/>
      <c r="J29" s="1"/>
    </row>
    <row r="30" spans="1:10" ht="15.75" customHeight="1">
      <c r="A30" s="3" t="s">
        <v>799</v>
      </c>
      <c r="B30" s="133">
        <f>SUM('Старые данные'!BW:BW,'Старые данные'!BY:BY)</f>
        <v>409</v>
      </c>
      <c r="C30" s="133">
        <f>SUM('Старые данные'!BX:BX)</f>
        <v>97</v>
      </c>
      <c r="D30" s="133">
        <f t="shared" ref="D30:D35" si="9">B30+C30</f>
        <v>506</v>
      </c>
      <c r="E30" s="1"/>
      <c r="F30" s="3" t="s">
        <v>800</v>
      </c>
      <c r="G30" s="133" t="e">
        <f>SUM('Старые данные'!CJ:CJ)</f>
        <v>#VALUE!</v>
      </c>
      <c r="H30" s="1"/>
      <c r="I30" s="1"/>
      <c r="J30" s="1"/>
    </row>
    <row r="31" spans="1:10" ht="15.75" customHeight="1">
      <c r="A31" s="3" t="s">
        <v>801</v>
      </c>
      <c r="B31" s="133" t="e">
        <f>SUM('Старые данные'!CC:CC,'Старые данные'!CE:CE)</f>
        <v>#VALUE!</v>
      </c>
      <c r="C31" s="133">
        <f>SUM('Старые данные'!CD:CD)</f>
        <v>67</v>
      </c>
      <c r="D31" s="133" t="e">
        <f t="shared" si="9"/>
        <v>#VALUE!</v>
      </c>
      <c r="E31" s="1"/>
      <c r="F31" s="3" t="s">
        <v>802</v>
      </c>
      <c r="G31" s="133" t="e">
        <f>SUM('Старые данные'!CK:CK)</f>
        <v>#VALUE!</v>
      </c>
      <c r="H31" s="1"/>
      <c r="I31" s="1"/>
      <c r="J31" s="1"/>
    </row>
    <row r="32" spans="1:10" ht="15.75" customHeight="1">
      <c r="A32" s="3" t="s">
        <v>803</v>
      </c>
      <c r="B32" s="133" t="e">
        <f>SUM('Старые данные'!CA:CA)</f>
        <v>#VALUE!</v>
      </c>
      <c r="C32" s="133" t="e">
        <f>SUM('Старые данные'!CB:CB)</f>
        <v>#VALUE!</v>
      </c>
      <c r="D32" s="133" t="e">
        <f t="shared" si="9"/>
        <v>#VALUE!</v>
      </c>
      <c r="E32" s="1"/>
      <c r="F32" s="3" t="s">
        <v>804</v>
      </c>
      <c r="G32" s="133">
        <f>SUM('Старые данные'!CL:CL)</f>
        <v>5687</v>
      </c>
      <c r="H32" s="1"/>
      <c r="I32" s="1"/>
      <c r="J32" s="1"/>
    </row>
    <row r="33" spans="1:10" ht="15.75" customHeight="1">
      <c r="A33" s="2" t="s">
        <v>805</v>
      </c>
      <c r="B33" s="133" t="e">
        <f>SUM('Старые данные'!CF:CF)</f>
        <v>#VALUE!</v>
      </c>
      <c r="C33" s="133" t="e">
        <f>SUM('Старые данные'!CG:CG)</f>
        <v>#VALUE!</v>
      </c>
      <c r="D33" s="133" t="e">
        <f t="shared" si="9"/>
        <v>#VALUE!</v>
      </c>
      <c r="E33" s="1"/>
      <c r="F33" s="3" t="s">
        <v>806</v>
      </c>
      <c r="G33" s="133" t="e">
        <f>SUM('Старые данные'!CM:CM)</f>
        <v>#VALUE!</v>
      </c>
      <c r="H33" s="1"/>
      <c r="I33" s="1"/>
      <c r="J33" s="1"/>
    </row>
    <row r="34" spans="1:10" ht="15.75" customHeight="1">
      <c r="A34" s="2" t="s">
        <v>807</v>
      </c>
      <c r="B34" s="133" t="e">
        <f t="shared" ref="B34:C34" si="10">B30-B31</f>
        <v>#VALUE!</v>
      </c>
      <c r="C34" s="133">
        <f t="shared" si="10"/>
        <v>30</v>
      </c>
      <c r="D34" s="133" t="e">
        <f t="shared" si="9"/>
        <v>#VALUE!</v>
      </c>
      <c r="E34" s="1"/>
      <c r="F34" s="3" t="s">
        <v>802</v>
      </c>
      <c r="G34" s="133" t="e">
        <f>SUM('Старые данные'!CN:CN)</f>
        <v>#VALUE!</v>
      </c>
      <c r="H34" s="1"/>
      <c r="I34" s="1"/>
      <c r="J34" s="1"/>
    </row>
    <row r="35" spans="1:10" ht="15.75" customHeight="1">
      <c r="A35" s="2" t="s">
        <v>802</v>
      </c>
      <c r="B35" s="133" t="e">
        <f t="shared" ref="B35:C35" si="11">B33-B34</f>
        <v>#VALUE!</v>
      </c>
      <c r="C35" s="133" t="e">
        <f t="shared" si="11"/>
        <v>#VALUE!</v>
      </c>
      <c r="D35" s="133" t="e">
        <f t="shared" si="9"/>
        <v>#VALUE!</v>
      </c>
      <c r="E35" s="1"/>
      <c r="F35" s="1"/>
      <c r="G35" s="1"/>
      <c r="H35" s="1"/>
      <c r="I35" s="1"/>
      <c r="J35" s="1"/>
    </row>
    <row r="36" spans="1:1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15.75" customHeight="1">
      <c r="C37" s="1"/>
      <c r="D37" s="1"/>
      <c r="E37" s="1"/>
      <c r="F37" s="1"/>
    </row>
    <row r="38" spans="1:10" ht="15.75" customHeight="1">
      <c r="B38" s="143" t="s">
        <v>808</v>
      </c>
      <c r="C38" s="137" t="s">
        <v>809</v>
      </c>
      <c r="D38" s="1"/>
      <c r="E38" s="1"/>
      <c r="F38" s="1"/>
      <c r="G38" s="1"/>
      <c r="H38" s="1"/>
      <c r="I38" s="1"/>
      <c r="J38" s="1"/>
    </row>
    <row r="39" spans="1:10" ht="15.75" customHeight="1">
      <c r="A39" s="137" t="s">
        <v>2</v>
      </c>
      <c r="B39" s="137">
        <v>123</v>
      </c>
      <c r="C39" s="137">
        <v>123</v>
      </c>
      <c r="D39" s="137"/>
      <c r="E39" s="137"/>
      <c r="F39" s="137"/>
      <c r="G39" s="1"/>
      <c r="H39" s="1"/>
      <c r="I39" s="1"/>
      <c r="J39" s="1"/>
    </row>
    <row r="40" spans="1:10" ht="15.75" customHeight="1">
      <c r="A40" s="137" t="s">
        <v>810</v>
      </c>
      <c r="B40" s="1">
        <v>2345678</v>
      </c>
      <c r="C40" s="1">
        <v>2345678</v>
      </c>
      <c r="D40" s="1"/>
      <c r="E40" s="1"/>
      <c r="F40" s="1"/>
      <c r="G40" s="1"/>
      <c r="H40" s="1"/>
      <c r="I40" s="1"/>
      <c r="J40" s="1"/>
    </row>
    <row r="41" spans="1:10" ht="15.75" customHeight="1">
      <c r="A41" s="143" t="s">
        <v>3</v>
      </c>
      <c r="B41" s="144">
        <v>126000</v>
      </c>
      <c r="C41" s="144">
        <v>126000</v>
      </c>
      <c r="D41" s="144"/>
      <c r="E41" s="144"/>
      <c r="F41" s="144"/>
      <c r="G41" s="1"/>
      <c r="H41" s="1"/>
      <c r="I41" s="1"/>
      <c r="J41" s="1"/>
    </row>
    <row r="42" spans="1:10" ht="15.75" customHeight="1">
      <c r="A42" s="137" t="s">
        <v>4</v>
      </c>
      <c r="B42" s="1">
        <v>490</v>
      </c>
      <c r="C42" s="1">
        <v>490</v>
      </c>
      <c r="D42" s="1"/>
      <c r="E42" s="1"/>
      <c r="F42" s="1"/>
      <c r="G42" s="1"/>
      <c r="H42" s="1"/>
      <c r="I42" s="1"/>
      <c r="J42" s="1"/>
    </row>
    <row r="43" spans="1:10" ht="15.75" customHeight="1">
      <c r="A43" s="137" t="s">
        <v>5</v>
      </c>
      <c r="B43" s="1">
        <v>765</v>
      </c>
      <c r="C43" s="1">
        <v>460</v>
      </c>
      <c r="D43" s="1"/>
      <c r="E43" s="1"/>
      <c r="F43" s="1"/>
      <c r="G43" s="1"/>
      <c r="H43" s="1"/>
      <c r="I43" s="1"/>
      <c r="J43" s="1"/>
    </row>
    <row r="44" spans="1:10" ht="15.75" customHeight="1">
      <c r="A44" s="137" t="s">
        <v>7</v>
      </c>
      <c r="B44" s="1">
        <f>B43-B42</f>
        <v>275</v>
      </c>
      <c r="C44" s="1">
        <v>0</v>
      </c>
      <c r="D44" s="1"/>
      <c r="E44" s="1"/>
      <c r="F44" s="1"/>
      <c r="G44" s="1"/>
      <c r="H44" s="1"/>
      <c r="I44" s="1"/>
      <c r="J44" s="1"/>
    </row>
    <row r="45" spans="1:10" ht="15.75" customHeight="1">
      <c r="A45" s="137" t="s">
        <v>8</v>
      </c>
      <c r="B45" s="1">
        <v>8330</v>
      </c>
      <c r="C45" s="1">
        <v>8330</v>
      </c>
      <c r="D45" s="1"/>
      <c r="E45" s="1"/>
      <c r="F45" s="1"/>
      <c r="G45" s="1"/>
      <c r="H45" s="1"/>
      <c r="I45" s="1"/>
      <c r="J45" s="1"/>
    </row>
    <row r="46" spans="1:10" ht="15.75" customHeight="1">
      <c r="A46" s="137" t="s">
        <v>9</v>
      </c>
      <c r="B46" s="1">
        <v>13000</v>
      </c>
      <c r="C46" s="1">
        <v>7700</v>
      </c>
      <c r="D46" s="1"/>
      <c r="E46" s="1"/>
      <c r="F46" s="1"/>
      <c r="G46" s="1"/>
      <c r="H46" s="1"/>
      <c r="I46" s="1"/>
      <c r="J46" s="1"/>
    </row>
    <row r="47" spans="1:10" ht="15.75" customHeight="1">
      <c r="A47" s="137" t="s">
        <v>11</v>
      </c>
      <c r="B47" s="1">
        <f>B46-B45</f>
        <v>4670</v>
      </c>
      <c r="C47" s="1">
        <v>0</v>
      </c>
      <c r="D47" s="1"/>
      <c r="E47" s="1"/>
      <c r="F47" s="1"/>
      <c r="G47" s="1"/>
      <c r="H47" s="1"/>
      <c r="I47" s="1"/>
      <c r="J47" s="1"/>
    </row>
    <row r="48" spans="1:1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customHeight="1"/>
    <row r="249" spans="1:10" ht="15.75" customHeight="1"/>
    <row r="250" spans="1:10" ht="15.75" customHeight="1"/>
    <row r="251" spans="1:10" ht="15.75" customHeight="1"/>
    <row r="252" spans="1:10" ht="15.75" customHeight="1"/>
    <row r="253" spans="1:10" ht="15.75" customHeight="1"/>
    <row r="254" spans="1:10" ht="15.75" customHeight="1"/>
    <row r="255" spans="1:10" ht="15.75" customHeight="1"/>
    <row r="256" spans="1:1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11:D11"/>
    <mergeCell ref="F11:I11"/>
    <mergeCell ref="A28:D28"/>
    <mergeCell ref="F28:G2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V1000"/>
  <sheetViews>
    <sheetView workbookViewId="0"/>
  </sheetViews>
  <sheetFormatPr baseColWidth="10" defaultColWidth="14.5" defaultRowHeight="15" customHeight="1"/>
  <cols>
    <col min="1" max="1" width="42" customWidth="1"/>
    <col min="2" max="2" width="9.6640625" customWidth="1"/>
    <col min="3" max="3" width="8.6640625" customWidth="1"/>
    <col min="4" max="4" width="9.6640625" customWidth="1"/>
    <col min="5" max="5" width="10.6640625" customWidth="1"/>
    <col min="6" max="6" width="13.5" customWidth="1"/>
    <col min="7" max="7" width="21.5" customWidth="1"/>
    <col min="8" max="8" width="9.6640625" customWidth="1"/>
    <col min="9" max="9" width="12.5" customWidth="1"/>
    <col min="10" max="10" width="10.6640625" customWidth="1"/>
    <col min="11" max="11" width="8.1640625" customWidth="1"/>
    <col min="12" max="12" width="31.5" customWidth="1"/>
    <col min="13" max="16" width="8.1640625" customWidth="1"/>
    <col min="17" max="17" width="22.5" customWidth="1"/>
    <col min="18" max="22" width="8" customWidth="1"/>
  </cols>
  <sheetData>
    <row r="1" spans="1:22" ht="15.75" customHeight="1">
      <c r="A1" s="279" t="s">
        <v>811</v>
      </c>
      <c r="B1" s="273"/>
      <c r="C1" s="273"/>
      <c r="D1" s="274"/>
      <c r="E1" s="280" t="s">
        <v>812</v>
      </c>
      <c r="F1" s="273"/>
      <c r="G1" s="273"/>
      <c r="H1" s="273"/>
      <c r="I1" s="273"/>
      <c r="J1" s="274"/>
      <c r="K1" s="281" t="s">
        <v>813</v>
      </c>
      <c r="L1" s="273"/>
      <c r="M1" s="273"/>
      <c r="N1" s="273"/>
      <c r="O1" s="273"/>
      <c r="P1" s="274"/>
      <c r="Q1" s="282" t="s">
        <v>814</v>
      </c>
      <c r="R1" s="273"/>
      <c r="S1" s="273"/>
      <c r="T1" s="273"/>
      <c r="U1" s="273"/>
      <c r="V1" s="274"/>
    </row>
    <row r="2" spans="1:22" ht="15.75" customHeight="1">
      <c r="A2" s="145" t="s">
        <v>815</v>
      </c>
      <c r="B2" s="146" t="s">
        <v>816</v>
      </c>
      <c r="C2" s="146" t="s">
        <v>817</v>
      </c>
      <c r="D2" s="147" t="s">
        <v>818</v>
      </c>
      <c r="E2" s="148" t="s">
        <v>819</v>
      </c>
      <c r="F2" s="149" t="s">
        <v>820</v>
      </c>
      <c r="G2" s="149" t="s">
        <v>821</v>
      </c>
      <c r="H2" s="149" t="s">
        <v>822</v>
      </c>
      <c r="I2" s="149" t="s">
        <v>823</v>
      </c>
      <c r="J2" s="150" t="s">
        <v>824</v>
      </c>
      <c r="K2" s="151" t="s">
        <v>825</v>
      </c>
      <c r="L2" s="152" t="s">
        <v>826</v>
      </c>
      <c r="M2" s="152" t="s">
        <v>827</v>
      </c>
      <c r="N2" s="152" t="s">
        <v>828</v>
      </c>
      <c r="O2" s="152" t="s">
        <v>829</v>
      </c>
      <c r="P2" s="153" t="s">
        <v>830</v>
      </c>
      <c r="Q2" s="154" t="s">
        <v>831</v>
      </c>
      <c r="R2" s="155" t="s">
        <v>832</v>
      </c>
      <c r="S2" s="155" t="s">
        <v>833</v>
      </c>
      <c r="T2" s="155" t="s">
        <v>834</v>
      </c>
      <c r="U2" s="155" t="s">
        <v>835</v>
      </c>
      <c r="V2" s="156" t="s">
        <v>836</v>
      </c>
    </row>
    <row r="3" spans="1:22" ht="15.75" customHeight="1">
      <c r="A3" s="157" t="s">
        <v>837</v>
      </c>
      <c r="B3" s="158">
        <v>567</v>
      </c>
      <c r="C3" s="158">
        <v>4567</v>
      </c>
      <c r="D3" s="159">
        <v>34567</v>
      </c>
      <c r="E3" s="160">
        <v>57</v>
      </c>
      <c r="F3" s="161">
        <v>567</v>
      </c>
      <c r="G3" s="161">
        <v>457</v>
      </c>
      <c r="H3" s="162">
        <v>4567</v>
      </c>
      <c r="I3" s="162">
        <v>3457</v>
      </c>
      <c r="J3" s="163">
        <v>34567</v>
      </c>
      <c r="K3" s="164">
        <v>57</v>
      </c>
      <c r="L3" s="165">
        <v>567</v>
      </c>
      <c r="M3" s="165">
        <v>457</v>
      </c>
      <c r="N3" s="166">
        <v>4567</v>
      </c>
      <c r="O3" s="166">
        <v>3457</v>
      </c>
      <c r="P3" s="167">
        <v>34567</v>
      </c>
      <c r="Q3" s="164">
        <v>57</v>
      </c>
      <c r="R3" s="165">
        <v>567</v>
      </c>
      <c r="S3" s="165">
        <v>457</v>
      </c>
      <c r="T3" s="166">
        <v>4567</v>
      </c>
      <c r="U3" s="166">
        <v>3457</v>
      </c>
      <c r="V3" s="167">
        <v>34567</v>
      </c>
    </row>
    <row r="4" spans="1:22" ht="15.75" customHeight="1">
      <c r="A4" s="168" t="s">
        <v>2</v>
      </c>
      <c r="B4" s="47">
        <f>COUNTIF('V 2.0 Исходные данные'!$C:$C,1)</f>
        <v>73</v>
      </c>
      <c r="C4" s="47">
        <f>COUNTIF('V 2.0 Исходные данные'!$C:$C,1)</f>
        <v>73</v>
      </c>
      <c r="D4" s="169">
        <f>COUNTIF('V 2.0 Исходные данные'!$C:$C,1)</f>
        <v>73</v>
      </c>
      <c r="E4" s="170">
        <f>COUNTIF('V 2.0 Исходные данные'!$C:$C,0.5)</f>
        <v>50</v>
      </c>
      <c r="F4" s="47">
        <f>COUNTIF('V 2.0 Исходные данные'!$C:$C,0.5)</f>
        <v>50</v>
      </c>
      <c r="G4" s="47">
        <f>COUNTIF('V 2.0 Исходные данные'!$C:$C,0.5)</f>
        <v>50</v>
      </c>
      <c r="H4" s="47">
        <f>COUNTIF('V 2.0 Исходные данные'!$C:$C,0.5)</f>
        <v>50</v>
      </c>
      <c r="I4" s="47">
        <f>COUNTIF('V 2.0 Исходные данные'!$C:$C,0.5)</f>
        <v>50</v>
      </c>
      <c r="J4" s="171">
        <f>COUNTIF('V 2.0 Исходные данные'!$C:$C,0.5)</f>
        <v>50</v>
      </c>
      <c r="K4" s="170">
        <f>COUNTIF('V 2.0 Исходные данные'!$C:$C,0.2)</f>
        <v>17</v>
      </c>
      <c r="L4" s="47">
        <f>COUNTIF('V 2.0 Исходные данные'!$C:$C,0.2)</f>
        <v>17</v>
      </c>
      <c r="M4" s="47">
        <f>COUNTIF('V 2.0 Исходные данные'!$C:$C,0.2)</f>
        <v>17</v>
      </c>
      <c r="N4" s="47">
        <f>COUNTIF('V 2.0 Исходные данные'!$C:$C,0.2)</f>
        <v>17</v>
      </c>
      <c r="O4" s="47">
        <f>COUNTIF('V 2.0 Исходные данные'!$C:$C,0.2)</f>
        <v>17</v>
      </c>
      <c r="P4" s="169">
        <f>COUNTIF('V 2.0 Исходные данные'!$C:$C,0.2)</f>
        <v>17</v>
      </c>
      <c r="Q4" s="170">
        <f>COUNTIF('V 2.0 Исходные данные'!$C:$C,0.1)</f>
        <v>51</v>
      </c>
      <c r="R4" s="47">
        <f>COUNTIF('V 2.0 Исходные данные'!$C:$C,0.1)</f>
        <v>51</v>
      </c>
      <c r="S4" s="47">
        <f>COUNTIF('V 2.0 Исходные данные'!$C:$C,0.1)</f>
        <v>51</v>
      </c>
      <c r="T4" s="47">
        <f>COUNTIF('V 2.0 Исходные данные'!$C:$C,0.1)</f>
        <v>51</v>
      </c>
      <c r="U4" s="47">
        <f>COUNTIF('V 2.0 Исходные данные'!$C:$C,0.1)</f>
        <v>51</v>
      </c>
      <c r="V4" s="169">
        <f>COUNTIF('V 2.0 Исходные данные'!$C:$C,0.1)</f>
        <v>51</v>
      </c>
    </row>
    <row r="5" spans="1:22" ht="15.75" customHeight="1">
      <c r="A5" s="168" t="s">
        <v>838</v>
      </c>
      <c r="B5" s="133">
        <f>'V 2.0 Исходные данные'!U125+'V 2.0 Исходные данные'!W125+'V 2.0 Исходные данные'!Y125+'V 2.0 Исходные данные'!AA125+'V 2.0 Исходные данные'!AC125+'V 2.0 Исходные данные'!AE125</f>
        <v>1303</v>
      </c>
      <c r="C5" s="133">
        <f>'V 2.0 Исходные данные'!Q125+'V 2.0 Исходные данные'!S125+'V 2.0 Исходные данные'!U125+'V 2.0 Исходные данные'!W125+'V 2.0 Исходные данные'!Y125+'V 2.0 Исходные данные'!AA125+'V 2.0 Исходные данные'!AC125+'V 2.0 Исходные данные'!AE125</f>
        <v>1741</v>
      </c>
      <c r="D5" s="172">
        <f>'V 2.0 Исходные данные'!M125+'V 2.0 Исходные данные'!O125+'V 2.0 Исходные данные'!Q125+'V 2.0 Исходные данные'!S125+'V 2.0 Исходные данные'!U125+'V 2.0 Исходные данные'!W125+'V 2.0 Исходные данные'!Y125+'V 2.0 Исходные данные'!AA125+'V 2.0 Исходные данные'!AC125+'V 2.0 Исходные данные'!AE125</f>
        <v>2179</v>
      </c>
      <c r="E5" s="173">
        <f>'V 2.0 Исходные данные'!U126+'V 2.0 Исходные данные'!W126+'V 2.0 Исходные данные'!AC126+'V 2.0 Исходные данные'!AE126</f>
        <v>528</v>
      </c>
      <c r="F5" s="133">
        <f>'V 2.0 Исходные данные'!U126+'V 2.0 Исходные данные'!W126+'V 2.0 Исходные данные'!Y126+'V 2.0 Исходные данные'!AA126+'V 2.0 Исходные данные'!AC126+'V 2.0 Исходные данные'!AE126</f>
        <v>775</v>
      </c>
      <c r="G5" s="133">
        <f>'V 2.0 Исходные данные'!Q126+'V 2.0 Исходные данные'!S126+'V 2.0 Исходные данные'!U126+'V 2.0 Исходные данные'!W126+'V 2.0 Исходные данные'!AC126+'V 2.0 Исходные данные'!AE126</f>
        <v>802</v>
      </c>
      <c r="H5" s="133">
        <f>'V 2.0 Исходные данные'!Q126+'V 2.0 Исходные данные'!S126+'V 2.0 Исходные данные'!U126+'V 2.0 Исходные данные'!W126+'V 2.0 Исходные данные'!Y126+'V 2.0 Исходные данные'!AA126+'V 2.0 Исходные данные'!AC126+'V 2.0 Исходные данные'!AE126</f>
        <v>1049</v>
      </c>
      <c r="I5" s="133">
        <f>'V 2.0 Исходные данные'!M126+'V 2.0 Исходные данные'!O126+'V 2.0 Исходные данные'!Q126+'V 2.0 Исходные данные'!S126+'V 2.0 Исходные данные'!U126+'V 2.0 Исходные данные'!W126+'V 2.0 Исходные данные'!AC126+'V 2.0 Исходные данные'!AE126</f>
        <v>1082</v>
      </c>
      <c r="J5" s="174">
        <f>'V 2.0 Исходные данные'!M126+'V 2.0 Исходные данные'!O126+'V 2.0 Исходные данные'!Q126+'V 2.0 Исходные данные'!S126+'V 2.0 Исходные данные'!U126+'V 2.0 Исходные данные'!W126+'V 2.0 Исходные данные'!Y126+'V 2.0 Исходные данные'!AA126+'V 2.0 Исходные данные'!AC126+'V 2.0 Исходные данные'!AE126</f>
        <v>1329</v>
      </c>
      <c r="K5" s="173">
        <f>'V 2.0 Исходные данные'!$U$146+'V 2.0 Исходные данные'!$W$146+'V 2.0 Исходные данные'!$AC$146+'V 2.0 Исходные данные'!$AE$146</f>
        <v>111</v>
      </c>
      <c r="L5" s="133">
        <f>'V 2.0 Исходные данные'!$U$146+'V 2.0 Исходные данные'!$W$146+'V 2.0 Исходные данные'!$Y$146+'V 2.0 Исходные данные'!$AA$146+'V 2.0 Исходные данные'!$AC$146+'V 2.0 Исходные данные'!$AE$146</f>
        <v>166</v>
      </c>
      <c r="M5" s="133">
        <f>'V 2.0 Исходные данные'!$Q$146+'V 2.0 Исходные данные'!$S$146+'V 2.0 Исходные данные'!$U$146+'V 2.0 Исходные данные'!$W$146+'V 2.0 Исходные данные'!$AC$146+'V 2.0 Исходные данные'!$AE$146</f>
        <v>164</v>
      </c>
      <c r="N5" s="133">
        <f>'V 2.0 Исходные данные'!$Q$146+'V 2.0 Исходные данные'!$S$146+'V 2.0 Исходные данные'!$U$146+'V 2.0 Исходные данные'!$W$146+'V 2.0 Исходные данные'!$Y$146+'V 2.0 Исходные данные'!$AA$146+'V 2.0 Исходные данные'!$AC$146+'V 2.0 Исходные данные'!$AE$146</f>
        <v>219</v>
      </c>
      <c r="O5" s="133">
        <f>'V 2.0 Исходные данные'!$M$146+'V 2.0 Исходные данные'!$O$146+'V 2.0 Исходные данные'!$Q$146+'V 2.0 Исходные данные'!$S$146+'V 2.0 Исходные данные'!$U$146+'V 2.0 Исходные данные'!$W$146+'V 2.0 Исходные данные'!$AC$146+'V 2.0 Исходные данные'!$AE$146</f>
        <v>224</v>
      </c>
      <c r="P5" s="172">
        <f>'V 2.0 Исходные данные'!$M$146+'V 2.0 Исходные данные'!$O$146+'V 2.0 Исходные данные'!$Q$146+'V 2.0 Исходные данные'!$S$146+'V 2.0 Исходные данные'!$U$146+'V 2.0 Исходные данные'!$W$146+'V 2.0 Исходные данные'!$Y$146+'V 2.0 Исходные данные'!$AA$146+'V 2.0 Исходные данные'!$AC$146+'V 2.0 Исходные данные'!$AE$146</f>
        <v>279</v>
      </c>
      <c r="Q5" s="173">
        <f>'V 2.0 Исходные данные'!$U$199+'V 2.0 Исходные данные'!$W$199+'V 2.0 Исходные данные'!$AC$199+'V 2.0 Исходные данные'!$AE$199</f>
        <v>584</v>
      </c>
      <c r="R5" s="133">
        <f>'V 2.0 Исходные данные'!$U$199+'V 2.0 Исходные данные'!$W$199+'V 2.0 Исходные данные'!$Y$199+'V 2.0 Исходные данные'!$AA$199+'V 2.0 Исходные данные'!$AC$199+'V 2.0 Исходные данные'!$AE$199</f>
        <v>870</v>
      </c>
      <c r="S5" s="133">
        <f>'V 2.0 Исходные данные'!$Q$199+'V 2.0 Исходные данные'!$S$199+'V 2.0 Исходные данные'!$U$199+'V 2.0 Исходные данные'!$W$199+'V 2.0 Исходные данные'!$AC$199+'V 2.0 Исходные данные'!$AE$199</f>
        <v>892</v>
      </c>
      <c r="T5" s="133">
        <f>'V 2.0 Исходные данные'!$Q$199+'V 2.0 Исходные данные'!$S$199+'V 2.0 Исходные данные'!$U$199+'V 2.0 Исходные данные'!$W$199+'V 2.0 Исходные данные'!$Y$199+'V 2.0 Исходные данные'!$AA$199+'V 2.0 Исходные данные'!$AC$199+'V 2.0 Исходные данные'!$AE$199</f>
        <v>1178</v>
      </c>
      <c r="U5" s="133">
        <f>'V 2.0 Исходные данные'!$M$199+'V 2.0 Исходные данные'!$O$199+'V 2.0 Исходные данные'!$Q$199+'V 2.0 Исходные данные'!$S$199+'V 2.0 Исходные данные'!$U$199+'V 2.0 Исходные данные'!$W$199+'V 2.0 Исходные данные'!$AC$199+'V 2.0 Исходные данные'!$AE$199</f>
        <v>1214</v>
      </c>
      <c r="V5" s="172">
        <f>'V 2.0 Исходные данные'!$M$199+'V 2.0 Исходные данные'!$O$199+'V 2.0 Исходные данные'!$Q$199+'V 2.0 Исходные данные'!$S$199+'V 2.0 Исходные данные'!$U$199+'V 2.0 Исходные данные'!$W$199+'V 2.0 Исходные данные'!$Y$199+'V 2.0 Исходные данные'!$AA$199+'V 2.0 Исходные данные'!$AC$199+'V 2.0 Исходные данные'!$AE$199</f>
        <v>1500</v>
      </c>
    </row>
    <row r="6" spans="1:22" ht="15.75" customHeight="1">
      <c r="A6" s="175" t="s">
        <v>839</v>
      </c>
      <c r="B6" s="133">
        <f>'V 2.0 Исходные данные'!T125+'V 2.0 Исходные данные'!V125+'V 2.0 Исходные данные'!X125+'V 2.0 Исходные данные'!Z125+'V 2.0 Исходные данные'!AB125+'V 2.0 Исходные данные'!AD125</f>
        <v>33421</v>
      </c>
      <c r="C6" s="133">
        <f>'V 2.0 Исходные данные'!P125+'V 2.0 Исходные данные'!R125+'V 2.0 Исходные данные'!T125+'V 2.0 Исходные данные'!V125+'V 2.0 Исходные данные'!X125+'V 2.0 Исходные данные'!Z125+'V 2.0 Исходные данные'!AB125+'V 2.0 Исходные данные'!AD125</f>
        <v>45538</v>
      </c>
      <c r="D6" s="172">
        <f>'V 2.0 Исходные данные'!L125+'V 2.0 Исходные данные'!N125+'V 2.0 Исходные данные'!P125+'V 2.0 Исходные данные'!R125+'V 2.0 Исходные данные'!T125+'V 2.0 Исходные данные'!V125+'V 2.0 Исходные данные'!X125+'V 2.0 Исходные данные'!Z125+'V 2.0 Исходные данные'!AB125+'V 2.0 Исходные данные'!AD125</f>
        <v>57928</v>
      </c>
      <c r="E6" s="173">
        <f>'V 2.0 Исходные данные'!T126+'V 2.0 Исходные данные'!V126+'V 2.0 Исходные данные'!AB126+'V 2.0 Исходные данные'!AD126</f>
        <v>12470</v>
      </c>
      <c r="F6" s="133">
        <f>'V 2.0 Исходные данные'!T126+'V 2.0 Исходные данные'!V126+'V 2.0 Исходные данные'!X126+'V 2.0 Исходные данные'!Z126+'V 2.0 Исходные данные'!AB126+'V 2.0 Исходные данные'!AD126</f>
        <v>18421</v>
      </c>
      <c r="G6" s="133">
        <f>'V 2.0 Исходные данные'!P126+'V 2.0 Исходные данные'!R126+'V 2.0 Исходные данные'!T126+'V 2.0 Исходные данные'!V126+'V 2.0 Исходные данные'!AB126+'V 2.0 Исходные данные'!AD126</f>
        <v>19716</v>
      </c>
      <c r="H6" s="133">
        <f>'V 2.0 Исходные данные'!P126+'V 2.0 Исходные данные'!R126+'V 2.0 Исходные данные'!T126+'V 2.0 Исходные данные'!V126+'V 2.0 Исходные данные'!X126+'V 2.0 Исходные данные'!Z126+'V 2.0 Исходные данные'!AB126+'V 2.0 Исходные данные'!AD126</f>
        <v>25667</v>
      </c>
      <c r="I6" s="133">
        <f>'V 2.0 Исходные данные'!L126+'V 2.0 Исходные данные'!N126+'V 2.0 Исходные данные'!P126+'V 2.0 Исходные данные'!R126+'V 2.0 Исходные данные'!T126+'V 2.0 Исходные данные'!V126+'V 2.0 Исходные данные'!AB126+'V 2.0 Исходные данные'!AD126</f>
        <v>27371</v>
      </c>
      <c r="J6" s="174">
        <f>'V 2.0 Исходные данные'!L126+'V 2.0 Исходные данные'!N126+'V 2.0 Исходные данные'!P126+'V 2.0 Исходные данные'!R126+'V 2.0 Исходные данные'!T126+'V 2.0 Исходные данные'!V126+'V 2.0 Исходные данные'!X126+'V 2.0 Исходные данные'!Z126+'V 2.0 Исходные данные'!AB126+'V 2.0 Исходные данные'!AD126</f>
        <v>33322</v>
      </c>
      <c r="K6" s="173">
        <f>'V 2.0 Исходные данные'!$T$146+'V 2.0 Исходные данные'!$V$146+'V 2.0 Исходные данные'!$AB$146+'V 2.0 Исходные данные'!$AD$146</f>
        <v>2398</v>
      </c>
      <c r="L6" s="133">
        <f>'V 2.0 Исходные данные'!$T$146+'V 2.0 Исходные данные'!$V$146+'V 2.0 Исходные данные'!$X$146+'V 2.0 Исходные данные'!$Z$146+'V 2.0 Исходные данные'!$AB$146+'V 2.0 Исходные данные'!$AD$146</f>
        <v>3528</v>
      </c>
      <c r="M6" s="133">
        <f>'V 2.0 Исходные данные'!$P$146+'V 2.0 Исходные данные'!$R$146+'V 2.0 Исходные данные'!$T$146+'V 2.0 Исходные данные'!$V$146+'V 2.0 Исходные данные'!$AB$146+'V 2.0 Исходные данные'!$AD$146</f>
        <v>3692</v>
      </c>
      <c r="N6" s="133">
        <f>'V 2.0 Исходные данные'!$P$146+'V 2.0 Исходные данные'!$R$146+'V 2.0 Исходные данные'!$T$146+'V 2.0 Исходные данные'!$V$146+'V 2.0 Исходные данные'!$X$146+'V 2.0 Исходные данные'!$Z$146+'V 2.0 Исходные данные'!$AB$146+'V 2.0 Исходные данные'!$AD$146</f>
        <v>4822</v>
      </c>
      <c r="O6" s="133">
        <f>'V 2.0 Исходные данные'!$L$146+'V 2.0 Исходные данные'!$N$146+'V 2.0 Исходные данные'!$P$146+'V 2.0 Исходные данные'!$R$146+'V 2.0 Исходные данные'!$T$146+'V 2.0 Исходные данные'!$V$146+'V 2.0 Исходные данные'!$AB$146+'V 2.0 Исходные данные'!$AD$146</f>
        <v>5101</v>
      </c>
      <c r="P6" s="172">
        <f>'V 2.0 Исходные данные'!$L$146+'V 2.0 Исходные данные'!$N$146+'V 2.0 Исходные данные'!$P$146+'V 2.0 Исходные данные'!$R$146+'V 2.0 Исходные данные'!$T$146+'V 2.0 Исходные данные'!$V$146+'V 2.0 Исходные данные'!$X$146+'V 2.0 Исходные данные'!$Z$146+'V 2.0 Исходные данные'!$AB$146+'V 2.0 Исходные данные'!$AD$146</f>
        <v>6231</v>
      </c>
      <c r="Q6" s="173">
        <f>'V 2.0 Исходные данные'!$T$199+'V 2.0 Исходные данные'!$V$199+'V 2.0 Исходные данные'!$AB$199+'V 2.0 Исходные данные'!$AD$199</f>
        <v>14949</v>
      </c>
      <c r="R6" s="133">
        <f>'V 2.0 Исходные данные'!$T$199+'V 2.0 Исходные данные'!$V$199+'V 2.0 Исходные данные'!$X$199+'V 2.0 Исходные данные'!$Z$199+'V 2.0 Исходные данные'!$AB$199+'V 2.0 Исходные данные'!$AD$199</f>
        <v>22108</v>
      </c>
      <c r="S6" s="133">
        <f>'V 2.0 Исходные данные'!$P$199+'V 2.0 Исходные данные'!$R$199+'V 2.0 Исходные данные'!$T$199+'V 2.0 Исходные данные'!$V$199+'V 2.0 Исходные данные'!$AB$199+'V 2.0 Исходные данные'!$AD$199</f>
        <v>23352</v>
      </c>
      <c r="T6" s="133">
        <f>'V 2.0 Исходные данные'!$P$199+'V 2.0 Исходные данные'!$R$199+'V 2.0 Исходные данные'!$T$199+'V 2.0 Исходные данные'!$V$199+'V 2.0 Исходные данные'!$X$199+'V 2.0 Исходные данные'!$Z$199+'V 2.0 Исходные данные'!$AB$199+'V 2.0 Исходные данные'!$AD$199</f>
        <v>30511</v>
      </c>
      <c r="U6" s="133">
        <f>'V 2.0 Исходные данные'!$L$199+'V 2.0 Исходные данные'!$N$199+'V 2.0 Исходные данные'!$P$199+'V 2.0 Исходные данные'!$R$199+'V 2.0 Исходные данные'!$T$199+'V 2.0 Исходные данные'!$V$199+'V 2.0 Исходные данные'!$AB$199+'V 2.0 Исходные данные'!$AD$199</f>
        <v>32257</v>
      </c>
      <c r="V6" s="172">
        <f>'V 2.0 Исходные данные'!$L$199+'V 2.0 Исходные данные'!$N$199+'V 2.0 Исходные данные'!$P$199+'V 2.0 Исходные данные'!$R$199+'V 2.0 Исходные данные'!$T$199+'V 2.0 Исходные данные'!$V$199+'V 2.0 Исходные данные'!$X$199+'V 2.0 Исходные данные'!$Z$199+'V 2.0 Исходные данные'!$AB$199+'V 2.0 Исходные данные'!$AD$199</f>
        <v>39416</v>
      </c>
    </row>
    <row r="7" spans="1:22" ht="15.75" customHeight="1">
      <c r="A7" s="175" t="s">
        <v>840</v>
      </c>
      <c r="B7" s="133" t="e">
        <f>'V 2.0 Исходные данные'!BB125</f>
        <v>#VALUE!</v>
      </c>
      <c r="C7" s="133" t="e">
        <f>'V 2.0 Исходные данные'!BE125</f>
        <v>#VALUE!</v>
      </c>
      <c r="D7" s="172" t="e">
        <f>'V 2.0 Исходные данные'!BH125</f>
        <v>#VALUE!</v>
      </c>
      <c r="E7" s="173" t="e">
        <f>'V 2.0 Исходные данные'!BK125</f>
        <v>#VALUE!</v>
      </c>
      <c r="F7" s="133" t="e">
        <f>'V 2.0 Исходные данные'!BN125</f>
        <v>#VALUE!</v>
      </c>
      <c r="G7" s="133" t="e">
        <f>'V 2.0 Исходные данные'!BQ125</f>
        <v>#VALUE!</v>
      </c>
      <c r="H7" s="133" t="e">
        <f>'V 2.0 Исходные данные'!BT125</f>
        <v>#VALUE!</v>
      </c>
      <c r="I7" s="133" t="e">
        <f>'V 2.0 Исходные данные'!BW125</f>
        <v>#VALUE!</v>
      </c>
      <c r="J7" s="174" t="e">
        <f>'V 2.0 Исходные данные'!BZ125</f>
        <v>#VALUE!</v>
      </c>
      <c r="K7" s="173" t="e">
        <f>'V 2.0 Исходные данные'!$BK$146</f>
        <v>#VALUE!</v>
      </c>
      <c r="L7" s="133" t="e">
        <f>'V 2.0 Исходные данные'!$BT$125</f>
        <v>#VALUE!</v>
      </c>
      <c r="M7" s="133" t="e">
        <f>'V 2.0 Исходные данные'!$BW$125</f>
        <v>#VALUE!</v>
      </c>
      <c r="N7" s="133" t="e">
        <f>'V 2.0 Исходные данные'!$BT$146</f>
        <v>#VALUE!</v>
      </c>
      <c r="O7" s="133" t="e">
        <f>'V 2.0 Исходные данные'!$BW$146</f>
        <v>#VALUE!</v>
      </c>
      <c r="P7" s="172" t="e">
        <f>'V 2.0 Исходные данные'!$BZ$146</f>
        <v>#VALUE!</v>
      </c>
      <c r="Q7" s="173" t="e">
        <f>'V 2.0 Исходные данные'!$BK$199</f>
        <v>#VALUE!</v>
      </c>
      <c r="R7" s="133" t="e">
        <f>'V 2.0 Исходные данные'!$BT$125</f>
        <v>#VALUE!</v>
      </c>
      <c r="S7" s="133" t="e">
        <f>'V 2.0 Исходные данные'!$BW$125</f>
        <v>#VALUE!</v>
      </c>
      <c r="T7" s="133" t="e">
        <f>'V 2.0 Исходные данные'!$BT$199</f>
        <v>#VALUE!</v>
      </c>
      <c r="U7" s="133" t="e">
        <f>'V 2.0 Исходные данные'!$BW$199</f>
        <v>#VALUE!</v>
      </c>
      <c r="V7" s="172" t="e">
        <f>'V 2.0 Исходные данные'!$BZ$199</f>
        <v>#VALUE!</v>
      </c>
    </row>
    <row r="8" spans="1:22" ht="15.75" customHeight="1">
      <c r="A8" s="175" t="s">
        <v>841</v>
      </c>
      <c r="B8" s="133" t="e">
        <f t="shared" ref="B8:V8" si="0">B7-(B9+B10)</f>
        <v>#VALUE!</v>
      </c>
      <c r="C8" s="133" t="e">
        <f t="shared" si="0"/>
        <v>#VALUE!</v>
      </c>
      <c r="D8" s="172" t="e">
        <f t="shared" si="0"/>
        <v>#VALUE!</v>
      </c>
      <c r="E8" s="173" t="e">
        <f t="shared" si="0"/>
        <v>#VALUE!</v>
      </c>
      <c r="F8" s="133" t="e">
        <f t="shared" si="0"/>
        <v>#VALUE!</v>
      </c>
      <c r="G8" s="133" t="e">
        <f t="shared" si="0"/>
        <v>#VALUE!</v>
      </c>
      <c r="H8" s="133" t="e">
        <f t="shared" si="0"/>
        <v>#VALUE!</v>
      </c>
      <c r="I8" s="133" t="e">
        <f t="shared" si="0"/>
        <v>#VALUE!</v>
      </c>
      <c r="J8" s="174" t="e">
        <f t="shared" si="0"/>
        <v>#VALUE!</v>
      </c>
      <c r="K8" s="173" t="e">
        <f t="shared" si="0"/>
        <v>#VALUE!</v>
      </c>
      <c r="L8" s="133" t="e">
        <f t="shared" si="0"/>
        <v>#VALUE!</v>
      </c>
      <c r="M8" s="133" t="e">
        <f t="shared" si="0"/>
        <v>#VALUE!</v>
      </c>
      <c r="N8" s="133" t="e">
        <f t="shared" si="0"/>
        <v>#VALUE!</v>
      </c>
      <c r="O8" s="133" t="e">
        <f t="shared" si="0"/>
        <v>#VALUE!</v>
      </c>
      <c r="P8" s="172" t="e">
        <f t="shared" si="0"/>
        <v>#VALUE!</v>
      </c>
      <c r="Q8" s="173" t="e">
        <f t="shared" si="0"/>
        <v>#VALUE!</v>
      </c>
      <c r="R8" s="133" t="e">
        <f t="shared" si="0"/>
        <v>#VALUE!</v>
      </c>
      <c r="S8" s="133" t="e">
        <f t="shared" si="0"/>
        <v>#VALUE!</v>
      </c>
      <c r="T8" s="133" t="e">
        <f t="shared" si="0"/>
        <v>#VALUE!</v>
      </c>
      <c r="U8" s="133" t="e">
        <f t="shared" si="0"/>
        <v>#VALUE!</v>
      </c>
      <c r="V8" s="172" t="e">
        <f t="shared" si="0"/>
        <v>#VALUE!</v>
      </c>
    </row>
    <row r="9" spans="1:22" ht="15.75" customHeight="1">
      <c r="A9" s="175" t="s">
        <v>842</v>
      </c>
      <c r="B9" s="133">
        <f>'V 2.0 Исходные данные'!BC125</f>
        <v>245</v>
      </c>
      <c r="C9" s="133" t="e">
        <f>'V 2.0 Исходные данные'!BF125</f>
        <v>#VALUE!</v>
      </c>
      <c r="D9" s="172" t="e">
        <f>'V 2.0 Исходные данные'!BI125</f>
        <v>#VALUE!</v>
      </c>
      <c r="E9" s="173">
        <f>'V 2.0 Исходные данные'!BL125</f>
        <v>117</v>
      </c>
      <c r="F9" s="133">
        <f>'V 2.0 Исходные данные'!BO125</f>
        <v>154</v>
      </c>
      <c r="G9" s="133">
        <f>'V 2.0 Исходные данные'!BR125</f>
        <v>159</v>
      </c>
      <c r="H9" s="133">
        <f>'V 2.0 Исходные данные'!BU125</f>
        <v>204</v>
      </c>
      <c r="I9" s="133">
        <f>'V 2.0 Исходные данные'!BX125</f>
        <v>211</v>
      </c>
      <c r="J9" s="174">
        <f>'V 2.0 Исходные данные'!CA125</f>
        <v>258</v>
      </c>
      <c r="K9" s="173">
        <f>'V 2.0 Исходные данные'!$BL$146</f>
        <v>27</v>
      </c>
      <c r="L9" s="133">
        <f>'V 2.0 Исходные данные'!$BO$146</f>
        <v>38</v>
      </c>
      <c r="M9" s="133">
        <f>'V 2.0 Исходные данные'!$BR$146</f>
        <v>37</v>
      </c>
      <c r="N9" s="133">
        <f>'V 2.0 Исходные данные'!$BU$146</f>
        <v>47</v>
      </c>
      <c r="O9" s="133">
        <f>'V 2.0 Исходные данные'!$BX$146</f>
        <v>48</v>
      </c>
      <c r="P9" s="172">
        <f>'V 2.0 Исходные данные'!$CA$146</f>
        <v>63</v>
      </c>
      <c r="Q9" s="173">
        <f>'V 2.0 Исходные данные'!$BL$199</f>
        <v>126</v>
      </c>
      <c r="R9" s="133">
        <f>'V 2.0 Исходные данные'!$BO$199</f>
        <v>178</v>
      </c>
      <c r="S9" s="133" t="e">
        <f>'V 2.0 Исходные данные'!$BR$199</f>
        <v>#VALUE!</v>
      </c>
      <c r="T9" s="133" t="e">
        <f>'V 2.0 Исходные данные'!$BU$199</f>
        <v>#VALUE!</v>
      </c>
      <c r="U9" s="133" t="e">
        <f>'V 2.0 Исходные данные'!$BX$199</f>
        <v>#VALUE!</v>
      </c>
      <c r="V9" s="172" t="e">
        <f>'V 2.0 Исходные данные'!$CA$199</f>
        <v>#VALUE!</v>
      </c>
    </row>
    <row r="10" spans="1:22" ht="15.75" customHeight="1">
      <c r="A10" s="176" t="s">
        <v>843</v>
      </c>
      <c r="B10" s="177" t="e">
        <f>'V 2.0 Исходные данные'!BD125</f>
        <v>#VALUE!</v>
      </c>
      <c r="C10" s="177" t="e">
        <f>'V 2.0 Исходные данные'!BG125</f>
        <v>#VALUE!</v>
      </c>
      <c r="D10" s="178" t="e">
        <f>'V 2.0 Исходные данные'!BJ125</f>
        <v>#VALUE!</v>
      </c>
      <c r="E10" s="179" t="e">
        <f>'V 2.0 Исходные данные'!BM125</f>
        <v>#VALUE!</v>
      </c>
      <c r="F10" s="177" t="e">
        <f>'V 2.0 Исходные данные'!BP125</f>
        <v>#VALUE!</v>
      </c>
      <c r="G10" s="177" t="e">
        <f>'V 2.0 Исходные данные'!BS125</f>
        <v>#VALUE!</v>
      </c>
      <c r="H10" s="177" t="e">
        <f>'V 2.0 Исходные данные'!BV125</f>
        <v>#VALUE!</v>
      </c>
      <c r="I10" s="177" t="e">
        <f>'V 2.0 Исходные данные'!BY125</f>
        <v>#VALUE!</v>
      </c>
      <c r="J10" s="180" t="e">
        <f>'V 2.0 Исходные данные'!CB125</f>
        <v>#VALUE!</v>
      </c>
      <c r="K10" s="179">
        <f>'V 2.0 Исходные данные'!$BM$146</f>
        <v>7</v>
      </c>
      <c r="L10" s="177" t="e">
        <f>'V 2.0 Исходные данные'!$BP$146</f>
        <v>#VALUE!</v>
      </c>
      <c r="M10" s="177">
        <f>'V 2.0 Исходные данные'!$BS$146</f>
        <v>8</v>
      </c>
      <c r="N10" s="177" t="e">
        <f>'V 2.0 Исходные данные'!$BV$146</f>
        <v>#VALUE!</v>
      </c>
      <c r="O10" s="177">
        <f>'V 2.0 Исходные данные'!$BY$146</f>
        <v>10</v>
      </c>
      <c r="P10" s="178" t="e">
        <f>'V 2.0 Исходные данные'!$CB$146</f>
        <v>#VALUE!</v>
      </c>
      <c r="Q10" s="179" t="e">
        <f>'V 2.0 Исходные данные'!$BM$199</f>
        <v>#VALUE!</v>
      </c>
      <c r="R10" s="177" t="e">
        <f>'V 2.0 Исходные данные'!$BP$199</f>
        <v>#VALUE!</v>
      </c>
      <c r="S10" s="177" t="e">
        <f>'V 2.0 Исходные данные'!$BS$199</f>
        <v>#VALUE!</v>
      </c>
      <c r="T10" s="177" t="e">
        <f>'V 2.0 Исходные данные'!$BV$199</f>
        <v>#VALUE!</v>
      </c>
      <c r="U10" s="177" t="e">
        <f>'V 2.0 Исходные данные'!$BY$199</f>
        <v>#VALUE!</v>
      </c>
      <c r="V10" s="178" t="e">
        <f>'V 2.0 Исходные данные'!$CB$199</f>
        <v>#VALUE!</v>
      </c>
    </row>
    <row r="11" spans="1:22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customHeight="1">
      <c r="A12" s="272" t="s">
        <v>844</v>
      </c>
      <c r="B12" s="273"/>
      <c r="C12" s="273"/>
      <c r="D12" s="274"/>
      <c r="E12" s="1"/>
      <c r="F12" s="272" t="s">
        <v>774</v>
      </c>
      <c r="G12" s="273"/>
      <c r="H12" s="273"/>
      <c r="I12" s="274"/>
      <c r="K12" s="181"/>
      <c r="L12" s="3" t="s">
        <v>845</v>
      </c>
      <c r="M12" s="3"/>
      <c r="N12" s="3" t="s">
        <v>846</v>
      </c>
      <c r="O12" s="3"/>
      <c r="P12" s="3" t="s">
        <v>847</v>
      </c>
      <c r="Q12" s="2"/>
      <c r="R12" s="1"/>
      <c r="S12" s="1"/>
      <c r="T12" s="1"/>
      <c r="U12" s="1"/>
      <c r="V12" s="1"/>
    </row>
    <row r="13" spans="1:22" ht="15.75" customHeight="1">
      <c r="A13" s="176" t="s">
        <v>815</v>
      </c>
      <c r="B13" s="146" t="s">
        <v>848</v>
      </c>
      <c r="C13" s="149" t="s">
        <v>849</v>
      </c>
      <c r="D13" s="182" t="s">
        <v>850</v>
      </c>
      <c r="E13" s="1"/>
      <c r="F13" s="183" t="s">
        <v>776</v>
      </c>
      <c r="G13" s="184" t="s">
        <v>12</v>
      </c>
      <c r="H13" s="184" t="s">
        <v>13</v>
      </c>
      <c r="I13" s="185" t="s">
        <v>16</v>
      </c>
      <c r="K13" s="181"/>
      <c r="L13" s="3" t="s">
        <v>851</v>
      </c>
      <c r="M13" s="3" t="s">
        <v>852</v>
      </c>
      <c r="N13" s="3" t="s">
        <v>851</v>
      </c>
      <c r="O13" s="3" t="s">
        <v>852</v>
      </c>
      <c r="P13" s="3" t="s">
        <v>851</v>
      </c>
      <c r="Q13" s="2" t="s">
        <v>852</v>
      </c>
      <c r="R13" s="1"/>
      <c r="S13" s="1"/>
      <c r="T13" s="1"/>
      <c r="U13" s="1"/>
      <c r="V13" s="1"/>
    </row>
    <row r="14" spans="1:22" ht="15.75" customHeight="1">
      <c r="A14" s="157" t="s">
        <v>837</v>
      </c>
      <c r="B14" s="158">
        <f>C3</f>
        <v>4567</v>
      </c>
      <c r="C14" s="161">
        <f>H3</f>
        <v>4567</v>
      </c>
      <c r="D14" s="186">
        <f>N3</f>
        <v>4567</v>
      </c>
      <c r="E14" s="1"/>
      <c r="F14" s="187">
        <v>43468</v>
      </c>
      <c r="G14" s="188">
        <v>0</v>
      </c>
      <c r="H14" s="188"/>
      <c r="I14" s="189"/>
      <c r="K14" s="190">
        <v>43470</v>
      </c>
      <c r="L14" s="181">
        <v>14500</v>
      </c>
      <c r="M14" s="181">
        <v>4500</v>
      </c>
      <c r="N14" s="181"/>
      <c r="O14" s="181"/>
      <c r="P14" s="181">
        <v>14500</v>
      </c>
      <c r="Q14" s="181">
        <v>4500</v>
      </c>
      <c r="R14" s="1"/>
      <c r="S14" s="1"/>
      <c r="T14" s="1"/>
      <c r="U14" s="1"/>
      <c r="V14" s="1"/>
    </row>
    <row r="15" spans="1:22" ht="15.75" customHeight="1">
      <c r="A15" s="168" t="s">
        <v>2</v>
      </c>
      <c r="B15" s="270">
        <f t="shared" ref="B15:B21" si="1">C4+H4+N4</f>
        <v>140</v>
      </c>
      <c r="C15" s="268"/>
      <c r="D15" s="271"/>
      <c r="E15" s="1"/>
      <c r="F15" s="191">
        <v>43469</v>
      </c>
      <c r="G15" s="181">
        <f>'Кол-во по курсам'!BF142</f>
        <v>13372</v>
      </c>
      <c r="H15" s="181">
        <f>'Кол-во по курсам'!BE142</f>
        <v>4698</v>
      </c>
      <c r="I15" s="192">
        <f t="shared" ref="I15:I21" si="2">SUM(G15:H15)</f>
        <v>18070</v>
      </c>
      <c r="K15" s="190">
        <v>43471</v>
      </c>
      <c r="L15" s="181">
        <v>5000</v>
      </c>
      <c r="M15" s="181">
        <v>1500</v>
      </c>
      <c r="N15" s="181"/>
      <c r="O15" s="181"/>
      <c r="P15" s="181">
        <v>5000</v>
      </c>
      <c r="Q15" s="181">
        <v>1500</v>
      </c>
      <c r="R15" s="1"/>
      <c r="S15" s="1"/>
      <c r="T15" s="1"/>
      <c r="U15" s="1"/>
      <c r="V15" s="1"/>
    </row>
    <row r="16" spans="1:22" ht="15.75" customHeight="1">
      <c r="A16" s="168" t="s">
        <v>838</v>
      </c>
      <c r="B16" s="270">
        <f t="shared" si="1"/>
        <v>3009</v>
      </c>
      <c r="C16" s="268"/>
      <c r="D16" s="271"/>
      <c r="E16" s="1"/>
      <c r="F16" s="191">
        <v>43470</v>
      </c>
      <c r="G16" s="181">
        <f>'Кол-во по курсам'!BH142</f>
        <v>14018</v>
      </c>
      <c r="H16" s="181">
        <f>'Кол-во по курсам'!BG142</f>
        <v>4190</v>
      </c>
      <c r="I16" s="192">
        <f t="shared" si="2"/>
        <v>18208</v>
      </c>
      <c r="K16" s="190">
        <v>43501</v>
      </c>
      <c r="L16" s="181"/>
      <c r="M16" s="181">
        <v>600</v>
      </c>
      <c r="N16" s="181"/>
      <c r="O16" s="181">
        <v>600</v>
      </c>
      <c r="P16" s="181"/>
      <c r="Q16" s="4"/>
      <c r="R16" s="1"/>
      <c r="S16" s="1"/>
      <c r="T16" s="1"/>
      <c r="U16" s="1"/>
      <c r="V16" s="1"/>
    </row>
    <row r="17" spans="1:22" ht="15.75" customHeight="1">
      <c r="A17" s="175" t="s">
        <v>839</v>
      </c>
      <c r="B17" s="270">
        <f t="shared" si="1"/>
        <v>76027</v>
      </c>
      <c r="C17" s="268"/>
      <c r="D17" s="271"/>
      <c r="E17" s="1"/>
      <c r="F17" s="191">
        <v>43501</v>
      </c>
      <c r="G17" s="193">
        <v>0</v>
      </c>
      <c r="H17" s="181">
        <f>'Кол-во по курсам'!BI142</f>
        <v>560</v>
      </c>
      <c r="I17" s="192">
        <f t="shared" si="2"/>
        <v>560</v>
      </c>
      <c r="K17" s="190">
        <v>43502</v>
      </c>
      <c r="L17" s="181">
        <v>8000</v>
      </c>
      <c r="M17" s="181">
        <v>3500</v>
      </c>
      <c r="N17" s="181">
        <v>8000</v>
      </c>
      <c r="O17" s="181">
        <v>3500</v>
      </c>
      <c r="P17" s="181"/>
      <c r="Q17" s="4"/>
      <c r="R17" s="1"/>
      <c r="S17" s="1"/>
      <c r="T17" s="1"/>
      <c r="U17" s="1"/>
      <c r="V17" s="1"/>
    </row>
    <row r="18" spans="1:22" ht="15.75" customHeight="1">
      <c r="A18" s="175" t="s">
        <v>840</v>
      </c>
      <c r="B18" s="270" t="e">
        <f t="shared" si="1"/>
        <v>#VALUE!</v>
      </c>
      <c r="C18" s="268"/>
      <c r="D18" s="271"/>
      <c r="E18" s="1"/>
      <c r="F18" s="191">
        <v>43471</v>
      </c>
      <c r="G18" s="181">
        <f>'Кол-во по курсам'!BK142</f>
        <v>4681</v>
      </c>
      <c r="H18" s="181">
        <f>'Кол-во по курсам'!BJ142</f>
        <v>1270</v>
      </c>
      <c r="I18" s="192">
        <f t="shared" si="2"/>
        <v>5951</v>
      </c>
      <c r="K18" s="3"/>
      <c r="L18" s="181"/>
      <c r="M18" s="181"/>
      <c r="N18" s="181"/>
      <c r="O18" s="181"/>
      <c r="P18" s="181"/>
      <c r="Q18" s="4"/>
      <c r="R18" s="1"/>
      <c r="S18" s="1"/>
      <c r="T18" s="1"/>
      <c r="U18" s="1"/>
      <c r="V18" s="1"/>
    </row>
    <row r="19" spans="1:22" ht="15.75" customHeight="1">
      <c r="A19" s="175" t="s">
        <v>841</v>
      </c>
      <c r="B19" s="270" t="e">
        <f t="shared" si="1"/>
        <v>#VALUE!</v>
      </c>
      <c r="C19" s="268"/>
      <c r="D19" s="271"/>
      <c r="E19" s="1"/>
      <c r="F19" s="191">
        <v>43502</v>
      </c>
      <c r="G19" s="181">
        <f>'Кол-во по курсам'!BM142</f>
        <v>7834</v>
      </c>
      <c r="H19" s="181">
        <f>'Кол-во по курсам'!BL142</f>
        <v>3069</v>
      </c>
      <c r="I19" s="192">
        <f t="shared" si="2"/>
        <v>10903</v>
      </c>
      <c r="K19" s="3" t="s">
        <v>16</v>
      </c>
      <c r="L19" s="3">
        <f t="shared" ref="L19:Q19" si="3">SUM(L14:L17)</f>
        <v>27500</v>
      </c>
      <c r="M19" s="3">
        <f t="shared" si="3"/>
        <v>10100</v>
      </c>
      <c r="N19" s="3">
        <f t="shared" si="3"/>
        <v>8000</v>
      </c>
      <c r="O19" s="3">
        <f t="shared" si="3"/>
        <v>4100</v>
      </c>
      <c r="P19" s="3">
        <f t="shared" si="3"/>
        <v>19500</v>
      </c>
      <c r="Q19" s="3">
        <f t="shared" si="3"/>
        <v>6000</v>
      </c>
      <c r="R19" s="1"/>
      <c r="S19" s="1"/>
      <c r="T19" s="1"/>
      <c r="U19" s="1"/>
      <c r="V19" s="1"/>
    </row>
    <row r="20" spans="1:22" ht="15.75" customHeight="1">
      <c r="A20" s="175" t="s">
        <v>842</v>
      </c>
      <c r="B20" s="270" t="e">
        <f t="shared" si="1"/>
        <v>#VALUE!</v>
      </c>
      <c r="C20" s="268"/>
      <c r="D20" s="271"/>
      <c r="E20" s="1"/>
      <c r="F20" s="194" t="s">
        <v>853</v>
      </c>
      <c r="G20" s="181">
        <f>'Кол-во по курсам'!BO142</f>
        <v>12088</v>
      </c>
      <c r="H20" s="181">
        <f>'Кол-во по курсам'!BN142</f>
        <v>4008</v>
      </c>
      <c r="I20" s="192">
        <f t="shared" si="2"/>
        <v>16096</v>
      </c>
      <c r="R20" s="1"/>
      <c r="S20" s="1"/>
      <c r="T20" s="1"/>
      <c r="U20" s="1"/>
      <c r="V20" s="1"/>
    </row>
    <row r="21" spans="1:22" ht="15.75" customHeight="1">
      <c r="A21" s="176" t="s">
        <v>843</v>
      </c>
      <c r="B21" s="275" t="e">
        <f t="shared" si="1"/>
        <v>#VALUE!</v>
      </c>
      <c r="C21" s="276"/>
      <c r="D21" s="277"/>
      <c r="E21" s="1"/>
      <c r="F21" s="191">
        <v>43504</v>
      </c>
      <c r="G21" s="181">
        <v>0</v>
      </c>
      <c r="H21" s="181">
        <f>'Кол-во по курсам'!BP142</f>
        <v>454</v>
      </c>
      <c r="I21" s="192">
        <f t="shared" si="2"/>
        <v>454</v>
      </c>
      <c r="R21" s="1"/>
      <c r="S21" s="1"/>
      <c r="T21" s="1"/>
      <c r="U21" s="1"/>
      <c r="V21" s="1"/>
    </row>
    <row r="22" spans="1:22" ht="15.75" customHeight="1">
      <c r="A22" s="1"/>
      <c r="B22" s="278"/>
      <c r="C22" s="266"/>
      <c r="D22" s="266"/>
      <c r="E22" s="1"/>
      <c r="F22" s="195" t="s">
        <v>16</v>
      </c>
      <c r="G22" s="196">
        <f t="shared" ref="G22:I22" si="4">SUM(G12:G21)</f>
        <v>51993</v>
      </c>
      <c r="H22" s="196">
        <f t="shared" si="4"/>
        <v>18249</v>
      </c>
      <c r="I22" s="197">
        <f t="shared" si="4"/>
        <v>70242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customHeight="1">
      <c r="A23" s="272" t="s">
        <v>797</v>
      </c>
      <c r="B23" s="273"/>
      <c r="C23" s="273"/>
      <c r="D23" s="273"/>
      <c r="E23" s="27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customHeight="1">
      <c r="A24" s="176" t="s">
        <v>815</v>
      </c>
      <c r="B24" s="146" t="s">
        <v>848</v>
      </c>
      <c r="C24" s="149" t="s">
        <v>849</v>
      </c>
      <c r="D24" s="198" t="s">
        <v>850</v>
      </c>
      <c r="E24" s="199" t="s">
        <v>16</v>
      </c>
      <c r="F24" s="1"/>
      <c r="G24" s="20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customHeight="1">
      <c r="A25" s="157" t="s">
        <v>0</v>
      </c>
      <c r="B25" s="158">
        <f>C3</f>
        <v>4567</v>
      </c>
      <c r="C25" s="161">
        <f>H3</f>
        <v>4567</v>
      </c>
      <c r="D25" s="162">
        <f>N3</f>
        <v>4567</v>
      </c>
      <c r="E25" s="201">
        <v>4567</v>
      </c>
      <c r="F25" s="1"/>
      <c r="G25" s="200" t="s">
        <v>854</v>
      </c>
      <c r="H25" s="1">
        <v>123</v>
      </c>
      <c r="I25" s="1" t="s">
        <v>855</v>
      </c>
      <c r="J25" s="1" t="s">
        <v>856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customHeight="1">
      <c r="A26" s="168" t="s">
        <v>857</v>
      </c>
      <c r="B26" s="133">
        <f>SUM('V 2.0 Дополнительные данные'!F2:F74)</f>
        <v>207</v>
      </c>
      <c r="C26" s="133">
        <f>SUM('V 2.0 Дополнительные данные'!F75:F124)</f>
        <v>136</v>
      </c>
      <c r="D26" s="133">
        <f>SUM('V 2.0 Дополнительные данные'!F125:F142)</f>
        <v>57</v>
      </c>
      <c r="E26" s="202">
        <f t="shared" ref="E26:E31" si="5">B26+C26+D26</f>
        <v>400</v>
      </c>
      <c r="F26" s="1"/>
      <c r="G26" s="200" t="s">
        <v>858</v>
      </c>
      <c r="H26" s="1">
        <v>4567</v>
      </c>
      <c r="I26" s="1" t="s">
        <v>859</v>
      </c>
      <c r="J26" s="1"/>
      <c r="K26" s="1"/>
      <c r="L26" s="1"/>
      <c r="O26" s="1"/>
      <c r="Q26" s="1"/>
      <c r="R26" s="1"/>
      <c r="S26" s="1"/>
      <c r="T26" s="1"/>
      <c r="U26" s="1"/>
      <c r="V26" s="1"/>
    </row>
    <row r="27" spans="1:22" ht="15.75" customHeight="1">
      <c r="A27" s="168" t="s">
        <v>860</v>
      </c>
      <c r="B27" s="133">
        <f>SUM('V 2.0 Дополнительные данные'!G2:G74)</f>
        <v>67</v>
      </c>
      <c r="C27" s="133">
        <f>SUM('V 2.0 Дополнительные данные'!G75:G124)</f>
        <v>30</v>
      </c>
      <c r="D27" s="203">
        <f>SUM('V 2.0 Дополнительные данные'!G125:G142)</f>
        <v>7</v>
      </c>
      <c r="E27" s="202">
        <f t="shared" si="5"/>
        <v>104</v>
      </c>
      <c r="F27" s="1"/>
      <c r="G27" s="181"/>
      <c r="H27" s="3" t="s">
        <v>16</v>
      </c>
      <c r="I27" s="3" t="s">
        <v>13</v>
      </c>
      <c r="J27" s="3" t="s">
        <v>12</v>
      </c>
      <c r="K27" s="1"/>
      <c r="L27" s="181"/>
      <c r="M27" s="4" t="s">
        <v>12</v>
      </c>
      <c r="N27" s="4" t="s">
        <v>13</v>
      </c>
      <c r="O27" s="4" t="s">
        <v>16</v>
      </c>
      <c r="Q27" s="1" t="s">
        <v>797</v>
      </c>
      <c r="R27" s="1"/>
      <c r="S27" s="1"/>
      <c r="T27" s="1"/>
      <c r="U27" s="1"/>
      <c r="V27" s="1"/>
    </row>
    <row r="28" spans="1:22" ht="15.75" customHeight="1">
      <c r="A28" s="168" t="s">
        <v>861</v>
      </c>
      <c r="B28" s="133">
        <f>SUM('V 2.0 Дополнительные данные'!L2:L74)</f>
        <v>211</v>
      </c>
      <c r="C28" s="133">
        <v>0</v>
      </c>
      <c r="D28" s="133">
        <v>0</v>
      </c>
      <c r="E28" s="202">
        <f t="shared" si="5"/>
        <v>211</v>
      </c>
      <c r="F28" s="1"/>
      <c r="G28" s="204" t="s">
        <v>838</v>
      </c>
      <c r="H28" s="4">
        <v>2775</v>
      </c>
      <c r="I28" s="4">
        <v>684</v>
      </c>
      <c r="J28" s="4">
        <v>2090</v>
      </c>
      <c r="K28" s="1"/>
      <c r="L28" s="4" t="s">
        <v>862</v>
      </c>
      <c r="M28" s="4">
        <v>437</v>
      </c>
      <c r="N28" s="4">
        <v>260</v>
      </c>
      <c r="O28" s="4">
        <f t="shared" ref="O28:O33" si="6">M28+N28</f>
        <v>697</v>
      </c>
      <c r="Q28" s="1" t="s">
        <v>775</v>
      </c>
      <c r="R28" s="1" t="s">
        <v>12</v>
      </c>
      <c r="S28" s="1" t="s">
        <v>13</v>
      </c>
      <c r="T28" s="1" t="s">
        <v>766</v>
      </c>
      <c r="U28" s="1"/>
      <c r="V28" s="1"/>
    </row>
    <row r="29" spans="1:22" ht="15.75" customHeight="1">
      <c r="A29" s="168" t="s">
        <v>863</v>
      </c>
      <c r="B29" s="133">
        <f>SUM('V 2.0 Дополнительные данные'!M2:M74)</f>
        <v>67</v>
      </c>
      <c r="C29" s="133">
        <v>0</v>
      </c>
      <c r="D29" s="133">
        <v>0</v>
      </c>
      <c r="E29" s="202">
        <f t="shared" si="5"/>
        <v>67</v>
      </c>
      <c r="F29" s="1"/>
      <c r="G29" s="3" t="s">
        <v>864</v>
      </c>
      <c r="H29" s="181">
        <v>10</v>
      </c>
      <c r="I29" s="181">
        <v>10</v>
      </c>
      <c r="J29" s="181">
        <v>0</v>
      </c>
      <c r="K29" s="1"/>
      <c r="L29" s="4" t="s">
        <v>865</v>
      </c>
      <c r="M29" s="4">
        <v>343</v>
      </c>
      <c r="N29" s="4">
        <v>97</v>
      </c>
      <c r="O29" s="4">
        <f t="shared" si="6"/>
        <v>440</v>
      </c>
      <c r="Q29" s="1" t="s">
        <v>799</v>
      </c>
      <c r="R29" s="1">
        <v>343</v>
      </c>
      <c r="S29" s="1">
        <v>97</v>
      </c>
      <c r="T29" s="1">
        <v>440</v>
      </c>
      <c r="U29" s="1"/>
      <c r="V29" s="1"/>
    </row>
    <row r="30" spans="1:22" ht="15.75" customHeight="1">
      <c r="A30" s="175" t="s">
        <v>866</v>
      </c>
      <c r="B30" s="133">
        <f>SUM('V 2.0 Дополнительные данные'!O2:O74)</f>
        <v>106</v>
      </c>
      <c r="C30" s="133">
        <f>SUM('V 2.0 Дополнительные данные'!O75:O124)</f>
        <v>204</v>
      </c>
      <c r="D30" s="133">
        <f>SUM('V 2.0 Дополнительные данные'!O125:O142)</f>
        <v>93</v>
      </c>
      <c r="E30" s="202">
        <f t="shared" si="5"/>
        <v>403</v>
      </c>
      <c r="F30" s="1"/>
      <c r="G30" s="3" t="s">
        <v>867</v>
      </c>
      <c r="H30" s="181">
        <f t="shared" ref="H30:H42" si="7">I30+J30</f>
        <v>673</v>
      </c>
      <c r="I30" s="181">
        <v>166</v>
      </c>
      <c r="J30" s="181">
        <v>507</v>
      </c>
      <c r="K30" s="1"/>
      <c r="L30" s="4" t="s">
        <v>868</v>
      </c>
      <c r="M30" s="4">
        <v>230</v>
      </c>
      <c r="N30" s="4">
        <v>70</v>
      </c>
      <c r="O30" s="4">
        <f t="shared" si="6"/>
        <v>300</v>
      </c>
      <c r="Q30" s="1" t="s">
        <v>801</v>
      </c>
      <c r="R30" s="1">
        <v>213</v>
      </c>
      <c r="S30" s="1">
        <v>67</v>
      </c>
      <c r="T30" s="1">
        <v>280</v>
      </c>
      <c r="U30" s="1"/>
      <c r="V30" s="1"/>
    </row>
    <row r="31" spans="1:22" ht="15.75" customHeight="1">
      <c r="A31" s="175" t="s">
        <v>869</v>
      </c>
      <c r="B31" s="133">
        <f>SUM('V 2.0 Дополнительные данные'!P2:P74)</f>
        <v>53</v>
      </c>
      <c r="C31" s="133">
        <f>SUM('V 2.0 Дополнительные данные'!P75:P124)</f>
        <v>56</v>
      </c>
      <c r="D31" s="133">
        <f>SUM('V 2.0 Дополнительные данные'!P125:P142)</f>
        <v>28</v>
      </c>
      <c r="E31" s="202">
        <f t="shared" si="5"/>
        <v>137</v>
      </c>
      <c r="F31" s="1"/>
      <c r="G31" s="3" t="s">
        <v>870</v>
      </c>
      <c r="H31" s="181">
        <f t="shared" si="7"/>
        <v>731</v>
      </c>
      <c r="I31" s="4">
        <v>174</v>
      </c>
      <c r="J31" s="4">
        <v>557</v>
      </c>
      <c r="K31" s="1"/>
      <c r="L31" s="4" t="s">
        <v>871</v>
      </c>
      <c r="M31" s="4">
        <f t="shared" ref="M31:N31" si="8">M28-M30</f>
        <v>207</v>
      </c>
      <c r="N31" s="4">
        <f t="shared" si="8"/>
        <v>190</v>
      </c>
      <c r="O31" s="4">
        <f t="shared" si="6"/>
        <v>397</v>
      </c>
      <c r="Q31" s="1" t="s">
        <v>803</v>
      </c>
      <c r="R31" s="1">
        <v>512</v>
      </c>
      <c r="S31" s="1">
        <v>177</v>
      </c>
      <c r="T31" s="1">
        <v>689</v>
      </c>
      <c r="U31" s="1"/>
      <c r="V31" s="1"/>
    </row>
    <row r="32" spans="1:22" ht="15.75" customHeight="1">
      <c r="A32" s="176" t="s">
        <v>872</v>
      </c>
      <c r="B32" s="177">
        <f>B30+B31</f>
        <v>159</v>
      </c>
      <c r="C32" s="177">
        <f t="shared" ref="C32:D32" si="9">(C30+C31)-((C26+C27)-(C28+C29))</f>
        <v>94</v>
      </c>
      <c r="D32" s="177">
        <f t="shared" si="9"/>
        <v>57</v>
      </c>
      <c r="E32" s="199">
        <f>SUM(B32:D32)</f>
        <v>310</v>
      </c>
      <c r="F32" s="1"/>
      <c r="G32" s="3" t="s">
        <v>873</v>
      </c>
      <c r="H32" s="181">
        <f t="shared" si="7"/>
        <v>668</v>
      </c>
      <c r="I32" s="4">
        <v>165</v>
      </c>
      <c r="J32" s="4">
        <v>503</v>
      </c>
      <c r="K32" s="1"/>
      <c r="L32" s="4" t="s">
        <v>874</v>
      </c>
      <c r="M32" s="4">
        <f t="shared" ref="M32:N32" si="10">M29-M30</f>
        <v>113</v>
      </c>
      <c r="N32" s="4">
        <f t="shared" si="10"/>
        <v>27</v>
      </c>
      <c r="O32" s="4">
        <f t="shared" si="6"/>
        <v>140</v>
      </c>
      <c r="Q32" s="1" t="s">
        <v>866</v>
      </c>
      <c r="R32" s="1">
        <v>303</v>
      </c>
      <c r="S32" s="1">
        <v>111</v>
      </c>
      <c r="T32" s="1">
        <v>414</v>
      </c>
      <c r="U32" s="1"/>
      <c r="V32" s="1"/>
    </row>
    <row r="33" spans="1:22" ht="15.75" customHeight="1">
      <c r="A33" s="1"/>
      <c r="B33" s="1"/>
      <c r="C33" s="1"/>
      <c r="D33" s="1"/>
      <c r="E33" s="1"/>
      <c r="F33" s="1"/>
      <c r="G33" s="3" t="s">
        <v>875</v>
      </c>
      <c r="H33" s="181">
        <f t="shared" si="7"/>
        <v>681</v>
      </c>
      <c r="I33" s="181">
        <v>156</v>
      </c>
      <c r="J33" s="181">
        <v>525</v>
      </c>
      <c r="K33" s="1"/>
      <c r="L33" s="181" t="s">
        <v>876</v>
      </c>
      <c r="M33" s="181">
        <f t="shared" ref="M33:N33" si="11">M31-M32</f>
        <v>94</v>
      </c>
      <c r="N33" s="181">
        <f t="shared" si="11"/>
        <v>163</v>
      </c>
      <c r="O33" s="4">
        <f t="shared" si="6"/>
        <v>257</v>
      </c>
      <c r="Q33" s="1" t="s">
        <v>807</v>
      </c>
      <c r="R33" s="1">
        <v>130</v>
      </c>
      <c r="S33" s="1">
        <v>30</v>
      </c>
      <c r="T33" s="1">
        <v>160</v>
      </c>
      <c r="U33" s="1"/>
      <c r="V33" s="1"/>
    </row>
    <row r="34" spans="1:22" ht="15.75" customHeight="1">
      <c r="A34" s="272" t="s">
        <v>798</v>
      </c>
      <c r="B34" s="273"/>
      <c r="C34" s="273"/>
      <c r="D34" s="273"/>
      <c r="E34" s="274"/>
      <c r="F34" s="1"/>
      <c r="G34" s="3" t="s">
        <v>877</v>
      </c>
      <c r="H34" s="181">
        <f t="shared" si="7"/>
        <v>15</v>
      </c>
      <c r="I34" s="181">
        <v>15</v>
      </c>
      <c r="J34" s="181">
        <v>0</v>
      </c>
      <c r="K34" s="1"/>
      <c r="L34" s="1"/>
      <c r="M34" s="1"/>
      <c r="N34" s="1"/>
      <c r="O34" s="1"/>
      <c r="Q34" s="1" t="s">
        <v>802</v>
      </c>
      <c r="R34" s="1">
        <v>173</v>
      </c>
      <c r="S34" s="1">
        <v>81</v>
      </c>
      <c r="T34" s="1">
        <v>254</v>
      </c>
      <c r="U34" s="1"/>
      <c r="V34" s="1"/>
    </row>
    <row r="35" spans="1:22" ht="15.75" customHeight="1">
      <c r="A35" s="176" t="s">
        <v>815</v>
      </c>
      <c r="B35" s="146" t="s">
        <v>848</v>
      </c>
      <c r="C35" s="149" t="s">
        <v>849</v>
      </c>
      <c r="D35" s="198" t="s">
        <v>850</v>
      </c>
      <c r="E35" s="199" t="s">
        <v>16</v>
      </c>
      <c r="F35" s="1"/>
      <c r="G35" s="204" t="s">
        <v>839</v>
      </c>
      <c r="H35" s="181">
        <f t="shared" si="7"/>
        <v>70791</v>
      </c>
      <c r="I35" s="4">
        <f t="shared" ref="I35:J35" si="12">SUM(I36:I41)</f>
        <v>18553</v>
      </c>
      <c r="J35" s="4">
        <f t="shared" si="12"/>
        <v>52238</v>
      </c>
      <c r="K35" s="1"/>
      <c r="L35" s="1"/>
      <c r="M35" s="1"/>
      <c r="N35" s="1"/>
      <c r="O35" s="1"/>
      <c r="Q35" s="1"/>
      <c r="R35" s="1"/>
      <c r="S35" s="1"/>
      <c r="T35" s="1"/>
      <c r="U35" s="1"/>
      <c r="V35" s="1"/>
    </row>
    <row r="36" spans="1:22" ht="15.75" customHeight="1">
      <c r="A36" s="157" t="s">
        <v>0</v>
      </c>
      <c r="B36" s="158">
        <f>C3</f>
        <v>4567</v>
      </c>
      <c r="C36" s="161">
        <f>H3</f>
        <v>4567</v>
      </c>
      <c r="D36" s="162">
        <f>N3</f>
        <v>4567</v>
      </c>
      <c r="E36" s="201">
        <v>4567</v>
      </c>
      <c r="F36" s="1"/>
      <c r="G36" s="3" t="s">
        <v>878</v>
      </c>
      <c r="H36" s="181">
        <f t="shared" si="7"/>
        <v>304</v>
      </c>
      <c r="I36" s="181">
        <v>304</v>
      </c>
      <c r="J36" s="181"/>
      <c r="K36" s="1"/>
      <c r="L36" s="1"/>
      <c r="M36" s="1"/>
      <c r="N36" s="1"/>
      <c r="O36" s="1"/>
      <c r="Q36" s="1"/>
      <c r="R36" s="1"/>
      <c r="S36" s="1"/>
      <c r="T36" s="1"/>
      <c r="U36" s="1"/>
      <c r="V36" s="1"/>
    </row>
    <row r="37" spans="1:22" ht="15.75" customHeight="1">
      <c r="A37" s="168" t="s">
        <v>4</v>
      </c>
      <c r="B37" s="133">
        <f>SUM('V 2.0 Дополнительные данные'!Q2:Q74)</f>
        <v>229</v>
      </c>
      <c r="C37" s="133">
        <f>SUM('V 2.0 Дополнительные данные'!Q75:Q124)</f>
        <v>112</v>
      </c>
      <c r="D37" s="133">
        <f>SUM('V 2.0 Дополнительные данные'!Q125:Q142)</f>
        <v>32</v>
      </c>
      <c r="E37" s="202">
        <f t="shared" ref="E37:E42" si="13">B37+C37+D37</f>
        <v>373</v>
      </c>
      <c r="F37" s="1"/>
      <c r="G37" s="3" t="s">
        <v>879</v>
      </c>
      <c r="H37" s="181">
        <f t="shared" si="7"/>
        <v>18191</v>
      </c>
      <c r="I37" s="4">
        <v>4698</v>
      </c>
      <c r="J37" s="181">
        <v>13493</v>
      </c>
      <c r="K37" s="1"/>
      <c r="L37" s="1"/>
      <c r="M37" s="1"/>
      <c r="N37" s="1"/>
      <c r="O37" s="1"/>
      <c r="Q37" s="1"/>
      <c r="R37" s="1"/>
      <c r="S37" s="1"/>
      <c r="T37" s="1"/>
      <c r="U37" s="1"/>
      <c r="V37" s="1"/>
    </row>
    <row r="38" spans="1:22" ht="15.75" customHeight="1">
      <c r="A38" s="168" t="s">
        <v>6</v>
      </c>
      <c r="B38" s="133">
        <f>SUM('V 2.0 Дополнительные данные'!R2:R74)</f>
        <v>307</v>
      </c>
      <c r="C38" s="133">
        <f>SUM('V 2.0 Дополнительные данные'!R75:R124)</f>
        <v>187</v>
      </c>
      <c r="D38" s="133">
        <f>SUM('V 2.0 Дополнительные данные'!R125:R142)</f>
        <v>87</v>
      </c>
      <c r="E38" s="202">
        <f t="shared" si="13"/>
        <v>581</v>
      </c>
      <c r="F38" s="1"/>
      <c r="G38" s="3" t="s">
        <v>880</v>
      </c>
      <c r="H38" s="181">
        <f t="shared" si="7"/>
        <v>18768</v>
      </c>
      <c r="I38" s="4">
        <v>4750</v>
      </c>
      <c r="J38" s="4">
        <v>14018</v>
      </c>
      <c r="K38" s="1"/>
      <c r="N38" s="1"/>
      <c r="Q38" s="1"/>
      <c r="R38" s="1"/>
      <c r="S38" s="1"/>
      <c r="T38" s="1"/>
      <c r="U38" s="1"/>
      <c r="V38" s="1"/>
    </row>
    <row r="39" spans="1:22" ht="15.75" customHeight="1">
      <c r="A39" s="168" t="s">
        <v>7</v>
      </c>
      <c r="B39" s="133">
        <f>SUM('V 2.0 Дополнительные данные'!S2:S74)</f>
        <v>84</v>
      </c>
      <c r="C39" s="133">
        <f>SUM('V 2.0 Дополнительные данные'!S75:S124)</f>
        <v>78</v>
      </c>
      <c r="D39" s="133">
        <f>SUM('V 2.0 Дополнительные данные'!S125:S142)</f>
        <v>55</v>
      </c>
      <c r="E39" s="202">
        <f t="shared" si="13"/>
        <v>217</v>
      </c>
      <c r="F39" s="1"/>
      <c r="G39" s="3" t="s">
        <v>881</v>
      </c>
      <c r="H39" s="181">
        <f t="shared" si="7"/>
        <v>16854</v>
      </c>
      <c r="I39" s="4">
        <v>4339</v>
      </c>
      <c r="J39" s="4">
        <v>12515</v>
      </c>
      <c r="K39" s="1"/>
      <c r="L39" s="4" t="s">
        <v>815</v>
      </c>
      <c r="M39" s="4" t="s">
        <v>16</v>
      </c>
      <c r="N39" s="4"/>
      <c r="Q39" s="1"/>
      <c r="R39" s="1"/>
      <c r="S39" s="1"/>
      <c r="T39" s="1"/>
      <c r="U39" s="1"/>
      <c r="V39" s="1"/>
    </row>
    <row r="40" spans="1:22" ht="15.75" customHeight="1">
      <c r="A40" s="168" t="s">
        <v>8</v>
      </c>
      <c r="B40" s="133">
        <f>SUM('V 2.0 Дополнительные данные'!T2:T74)</f>
        <v>4806</v>
      </c>
      <c r="C40" s="133">
        <f>SUM('V 2.0 Дополнительные данные'!T75:T124)</f>
        <v>1112</v>
      </c>
      <c r="D40" s="205">
        <f>(C40/C41)*D41</f>
        <v>517.34759358288761</v>
      </c>
      <c r="E40" s="206">
        <f t="shared" si="13"/>
        <v>6435.3475935828874</v>
      </c>
      <c r="F40" s="1"/>
      <c r="G40" s="3" t="s">
        <v>882</v>
      </c>
      <c r="H40" s="181">
        <f t="shared" si="7"/>
        <v>16220</v>
      </c>
      <c r="I40" s="4">
        <v>4008</v>
      </c>
      <c r="J40" s="4">
        <v>12212</v>
      </c>
      <c r="K40" s="1"/>
      <c r="L40" s="4" t="s">
        <v>4</v>
      </c>
      <c r="M40" s="4">
        <v>350</v>
      </c>
      <c r="N40" s="181"/>
      <c r="Q40" s="1"/>
      <c r="R40" s="1"/>
      <c r="S40" s="1"/>
      <c r="T40" s="1"/>
      <c r="U40" s="1"/>
      <c r="V40" s="1"/>
    </row>
    <row r="41" spans="1:22" ht="15.75" customHeight="1">
      <c r="A41" s="168" t="s">
        <v>10</v>
      </c>
      <c r="B41" s="133">
        <f>SUM('V 2.0 Дополнительные данные'!U2:U68)</f>
        <v>5580</v>
      </c>
      <c r="C41" s="133">
        <f>SUM('V 2.0 Дополнительные данные'!U75:U124)</f>
        <v>3740</v>
      </c>
      <c r="D41" s="133">
        <f>SUM('V 2.0 Дополнительные данные'!U125:U142)</f>
        <v>1740</v>
      </c>
      <c r="E41" s="202">
        <f t="shared" si="13"/>
        <v>11060</v>
      </c>
      <c r="F41" s="1"/>
      <c r="G41" s="3" t="s">
        <v>883</v>
      </c>
      <c r="H41" s="181">
        <f t="shared" si="7"/>
        <v>454</v>
      </c>
      <c r="I41" s="4">
        <v>454</v>
      </c>
      <c r="J41" s="4">
        <v>0</v>
      </c>
      <c r="K41" s="1"/>
      <c r="L41" s="4" t="s">
        <v>5</v>
      </c>
      <c r="M41" s="4">
        <v>490</v>
      </c>
      <c r="N41" s="181"/>
      <c r="Q41" s="1"/>
      <c r="R41" s="1"/>
      <c r="S41" s="1"/>
      <c r="T41" s="1"/>
      <c r="U41" s="1"/>
      <c r="V41" s="1"/>
    </row>
    <row r="42" spans="1:22" ht="15.75" customHeight="1">
      <c r="A42" s="176" t="s">
        <v>11</v>
      </c>
      <c r="B42" s="177">
        <f>SUM('V 2.0 Дополнительные данные'!V2:V74)</f>
        <v>2187</v>
      </c>
      <c r="C42" s="177">
        <f>SUM('V 2.0 Дополнительные данные'!V75:V124)</f>
        <v>2660</v>
      </c>
      <c r="D42" s="207">
        <f>D41-D40</f>
        <v>1222.6524064171124</v>
      </c>
      <c r="E42" s="208">
        <f t="shared" si="13"/>
        <v>6069.6524064171126</v>
      </c>
      <c r="F42" s="1"/>
      <c r="G42" s="204" t="s">
        <v>840</v>
      </c>
      <c r="H42" s="181">
        <f t="shared" si="7"/>
        <v>700</v>
      </c>
      <c r="I42" s="4">
        <v>180</v>
      </c>
      <c r="J42" s="4">
        <v>520</v>
      </c>
      <c r="K42" s="1"/>
      <c r="L42" s="4" t="s">
        <v>884</v>
      </c>
      <c r="M42" s="4">
        <v>149</v>
      </c>
      <c r="N42" s="181"/>
      <c r="Q42" s="1"/>
      <c r="R42" s="1"/>
      <c r="S42" s="1"/>
      <c r="T42" s="1"/>
      <c r="U42" s="1"/>
      <c r="V42" s="1"/>
    </row>
    <row r="43" spans="1:22" ht="15.75" customHeight="1">
      <c r="A43" s="1"/>
      <c r="B43" s="1"/>
      <c r="C43" s="1"/>
      <c r="D43" s="1"/>
      <c r="E43" s="1"/>
      <c r="F43" s="1"/>
      <c r="K43" s="1"/>
      <c r="L43" s="4" t="s">
        <v>8</v>
      </c>
      <c r="M43" s="4">
        <v>5741</v>
      </c>
      <c r="N43" s="181"/>
      <c r="Q43" s="1"/>
      <c r="R43" s="1"/>
      <c r="S43" s="1"/>
      <c r="T43" s="1"/>
      <c r="U43" s="1"/>
      <c r="V43" s="1"/>
    </row>
    <row r="44" spans="1:2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4" t="s">
        <v>9</v>
      </c>
      <c r="M44" s="4">
        <v>8330</v>
      </c>
      <c r="N44" s="181"/>
      <c r="Q44" s="1"/>
      <c r="R44" s="1"/>
      <c r="S44" s="1"/>
      <c r="T44" s="1"/>
      <c r="U44" s="1"/>
      <c r="V44" s="1"/>
    </row>
    <row r="45" spans="1:22" ht="15.75" customHeight="1">
      <c r="A45" s="1"/>
      <c r="B45" s="1"/>
      <c r="C45" s="1"/>
      <c r="D45" s="1">
        <f t="shared" ref="D45:D46" si="14">D41/17</f>
        <v>102.35294117647059</v>
      </c>
      <c r="E45" s="1">
        <f t="shared" ref="E45:E46" si="15">D45*65</f>
        <v>6652.9411764705883</v>
      </c>
      <c r="F45" s="1"/>
      <c r="G45" s="1"/>
      <c r="H45" s="1"/>
      <c r="I45" s="1"/>
      <c r="J45" s="1"/>
      <c r="K45" s="1"/>
      <c r="L45" s="4" t="s">
        <v>885</v>
      </c>
      <c r="M45" s="4">
        <v>3271</v>
      </c>
      <c r="N45" s="181" t="s">
        <v>886</v>
      </c>
      <c r="P45" s="1"/>
      <c r="Q45" s="1"/>
      <c r="R45" s="1"/>
      <c r="S45" s="1"/>
      <c r="T45" s="1"/>
      <c r="U45" s="1"/>
      <c r="V45" s="1"/>
    </row>
    <row r="46" spans="1:22" ht="15.75" customHeight="1">
      <c r="A46" s="1"/>
      <c r="B46" s="1"/>
      <c r="C46" s="1"/>
      <c r="D46" s="1">
        <f t="shared" si="14"/>
        <v>71.920729789241904</v>
      </c>
      <c r="E46" s="1">
        <f t="shared" si="15"/>
        <v>4674.8474363007235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5.75" customHeight="1"/>
    <row r="248" spans="1:22" ht="15.75" customHeight="1"/>
    <row r="249" spans="1:22" ht="15.75" customHeight="1"/>
    <row r="250" spans="1:22" ht="15.75" customHeight="1"/>
    <row r="251" spans="1:22" ht="15.75" customHeight="1"/>
    <row r="252" spans="1:22" ht="15.75" customHeight="1"/>
    <row r="253" spans="1:22" ht="15.75" customHeight="1"/>
    <row r="254" spans="1:22" ht="15.75" customHeight="1"/>
    <row r="255" spans="1:22" ht="15.75" customHeight="1"/>
    <row r="256" spans="1:22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D1"/>
    <mergeCell ref="E1:J1"/>
    <mergeCell ref="K1:P1"/>
    <mergeCell ref="Q1:V1"/>
    <mergeCell ref="A12:D12"/>
    <mergeCell ref="F12:I12"/>
    <mergeCell ref="B15:D15"/>
    <mergeCell ref="A23:E23"/>
    <mergeCell ref="A34:E34"/>
    <mergeCell ref="B16:D16"/>
    <mergeCell ref="B17:D17"/>
    <mergeCell ref="B18:D18"/>
    <mergeCell ref="B19:D19"/>
    <mergeCell ref="B20:D20"/>
    <mergeCell ref="B21:D21"/>
    <mergeCell ref="B22:D2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BW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outlineLevelCol="1"/>
  <cols>
    <col min="1" max="3" width="14.5" customWidth="1"/>
    <col min="4" max="4" width="9.33203125" customWidth="1" collapsed="1"/>
    <col min="5" max="48" width="3.6640625" hidden="1" customWidth="1" outlineLevel="1"/>
    <col min="50" max="50" width="6.1640625" customWidth="1"/>
    <col min="51" max="68" width="6.33203125" customWidth="1"/>
  </cols>
  <sheetData>
    <row r="1" spans="1:75" ht="15.75" customHeight="1">
      <c r="A1" s="209" t="s">
        <v>17</v>
      </c>
      <c r="B1" s="210" t="s">
        <v>20</v>
      </c>
      <c r="C1" s="210" t="s">
        <v>21</v>
      </c>
      <c r="D1" s="210" t="s">
        <v>22</v>
      </c>
      <c r="E1" s="283" t="s">
        <v>23</v>
      </c>
      <c r="F1" s="264"/>
      <c r="G1" s="283" t="s">
        <v>24</v>
      </c>
      <c r="H1" s="264"/>
      <c r="I1" s="283" t="s">
        <v>25</v>
      </c>
      <c r="J1" s="264"/>
      <c r="K1" s="283" t="s">
        <v>26</v>
      </c>
      <c r="L1" s="264"/>
      <c r="M1" s="283" t="s">
        <v>27</v>
      </c>
      <c r="N1" s="264"/>
      <c r="O1" s="283" t="s">
        <v>28</v>
      </c>
      <c r="P1" s="264"/>
      <c r="Q1" s="283" t="s">
        <v>29</v>
      </c>
      <c r="R1" s="264"/>
      <c r="S1" s="283" t="s">
        <v>30</v>
      </c>
      <c r="T1" s="264"/>
      <c r="U1" s="283" t="s">
        <v>31</v>
      </c>
      <c r="V1" s="264"/>
      <c r="W1" s="283" t="s">
        <v>32</v>
      </c>
      <c r="X1" s="264"/>
      <c r="Y1" s="283" t="s">
        <v>33</v>
      </c>
      <c r="Z1" s="264"/>
      <c r="AA1" s="283" t="s">
        <v>34</v>
      </c>
      <c r="AB1" s="264"/>
      <c r="AC1" s="283" t="s">
        <v>35</v>
      </c>
      <c r="AD1" s="264"/>
      <c r="AE1" s="283" t="s">
        <v>36</v>
      </c>
      <c r="AF1" s="264"/>
      <c r="AG1" s="283" t="s">
        <v>37</v>
      </c>
      <c r="AH1" s="264"/>
      <c r="AI1" s="283" t="s">
        <v>38</v>
      </c>
      <c r="AJ1" s="264"/>
      <c r="AK1" s="283" t="s">
        <v>39</v>
      </c>
      <c r="AL1" s="264"/>
      <c r="AM1" s="283" t="s">
        <v>40</v>
      </c>
      <c r="AN1" s="264"/>
      <c r="AO1" s="283" t="s">
        <v>41</v>
      </c>
      <c r="AP1" s="264"/>
      <c r="AQ1" s="283" t="s">
        <v>42</v>
      </c>
      <c r="AR1" s="264"/>
      <c r="AS1" s="283" t="s">
        <v>43</v>
      </c>
      <c r="AT1" s="264"/>
      <c r="AU1" s="283" t="s">
        <v>44</v>
      </c>
      <c r="AV1" s="264"/>
      <c r="AW1" s="210" t="s">
        <v>45</v>
      </c>
      <c r="AX1" s="211" t="s">
        <v>887</v>
      </c>
      <c r="AY1" s="211" t="s">
        <v>888</v>
      </c>
      <c r="AZ1" s="211" t="s">
        <v>889</v>
      </c>
      <c r="BA1" s="211" t="s">
        <v>890</v>
      </c>
      <c r="BB1" s="211" t="s">
        <v>53</v>
      </c>
      <c r="BC1" s="211"/>
      <c r="BD1" s="211"/>
      <c r="BE1" s="211" t="s">
        <v>55</v>
      </c>
      <c r="BF1" s="211" t="s">
        <v>54</v>
      </c>
      <c r="BG1" s="211" t="s">
        <v>57</v>
      </c>
      <c r="BH1" s="211" t="s">
        <v>56</v>
      </c>
      <c r="BI1" s="211" t="s">
        <v>58</v>
      </c>
      <c r="BJ1" s="211" t="s">
        <v>60</v>
      </c>
      <c r="BK1" s="211" t="s">
        <v>59</v>
      </c>
      <c r="BL1" s="211" t="s">
        <v>62</v>
      </c>
      <c r="BM1" s="211" t="s">
        <v>61</v>
      </c>
      <c r="BN1" s="211" t="s">
        <v>64</v>
      </c>
      <c r="BO1" s="211" t="s">
        <v>63</v>
      </c>
      <c r="BP1" s="211" t="s">
        <v>65</v>
      </c>
      <c r="BQ1" s="210" t="s">
        <v>46</v>
      </c>
      <c r="BR1" s="210" t="s">
        <v>47</v>
      </c>
      <c r="BS1" s="210" t="s">
        <v>48</v>
      </c>
      <c r="BT1" s="210" t="s">
        <v>49</v>
      </c>
      <c r="BU1" s="210" t="s">
        <v>51</v>
      </c>
      <c r="BV1" s="210" t="s">
        <v>50</v>
      </c>
      <c r="BW1" s="210" t="s">
        <v>52</v>
      </c>
    </row>
    <row r="2" spans="1:75" ht="15.75" customHeight="1">
      <c r="A2" s="11" t="s">
        <v>84</v>
      </c>
      <c r="B2" s="12" t="s">
        <v>87</v>
      </c>
      <c r="C2" s="12">
        <v>6</v>
      </c>
      <c r="D2" s="12">
        <v>1</v>
      </c>
      <c r="E2" s="12">
        <v>64</v>
      </c>
      <c r="F2" s="12">
        <v>2</v>
      </c>
      <c r="G2" s="12">
        <v>162</v>
      </c>
      <c r="H2" s="12">
        <v>4</v>
      </c>
      <c r="I2" s="12">
        <v>75</v>
      </c>
      <c r="J2" s="12">
        <v>3</v>
      </c>
      <c r="K2" s="12">
        <v>147</v>
      </c>
      <c r="L2" s="12">
        <v>4</v>
      </c>
      <c r="M2" s="12">
        <v>90</v>
      </c>
      <c r="N2" s="12">
        <v>3</v>
      </c>
      <c r="O2" s="12">
        <v>168</v>
      </c>
      <c r="P2" s="12">
        <v>5</v>
      </c>
      <c r="Q2" s="12">
        <v>85</v>
      </c>
      <c r="R2" s="12">
        <v>3</v>
      </c>
      <c r="S2" s="12">
        <v>132</v>
      </c>
      <c r="T2" s="12">
        <v>4</v>
      </c>
      <c r="U2" s="12">
        <v>65</v>
      </c>
      <c r="V2" s="12">
        <v>2</v>
      </c>
      <c r="W2" s="12">
        <v>118</v>
      </c>
      <c r="X2" s="12">
        <v>4</v>
      </c>
      <c r="Y2" s="12">
        <v>91</v>
      </c>
      <c r="Z2" s="12">
        <v>3</v>
      </c>
      <c r="AA2" s="12">
        <v>131</v>
      </c>
      <c r="AB2" s="12">
        <v>4</v>
      </c>
      <c r="AC2" s="12">
        <v>102</v>
      </c>
      <c r="AD2" s="12">
        <v>3</v>
      </c>
      <c r="AE2" s="12">
        <v>141</v>
      </c>
      <c r="AF2" s="12">
        <v>5</v>
      </c>
      <c r="AG2" s="12">
        <v>73</v>
      </c>
      <c r="AH2" s="12">
        <v>3</v>
      </c>
      <c r="AI2" s="12">
        <v>112</v>
      </c>
      <c r="AJ2" s="12">
        <v>4</v>
      </c>
      <c r="AK2" s="12">
        <v>42</v>
      </c>
      <c r="AL2" s="12">
        <v>2</v>
      </c>
      <c r="AM2" s="12">
        <v>70</v>
      </c>
      <c r="AN2" s="12">
        <v>3</v>
      </c>
      <c r="AO2" s="12">
        <v>45</v>
      </c>
      <c r="AP2" s="12">
        <v>2</v>
      </c>
      <c r="AQ2" s="12">
        <v>74</v>
      </c>
      <c r="AR2" s="12">
        <v>3</v>
      </c>
      <c r="AS2" s="12">
        <v>47</v>
      </c>
      <c r="AT2" s="12">
        <v>2</v>
      </c>
      <c r="AU2" s="12">
        <v>60</v>
      </c>
      <c r="AV2" s="12">
        <v>2</v>
      </c>
      <c r="AW2" s="12">
        <v>4567</v>
      </c>
      <c r="AX2" s="212">
        <f t="shared" ref="AX2:AX5" si="0">Q2+S2</f>
        <v>217</v>
      </c>
      <c r="AY2" s="212">
        <f t="shared" ref="AY2:AY79" si="1">U2+W2</f>
        <v>183</v>
      </c>
      <c r="AZ2" s="212">
        <f t="shared" ref="AZ2:AZ79" si="2">Y2+AA2</f>
        <v>222</v>
      </c>
      <c r="BA2" s="212">
        <f t="shared" ref="BA2:BA79" si="3">AC2+AE2</f>
        <v>243</v>
      </c>
      <c r="BB2" s="213"/>
      <c r="BC2" s="12"/>
      <c r="BD2" s="12"/>
      <c r="BE2" s="12">
        <f t="shared" ref="BE2:BE5" si="4">S2</f>
        <v>132</v>
      </c>
      <c r="BF2" s="12">
        <f t="shared" ref="BF2:BF5" si="5">Q2</f>
        <v>85</v>
      </c>
      <c r="BG2" s="12">
        <f t="shared" ref="BG2:BG23" si="6">W2</f>
        <v>118</v>
      </c>
      <c r="BH2" s="12">
        <f t="shared" ref="BH2:BH79" si="7">U2</f>
        <v>65</v>
      </c>
      <c r="BI2" s="12">
        <v>0</v>
      </c>
      <c r="BJ2" s="12">
        <v>0</v>
      </c>
      <c r="BK2" s="12">
        <v>0</v>
      </c>
      <c r="BL2" s="12">
        <f t="shared" ref="BL2:BL74" si="8">AA2</f>
        <v>131</v>
      </c>
      <c r="BM2" s="12">
        <f t="shared" ref="BM2:BM74" si="9">Y2</f>
        <v>91</v>
      </c>
      <c r="BN2" s="12">
        <f t="shared" ref="BN2:BN79" si="10">AE2</f>
        <v>141</v>
      </c>
      <c r="BO2" s="12">
        <f t="shared" ref="BO2:BO5" si="11">AC2</f>
        <v>102</v>
      </c>
      <c r="BP2" s="12">
        <v>0</v>
      </c>
      <c r="BQ2" s="12">
        <f t="shared" ref="BQ2:BQ5" si="12">SUM(R2+V2+Z2+AD2)</f>
        <v>11</v>
      </c>
      <c r="BR2" s="12">
        <f>T2+X2+AB2+AF2</f>
        <v>17</v>
      </c>
      <c r="BS2" s="12">
        <f t="shared" ref="BS2:BS141" si="13">BQ2+BR2</f>
        <v>28</v>
      </c>
      <c r="BT2" s="12">
        <f t="shared" ref="BT2:BT23" si="14">SUM(AH2+AJ2+AL2+AN2+AP2+AR2+AT2+AV2)</f>
        <v>21</v>
      </c>
      <c r="BU2" s="12">
        <f>S2+W2+AA2+AE2</f>
        <v>522</v>
      </c>
      <c r="BV2" s="12">
        <f t="shared" ref="BV2:BV5" si="15">Q2+U2+Y2+AC2</f>
        <v>343</v>
      </c>
      <c r="BW2" s="12">
        <f>Q2+S2+U2+W2+Y2+AA2+AC2+AE2</f>
        <v>865</v>
      </c>
    </row>
    <row r="3" spans="1:75" ht="15.75" customHeight="1">
      <c r="A3" s="11" t="s">
        <v>88</v>
      </c>
      <c r="B3" s="12" t="s">
        <v>87</v>
      </c>
      <c r="C3" s="12">
        <v>10</v>
      </c>
      <c r="D3" s="12">
        <v>1</v>
      </c>
      <c r="E3" s="12">
        <v>83</v>
      </c>
      <c r="F3" s="12">
        <v>3</v>
      </c>
      <c r="G3" s="12">
        <v>83</v>
      </c>
      <c r="H3" s="12">
        <v>2</v>
      </c>
      <c r="I3" s="12">
        <v>55</v>
      </c>
      <c r="J3" s="12">
        <v>2</v>
      </c>
      <c r="K3" s="12">
        <v>49</v>
      </c>
      <c r="L3" s="12">
        <v>2</v>
      </c>
      <c r="M3" s="12">
        <v>50</v>
      </c>
      <c r="N3" s="12">
        <v>2</v>
      </c>
      <c r="O3" s="12">
        <v>73</v>
      </c>
      <c r="P3" s="12">
        <v>2</v>
      </c>
      <c r="Q3" s="12">
        <v>42</v>
      </c>
      <c r="R3" s="12">
        <v>2</v>
      </c>
      <c r="S3" s="12">
        <v>59</v>
      </c>
      <c r="T3" s="12">
        <v>2</v>
      </c>
      <c r="U3" s="12">
        <v>73</v>
      </c>
      <c r="V3" s="12">
        <v>3</v>
      </c>
      <c r="W3" s="12">
        <v>53</v>
      </c>
      <c r="X3" s="12">
        <v>2</v>
      </c>
      <c r="Y3" s="12">
        <v>50</v>
      </c>
      <c r="Z3" s="12">
        <v>2</v>
      </c>
      <c r="AA3" s="12">
        <v>39</v>
      </c>
      <c r="AB3" s="12">
        <v>1</v>
      </c>
      <c r="AC3" s="12">
        <v>50</v>
      </c>
      <c r="AD3" s="12">
        <v>2</v>
      </c>
      <c r="AE3" s="12">
        <v>52</v>
      </c>
      <c r="AF3" s="12">
        <v>2</v>
      </c>
      <c r="AG3" s="12">
        <v>59</v>
      </c>
      <c r="AH3" s="12">
        <v>2</v>
      </c>
      <c r="AI3" s="12">
        <v>44</v>
      </c>
      <c r="AJ3" s="12">
        <v>2</v>
      </c>
      <c r="AK3" s="12">
        <v>48</v>
      </c>
      <c r="AL3" s="12">
        <v>2</v>
      </c>
      <c r="AM3" s="12">
        <v>30</v>
      </c>
      <c r="AN3" s="12">
        <v>2</v>
      </c>
      <c r="AO3" s="12">
        <v>20</v>
      </c>
      <c r="AP3" s="12">
        <v>1</v>
      </c>
      <c r="AQ3" s="12">
        <v>21</v>
      </c>
      <c r="AR3" s="12">
        <v>1</v>
      </c>
      <c r="AS3" s="12">
        <v>34</v>
      </c>
      <c r="AT3" s="12">
        <v>2</v>
      </c>
      <c r="AU3" s="12">
        <v>22</v>
      </c>
      <c r="AV3" s="12">
        <v>1</v>
      </c>
      <c r="AW3" s="12">
        <v>34567</v>
      </c>
      <c r="AX3" s="212">
        <f t="shared" si="0"/>
        <v>101</v>
      </c>
      <c r="AY3" s="212">
        <f t="shared" si="1"/>
        <v>126</v>
      </c>
      <c r="AZ3" s="212">
        <f t="shared" si="2"/>
        <v>89</v>
      </c>
      <c r="BA3" s="212">
        <f t="shared" si="3"/>
        <v>102</v>
      </c>
      <c r="BB3" s="213"/>
      <c r="BC3" s="12"/>
      <c r="BD3" s="12"/>
      <c r="BE3" s="12">
        <f t="shared" si="4"/>
        <v>59</v>
      </c>
      <c r="BF3" s="12">
        <f t="shared" si="5"/>
        <v>42</v>
      </c>
      <c r="BG3" s="12">
        <f t="shared" si="6"/>
        <v>53</v>
      </c>
      <c r="BH3" s="12">
        <f t="shared" si="7"/>
        <v>73</v>
      </c>
      <c r="BI3" s="12">
        <v>0</v>
      </c>
      <c r="BJ3" s="12">
        <v>0</v>
      </c>
      <c r="BK3" s="12">
        <v>0</v>
      </c>
      <c r="BL3" s="12">
        <f t="shared" si="8"/>
        <v>39</v>
      </c>
      <c r="BM3" s="12">
        <f t="shared" si="9"/>
        <v>50</v>
      </c>
      <c r="BN3" s="12">
        <f t="shared" si="10"/>
        <v>52</v>
      </c>
      <c r="BO3" s="12">
        <f t="shared" si="11"/>
        <v>50</v>
      </c>
      <c r="BP3" s="12">
        <v>0</v>
      </c>
      <c r="BQ3" s="12">
        <f t="shared" si="12"/>
        <v>9</v>
      </c>
      <c r="BR3" s="12">
        <f>P2+T3+X3+AB3+AF3</f>
        <v>12</v>
      </c>
      <c r="BS3" s="12">
        <f t="shared" si="13"/>
        <v>21</v>
      </c>
      <c r="BT3" s="12">
        <f t="shared" si="14"/>
        <v>13</v>
      </c>
      <c r="BU3" s="12">
        <f>O3+S3+W3+AA3+AE3</f>
        <v>276</v>
      </c>
      <c r="BV3" s="12">
        <f t="shared" si="15"/>
        <v>215</v>
      </c>
      <c r="BW3" s="12">
        <f>O3+Q3+S3+U3+W3+Y3+AA3+AC3+AE3</f>
        <v>491</v>
      </c>
    </row>
    <row r="4" spans="1:75" ht="15.75" customHeight="1">
      <c r="A4" s="11" t="s">
        <v>91</v>
      </c>
      <c r="B4" s="12" t="s">
        <v>87</v>
      </c>
      <c r="C4" s="12">
        <v>13</v>
      </c>
      <c r="D4" s="12">
        <v>1</v>
      </c>
      <c r="E4" s="12">
        <v>105</v>
      </c>
      <c r="F4" s="12">
        <v>5</v>
      </c>
      <c r="G4" s="12"/>
      <c r="H4" s="12"/>
      <c r="I4" s="12">
        <v>126</v>
      </c>
      <c r="J4" s="12">
        <v>5</v>
      </c>
      <c r="K4" s="12"/>
      <c r="L4" s="12"/>
      <c r="M4" s="12">
        <v>121</v>
      </c>
      <c r="N4" s="12">
        <v>5</v>
      </c>
      <c r="O4" s="12"/>
      <c r="P4" s="12"/>
      <c r="Q4" s="12">
        <v>143</v>
      </c>
      <c r="R4" s="12">
        <v>5</v>
      </c>
      <c r="S4" s="12"/>
      <c r="T4" s="12"/>
      <c r="U4" s="12">
        <v>151</v>
      </c>
      <c r="V4" s="12">
        <v>6</v>
      </c>
      <c r="W4" s="12"/>
      <c r="X4" s="12"/>
      <c r="Y4" s="12">
        <v>136</v>
      </c>
      <c r="Z4" s="12">
        <v>5</v>
      </c>
      <c r="AA4" s="12"/>
      <c r="AB4" s="12"/>
      <c r="AC4" s="12">
        <v>117</v>
      </c>
      <c r="AD4" s="12">
        <v>5</v>
      </c>
      <c r="AE4" s="12"/>
      <c r="AF4" s="12"/>
      <c r="AG4" s="12">
        <v>97</v>
      </c>
      <c r="AH4" s="12">
        <v>4</v>
      </c>
      <c r="AI4" s="12"/>
      <c r="AJ4" s="12"/>
      <c r="AK4" s="12">
        <v>83</v>
      </c>
      <c r="AL4" s="12">
        <v>4</v>
      </c>
      <c r="AM4" s="12"/>
      <c r="AN4" s="12"/>
      <c r="AO4" s="12">
        <v>83</v>
      </c>
      <c r="AP4" s="12">
        <v>3</v>
      </c>
      <c r="AQ4" s="12"/>
      <c r="AR4" s="12"/>
      <c r="AS4" s="12">
        <v>53</v>
      </c>
      <c r="AT4" s="12">
        <v>2</v>
      </c>
      <c r="AU4" s="12"/>
      <c r="AV4" s="12"/>
      <c r="AW4" s="12">
        <v>4567</v>
      </c>
      <c r="AX4" s="212">
        <f t="shared" si="0"/>
        <v>143</v>
      </c>
      <c r="AY4" s="212">
        <f t="shared" si="1"/>
        <v>151</v>
      </c>
      <c r="AZ4" s="212">
        <f t="shared" si="2"/>
        <v>136</v>
      </c>
      <c r="BA4" s="212">
        <f t="shared" si="3"/>
        <v>117</v>
      </c>
      <c r="BB4" s="213"/>
      <c r="BC4" s="12"/>
      <c r="BD4" s="12"/>
      <c r="BE4" s="12">
        <f t="shared" si="4"/>
        <v>0</v>
      </c>
      <c r="BF4" s="12">
        <f t="shared" si="5"/>
        <v>143</v>
      </c>
      <c r="BG4" s="12">
        <f t="shared" si="6"/>
        <v>0</v>
      </c>
      <c r="BH4" s="12">
        <f t="shared" si="7"/>
        <v>151</v>
      </c>
      <c r="BI4" s="12">
        <v>0</v>
      </c>
      <c r="BJ4" s="12">
        <v>0</v>
      </c>
      <c r="BK4" s="12">
        <v>0</v>
      </c>
      <c r="BL4" s="12">
        <f t="shared" si="8"/>
        <v>0</v>
      </c>
      <c r="BM4" s="12">
        <f t="shared" si="9"/>
        <v>136</v>
      </c>
      <c r="BN4" s="12">
        <f t="shared" si="10"/>
        <v>0</v>
      </c>
      <c r="BO4" s="12">
        <f t="shared" si="11"/>
        <v>117</v>
      </c>
      <c r="BP4" s="12">
        <v>0</v>
      </c>
      <c r="BQ4" s="12">
        <f t="shared" si="12"/>
        <v>21</v>
      </c>
      <c r="BR4" s="12">
        <f t="shared" ref="BR4:BR5" si="16">T4+X4+AB4+AF4</f>
        <v>0</v>
      </c>
      <c r="BS4" s="12">
        <f t="shared" si="13"/>
        <v>21</v>
      </c>
      <c r="BT4" s="12">
        <f t="shared" si="14"/>
        <v>13</v>
      </c>
      <c r="BU4" s="12">
        <f t="shared" ref="BU4:BU5" si="17">S4+W4+AA4+AE4</f>
        <v>0</v>
      </c>
      <c r="BV4" s="12">
        <f t="shared" si="15"/>
        <v>547</v>
      </c>
      <c r="BW4" s="12">
        <f t="shared" ref="BW4:BW5" si="18">Q4+S4+U4+W4+Y4+AA4+AC4+AE4</f>
        <v>547</v>
      </c>
    </row>
    <row r="5" spans="1:75" ht="15.75" customHeight="1">
      <c r="A5" s="11" t="s">
        <v>93</v>
      </c>
      <c r="B5" s="12" t="s">
        <v>87</v>
      </c>
      <c r="C5" s="12">
        <v>14</v>
      </c>
      <c r="D5" s="12">
        <v>1</v>
      </c>
      <c r="E5" s="12">
        <v>119</v>
      </c>
      <c r="F5" s="12">
        <v>4</v>
      </c>
      <c r="G5" s="12">
        <v>83</v>
      </c>
      <c r="H5" s="12">
        <v>2</v>
      </c>
      <c r="I5" s="12">
        <v>99</v>
      </c>
      <c r="J5" s="12">
        <v>4</v>
      </c>
      <c r="K5" s="12">
        <v>73</v>
      </c>
      <c r="L5" s="12">
        <v>2</v>
      </c>
      <c r="M5" s="12">
        <v>105</v>
      </c>
      <c r="N5" s="12">
        <v>3</v>
      </c>
      <c r="O5" s="12">
        <v>67</v>
      </c>
      <c r="P5" s="12">
        <v>2</v>
      </c>
      <c r="Q5" s="12">
        <v>89</v>
      </c>
      <c r="R5" s="12">
        <v>3</v>
      </c>
      <c r="S5" s="12">
        <v>67</v>
      </c>
      <c r="T5" s="12">
        <v>3</v>
      </c>
      <c r="U5" s="12">
        <v>77</v>
      </c>
      <c r="V5" s="12">
        <v>3</v>
      </c>
      <c r="W5" s="12">
        <v>63</v>
      </c>
      <c r="X5" s="12">
        <v>3</v>
      </c>
      <c r="Y5" s="12">
        <v>82</v>
      </c>
      <c r="Z5" s="12">
        <v>3</v>
      </c>
      <c r="AA5" s="12">
        <v>46</v>
      </c>
      <c r="AB5" s="12">
        <v>3</v>
      </c>
      <c r="AC5" s="12">
        <v>73</v>
      </c>
      <c r="AD5" s="12">
        <v>3</v>
      </c>
      <c r="AE5" s="12">
        <v>41</v>
      </c>
      <c r="AF5" s="12">
        <v>2</v>
      </c>
      <c r="AG5" s="12">
        <v>62</v>
      </c>
      <c r="AH5" s="12">
        <v>3</v>
      </c>
      <c r="AI5" s="12">
        <v>32</v>
      </c>
      <c r="AJ5" s="12">
        <v>1</v>
      </c>
      <c r="AK5" s="12">
        <v>61</v>
      </c>
      <c r="AL5" s="12">
        <v>3</v>
      </c>
      <c r="AM5" s="12">
        <v>29</v>
      </c>
      <c r="AN5" s="12">
        <v>1</v>
      </c>
      <c r="AO5" s="12">
        <v>39</v>
      </c>
      <c r="AP5" s="12">
        <v>2</v>
      </c>
      <c r="AQ5" s="12">
        <v>25</v>
      </c>
      <c r="AR5" s="12">
        <v>1</v>
      </c>
      <c r="AS5" s="12">
        <v>22</v>
      </c>
      <c r="AT5" s="12">
        <v>1</v>
      </c>
      <c r="AU5" s="12">
        <v>21</v>
      </c>
      <c r="AV5" s="12">
        <v>1</v>
      </c>
      <c r="AW5" s="12">
        <v>4567</v>
      </c>
      <c r="AX5" s="212">
        <f t="shared" si="0"/>
        <v>156</v>
      </c>
      <c r="AY5" s="212">
        <f t="shared" si="1"/>
        <v>140</v>
      </c>
      <c r="AZ5" s="212">
        <f t="shared" si="2"/>
        <v>128</v>
      </c>
      <c r="BA5" s="212">
        <f t="shared" si="3"/>
        <v>114</v>
      </c>
      <c r="BB5" s="213"/>
      <c r="BC5" s="12"/>
      <c r="BD5" s="12"/>
      <c r="BE5" s="12">
        <f t="shared" si="4"/>
        <v>67</v>
      </c>
      <c r="BF5" s="12">
        <f t="shared" si="5"/>
        <v>89</v>
      </c>
      <c r="BG5" s="12">
        <f t="shared" si="6"/>
        <v>63</v>
      </c>
      <c r="BH5" s="12">
        <f t="shared" si="7"/>
        <v>77</v>
      </c>
      <c r="BI5" s="12">
        <v>0</v>
      </c>
      <c r="BJ5" s="12">
        <v>0</v>
      </c>
      <c r="BK5" s="12">
        <v>0</v>
      </c>
      <c r="BL5" s="12">
        <f t="shared" si="8"/>
        <v>46</v>
      </c>
      <c r="BM5" s="12">
        <f t="shared" si="9"/>
        <v>82</v>
      </c>
      <c r="BN5" s="12">
        <f t="shared" si="10"/>
        <v>41</v>
      </c>
      <c r="BO5" s="12">
        <f t="shared" si="11"/>
        <v>73</v>
      </c>
      <c r="BP5" s="12">
        <v>0</v>
      </c>
      <c r="BQ5" s="12">
        <f t="shared" si="12"/>
        <v>12</v>
      </c>
      <c r="BR5" s="12">
        <f t="shared" si="16"/>
        <v>11</v>
      </c>
      <c r="BS5" s="12">
        <f t="shared" si="13"/>
        <v>23</v>
      </c>
      <c r="BT5" s="12">
        <f t="shared" si="14"/>
        <v>13</v>
      </c>
      <c r="BU5" s="12">
        <f t="shared" si="17"/>
        <v>217</v>
      </c>
      <c r="BV5" s="12">
        <f t="shared" si="15"/>
        <v>321</v>
      </c>
      <c r="BW5" s="12">
        <f t="shared" si="18"/>
        <v>538</v>
      </c>
    </row>
    <row r="6" spans="1:75" ht="15.75" customHeight="1">
      <c r="A6" s="214" t="s">
        <v>95</v>
      </c>
      <c r="B6" s="12" t="s">
        <v>87</v>
      </c>
      <c r="C6" s="12">
        <v>18</v>
      </c>
      <c r="D6" s="12">
        <v>1</v>
      </c>
      <c r="E6" s="12">
        <v>104</v>
      </c>
      <c r="F6" s="12">
        <v>4</v>
      </c>
      <c r="G6" s="12">
        <v>77</v>
      </c>
      <c r="H6" s="12">
        <v>2</v>
      </c>
      <c r="I6" s="12">
        <v>102</v>
      </c>
      <c r="J6" s="12">
        <v>4</v>
      </c>
      <c r="K6" s="12">
        <v>94</v>
      </c>
      <c r="L6" s="12">
        <v>3</v>
      </c>
      <c r="M6" s="12">
        <v>128</v>
      </c>
      <c r="N6" s="12">
        <v>4</v>
      </c>
      <c r="O6" s="12">
        <v>105</v>
      </c>
      <c r="P6" s="12">
        <v>3</v>
      </c>
      <c r="Q6" s="12">
        <v>109</v>
      </c>
      <c r="R6" s="12">
        <v>3</v>
      </c>
      <c r="S6" s="12">
        <v>97</v>
      </c>
      <c r="T6" s="12">
        <v>4</v>
      </c>
      <c r="U6" s="12">
        <v>96</v>
      </c>
      <c r="V6" s="12">
        <v>3</v>
      </c>
      <c r="W6" s="12">
        <v>75</v>
      </c>
      <c r="X6" s="12">
        <v>2</v>
      </c>
      <c r="Y6" s="12">
        <v>129</v>
      </c>
      <c r="Z6" s="12">
        <v>4</v>
      </c>
      <c r="AA6" s="12">
        <v>71</v>
      </c>
      <c r="AB6" s="12">
        <v>3</v>
      </c>
      <c r="AC6" s="12">
        <v>124</v>
      </c>
      <c r="AD6" s="12">
        <v>4</v>
      </c>
      <c r="AE6" s="12">
        <v>59</v>
      </c>
      <c r="AF6" s="12">
        <v>2</v>
      </c>
      <c r="AG6" s="12">
        <v>78</v>
      </c>
      <c r="AH6" s="12">
        <v>3</v>
      </c>
      <c r="AI6" s="12">
        <v>49</v>
      </c>
      <c r="AJ6" s="12">
        <v>2</v>
      </c>
      <c r="AK6" s="12">
        <v>77</v>
      </c>
      <c r="AL6" s="12">
        <v>3</v>
      </c>
      <c r="AM6" s="12">
        <v>47</v>
      </c>
      <c r="AN6" s="12">
        <v>2</v>
      </c>
      <c r="AO6" s="12">
        <v>47</v>
      </c>
      <c r="AP6" s="12">
        <v>2</v>
      </c>
      <c r="AQ6" s="12">
        <v>28</v>
      </c>
      <c r="AR6" s="12">
        <v>1</v>
      </c>
      <c r="AS6" s="12">
        <v>58</v>
      </c>
      <c r="AT6" s="12">
        <v>2</v>
      </c>
      <c r="AU6" s="12">
        <v>23</v>
      </c>
      <c r="AV6" s="12">
        <v>1</v>
      </c>
      <c r="AW6" s="12">
        <v>567</v>
      </c>
      <c r="AX6" s="212"/>
      <c r="AY6" s="212">
        <f t="shared" si="1"/>
        <v>171</v>
      </c>
      <c r="AZ6" s="212">
        <f t="shared" si="2"/>
        <v>200</v>
      </c>
      <c r="BA6" s="212">
        <f t="shared" si="3"/>
        <v>183</v>
      </c>
      <c r="BB6" s="213"/>
      <c r="BC6" s="12">
        <f>S6</f>
        <v>97</v>
      </c>
      <c r="BD6" s="12">
        <f>Q6</f>
        <v>109</v>
      </c>
      <c r="BG6" s="12">
        <f t="shared" si="6"/>
        <v>75</v>
      </c>
      <c r="BH6" s="12">
        <f t="shared" si="7"/>
        <v>96</v>
      </c>
      <c r="BI6" s="12">
        <v>0</v>
      </c>
      <c r="BJ6" s="12">
        <v>0</v>
      </c>
      <c r="BK6" s="12">
        <v>0</v>
      </c>
      <c r="BL6" s="12">
        <f t="shared" si="8"/>
        <v>71</v>
      </c>
      <c r="BM6" s="12">
        <f t="shared" si="9"/>
        <v>129</v>
      </c>
      <c r="BN6" s="12">
        <f t="shared" si="10"/>
        <v>59</v>
      </c>
      <c r="BO6" s="12" t="s">
        <v>891</v>
      </c>
      <c r="BP6" s="12">
        <v>0</v>
      </c>
      <c r="BQ6" s="12">
        <f>SUM(V6+Z6+AD6)</f>
        <v>11</v>
      </c>
      <c r="BR6" s="12">
        <f>X6+AB6+AF6</f>
        <v>7</v>
      </c>
      <c r="BS6" s="12">
        <f t="shared" si="13"/>
        <v>18</v>
      </c>
      <c r="BT6" s="12">
        <f t="shared" si="14"/>
        <v>16</v>
      </c>
      <c r="BU6" s="12">
        <f>W6+AA6+AE6</f>
        <v>205</v>
      </c>
      <c r="BV6" s="12">
        <f>U6+Y6+AC6</f>
        <v>349</v>
      </c>
      <c r="BW6" s="12">
        <f>U6+W6+Y6+AA6+AC6+AE6</f>
        <v>554</v>
      </c>
    </row>
    <row r="7" spans="1:75" ht="15.75" customHeight="1">
      <c r="A7" s="11" t="s">
        <v>97</v>
      </c>
      <c r="B7" s="12" t="s">
        <v>87</v>
      </c>
      <c r="C7" s="12">
        <v>20</v>
      </c>
      <c r="D7" s="12">
        <v>1</v>
      </c>
      <c r="E7" s="12">
        <v>231</v>
      </c>
      <c r="F7" s="12">
        <v>9</v>
      </c>
      <c r="G7" s="12">
        <v>269</v>
      </c>
      <c r="H7" s="12">
        <v>6</v>
      </c>
      <c r="I7" s="12">
        <v>226</v>
      </c>
      <c r="J7" s="12">
        <v>8</v>
      </c>
      <c r="K7" s="12">
        <v>302</v>
      </c>
      <c r="L7" s="12">
        <v>8</v>
      </c>
      <c r="M7" s="12">
        <v>235</v>
      </c>
      <c r="N7" s="12">
        <v>8</v>
      </c>
      <c r="O7" s="12">
        <v>204</v>
      </c>
      <c r="P7" s="12">
        <v>5</v>
      </c>
      <c r="Q7" s="12">
        <v>198</v>
      </c>
      <c r="R7" s="12">
        <v>7</v>
      </c>
      <c r="S7" s="12">
        <v>231</v>
      </c>
      <c r="T7" s="12">
        <v>6</v>
      </c>
      <c r="U7" s="12">
        <v>223</v>
      </c>
      <c r="V7" s="12">
        <v>9</v>
      </c>
      <c r="W7" s="12">
        <v>177</v>
      </c>
      <c r="X7" s="12">
        <v>5</v>
      </c>
      <c r="Y7" s="12">
        <v>209</v>
      </c>
      <c r="Z7" s="12">
        <v>8</v>
      </c>
      <c r="AA7" s="12">
        <v>174</v>
      </c>
      <c r="AB7" s="12">
        <v>5</v>
      </c>
      <c r="AC7" s="12">
        <v>169</v>
      </c>
      <c r="AD7" s="12">
        <v>9</v>
      </c>
      <c r="AE7" s="12">
        <v>140</v>
      </c>
      <c r="AF7" s="12">
        <v>6</v>
      </c>
      <c r="AG7" s="12">
        <v>144</v>
      </c>
      <c r="AH7" s="12">
        <v>6</v>
      </c>
      <c r="AI7" s="12">
        <v>135</v>
      </c>
      <c r="AJ7" s="12">
        <v>4</v>
      </c>
      <c r="AK7" s="12">
        <v>94</v>
      </c>
      <c r="AL7" s="12">
        <v>3</v>
      </c>
      <c r="AM7" s="12">
        <v>76</v>
      </c>
      <c r="AN7" s="12">
        <v>3</v>
      </c>
      <c r="AO7" s="12">
        <v>73</v>
      </c>
      <c r="AP7" s="12">
        <v>3</v>
      </c>
      <c r="AQ7" s="12">
        <v>50</v>
      </c>
      <c r="AR7" s="12">
        <v>2</v>
      </c>
      <c r="AS7" s="12">
        <v>46</v>
      </c>
      <c r="AT7" s="12">
        <v>2</v>
      </c>
      <c r="AU7" s="12">
        <v>60</v>
      </c>
      <c r="AV7" s="12">
        <v>3</v>
      </c>
      <c r="AW7" s="12">
        <v>4567</v>
      </c>
      <c r="AX7" s="212">
        <f t="shared" ref="AX7:AX11" si="19">Q7+S7</f>
        <v>429</v>
      </c>
      <c r="AY7" s="212">
        <f t="shared" si="1"/>
        <v>400</v>
      </c>
      <c r="AZ7" s="212">
        <f t="shared" si="2"/>
        <v>383</v>
      </c>
      <c r="BA7" s="212">
        <f t="shared" si="3"/>
        <v>309</v>
      </c>
      <c r="BB7" s="213"/>
      <c r="BC7" s="12"/>
      <c r="BD7" s="12"/>
      <c r="BE7" s="12">
        <f t="shared" ref="BE7:BE11" si="20">S7</f>
        <v>231</v>
      </c>
      <c r="BF7" s="12">
        <f t="shared" ref="BF7:BF11" si="21">Q7</f>
        <v>198</v>
      </c>
      <c r="BG7" s="12">
        <f t="shared" si="6"/>
        <v>177</v>
      </c>
      <c r="BH7" s="12">
        <f t="shared" si="7"/>
        <v>223</v>
      </c>
      <c r="BI7" s="12">
        <v>0</v>
      </c>
      <c r="BJ7" s="12">
        <v>0</v>
      </c>
      <c r="BK7" s="12">
        <v>0</v>
      </c>
      <c r="BL7" s="12">
        <f t="shared" si="8"/>
        <v>174</v>
      </c>
      <c r="BM7" s="12">
        <f t="shared" si="9"/>
        <v>209</v>
      </c>
      <c r="BN7" s="12">
        <f t="shared" si="10"/>
        <v>140</v>
      </c>
      <c r="BO7" s="12">
        <f t="shared" ref="BO7:BO79" si="22">AC7</f>
        <v>169</v>
      </c>
      <c r="BP7" s="12">
        <v>0</v>
      </c>
      <c r="BQ7" s="12">
        <f t="shared" ref="BQ7:BQ11" si="23">SUM(R7+V7+Z7+AD7)</f>
        <v>33</v>
      </c>
      <c r="BR7" s="12">
        <f t="shared" ref="BR7:BR10" si="24">T7+X7+AB7+AF7</f>
        <v>22</v>
      </c>
      <c r="BS7" s="12">
        <f t="shared" si="13"/>
        <v>55</v>
      </c>
      <c r="BT7" s="12">
        <f t="shared" si="14"/>
        <v>26</v>
      </c>
      <c r="BU7" s="12">
        <f t="shared" ref="BU7:BU11" si="25">S7+W7+AA7+AE7</f>
        <v>722</v>
      </c>
      <c r="BV7" s="12">
        <f t="shared" ref="BV7:BV11" si="26">Q7+U7+Y7+AC7</f>
        <v>799</v>
      </c>
      <c r="BW7" s="12">
        <f t="shared" ref="BW7:BW10" si="27">Q7+S7+U7+W7+Y7+AA7+AC7+AE7</f>
        <v>1521</v>
      </c>
    </row>
    <row r="8" spans="1:75" ht="15.75" customHeight="1">
      <c r="A8" s="11" t="s">
        <v>99</v>
      </c>
      <c r="B8" s="12" t="s">
        <v>87</v>
      </c>
      <c r="C8" s="12">
        <v>21</v>
      </c>
      <c r="D8" s="12">
        <v>1</v>
      </c>
      <c r="E8" s="12">
        <v>130</v>
      </c>
      <c r="F8" s="12">
        <v>5</v>
      </c>
      <c r="G8" s="12"/>
      <c r="H8" s="12"/>
      <c r="I8" s="12">
        <v>126</v>
      </c>
      <c r="J8" s="12">
        <v>5</v>
      </c>
      <c r="K8" s="12"/>
      <c r="L8" s="12"/>
      <c r="M8" s="12">
        <v>121</v>
      </c>
      <c r="N8" s="12">
        <v>5</v>
      </c>
      <c r="O8" s="12"/>
      <c r="P8" s="12"/>
      <c r="Q8" s="12">
        <v>102</v>
      </c>
      <c r="R8" s="12">
        <v>4</v>
      </c>
      <c r="S8" s="12"/>
      <c r="T8" s="12"/>
      <c r="U8" s="12">
        <v>114</v>
      </c>
      <c r="V8" s="12">
        <v>5</v>
      </c>
      <c r="W8" s="12"/>
      <c r="X8" s="12"/>
      <c r="Y8" s="12">
        <v>105</v>
      </c>
      <c r="Z8" s="12">
        <v>5</v>
      </c>
      <c r="AA8" s="12"/>
      <c r="AB8" s="12"/>
      <c r="AC8" s="12">
        <v>120</v>
      </c>
      <c r="AD8" s="12">
        <v>5</v>
      </c>
      <c r="AE8" s="12"/>
      <c r="AF8" s="12"/>
      <c r="AG8" s="12">
        <v>77</v>
      </c>
      <c r="AH8" s="12">
        <v>4</v>
      </c>
      <c r="AI8" s="12"/>
      <c r="AJ8" s="12"/>
      <c r="AK8" s="12">
        <v>67</v>
      </c>
      <c r="AL8" s="12">
        <v>3</v>
      </c>
      <c r="AM8" s="12"/>
      <c r="AN8" s="12"/>
      <c r="AO8" s="12">
        <v>67</v>
      </c>
      <c r="AP8" s="12">
        <v>3</v>
      </c>
      <c r="AQ8" s="12"/>
      <c r="AR8" s="12"/>
      <c r="AS8" s="12">
        <v>56</v>
      </c>
      <c r="AT8" s="12">
        <v>2</v>
      </c>
      <c r="AU8" s="12"/>
      <c r="AV8" s="12"/>
      <c r="AW8" s="12">
        <v>4567</v>
      </c>
      <c r="AX8" s="212">
        <f t="shared" si="19"/>
        <v>102</v>
      </c>
      <c r="AY8" s="212">
        <f t="shared" si="1"/>
        <v>114</v>
      </c>
      <c r="AZ8" s="212">
        <f t="shared" si="2"/>
        <v>105</v>
      </c>
      <c r="BA8" s="212">
        <f t="shared" si="3"/>
        <v>120</v>
      </c>
      <c r="BB8" s="215"/>
      <c r="BC8" s="12"/>
      <c r="BD8" s="12"/>
      <c r="BE8" s="12">
        <f t="shared" si="20"/>
        <v>0</v>
      </c>
      <c r="BF8" s="12">
        <f t="shared" si="21"/>
        <v>102</v>
      </c>
      <c r="BG8" s="12">
        <f t="shared" si="6"/>
        <v>0</v>
      </c>
      <c r="BH8" s="12">
        <f t="shared" si="7"/>
        <v>114</v>
      </c>
      <c r="BI8" s="12">
        <v>0</v>
      </c>
      <c r="BJ8" s="12">
        <v>0</v>
      </c>
      <c r="BK8" s="12">
        <v>0</v>
      </c>
      <c r="BL8" s="12">
        <f t="shared" si="8"/>
        <v>0</v>
      </c>
      <c r="BM8" s="12">
        <f t="shared" si="9"/>
        <v>105</v>
      </c>
      <c r="BN8" s="12">
        <f t="shared" si="10"/>
        <v>0</v>
      </c>
      <c r="BO8" s="12">
        <f t="shared" si="22"/>
        <v>120</v>
      </c>
      <c r="BP8" s="12">
        <v>0</v>
      </c>
      <c r="BQ8" s="12">
        <f t="shared" si="23"/>
        <v>19</v>
      </c>
      <c r="BR8" s="12">
        <f t="shared" si="24"/>
        <v>0</v>
      </c>
      <c r="BS8" s="12">
        <f t="shared" si="13"/>
        <v>19</v>
      </c>
      <c r="BT8" s="12">
        <f t="shared" si="14"/>
        <v>12</v>
      </c>
      <c r="BU8" s="12">
        <f t="shared" si="25"/>
        <v>0</v>
      </c>
      <c r="BV8" s="12">
        <f t="shared" si="26"/>
        <v>441</v>
      </c>
      <c r="BW8" s="12">
        <f t="shared" si="27"/>
        <v>441</v>
      </c>
    </row>
    <row r="9" spans="1:75" ht="15.75" customHeight="1">
      <c r="A9" s="11" t="s">
        <v>101</v>
      </c>
      <c r="B9" s="12" t="s">
        <v>87</v>
      </c>
      <c r="C9" s="12">
        <v>23</v>
      </c>
      <c r="D9" s="12">
        <v>1</v>
      </c>
      <c r="E9" s="12">
        <v>49</v>
      </c>
      <c r="F9" s="12">
        <v>2</v>
      </c>
      <c r="G9" s="12">
        <v>152</v>
      </c>
      <c r="H9" s="12">
        <v>4</v>
      </c>
      <c r="I9" s="12">
        <v>51</v>
      </c>
      <c r="J9" s="12">
        <v>2</v>
      </c>
      <c r="K9" s="12">
        <v>129</v>
      </c>
      <c r="L9" s="12">
        <v>4</v>
      </c>
      <c r="M9" s="12">
        <v>52</v>
      </c>
      <c r="N9" s="12">
        <v>2</v>
      </c>
      <c r="O9" s="12">
        <v>125</v>
      </c>
      <c r="P9" s="12">
        <v>4</v>
      </c>
      <c r="Q9" s="12">
        <v>64</v>
      </c>
      <c r="R9" s="12">
        <v>2</v>
      </c>
      <c r="S9" s="12">
        <v>146</v>
      </c>
      <c r="T9" s="12">
        <v>5</v>
      </c>
      <c r="U9" s="12">
        <v>64</v>
      </c>
      <c r="V9" s="12">
        <v>2</v>
      </c>
      <c r="W9" s="12">
        <v>161</v>
      </c>
      <c r="X9" s="12">
        <v>5</v>
      </c>
      <c r="Y9" s="12">
        <v>56</v>
      </c>
      <c r="Z9" s="12">
        <v>2</v>
      </c>
      <c r="AA9" s="12">
        <v>131</v>
      </c>
      <c r="AB9" s="12">
        <v>4</v>
      </c>
      <c r="AC9" s="12">
        <v>47</v>
      </c>
      <c r="AD9" s="12">
        <v>2</v>
      </c>
      <c r="AE9" s="12">
        <v>144</v>
      </c>
      <c r="AF9" s="12">
        <v>4</v>
      </c>
      <c r="AG9" s="12">
        <v>56</v>
      </c>
      <c r="AH9" s="12">
        <v>2</v>
      </c>
      <c r="AI9" s="12">
        <v>161</v>
      </c>
      <c r="AJ9" s="12">
        <v>5</v>
      </c>
      <c r="AK9" s="12">
        <v>41</v>
      </c>
      <c r="AL9" s="12">
        <v>2</v>
      </c>
      <c r="AM9" s="12">
        <v>102</v>
      </c>
      <c r="AN9" s="12">
        <v>4</v>
      </c>
      <c r="AO9" s="12">
        <v>22</v>
      </c>
      <c r="AP9" s="12">
        <v>1</v>
      </c>
      <c r="AQ9" s="12">
        <v>51</v>
      </c>
      <c r="AR9" s="12">
        <v>2</v>
      </c>
      <c r="AS9" s="12">
        <v>24</v>
      </c>
      <c r="AT9" s="12">
        <v>1</v>
      </c>
      <c r="AU9" s="12">
        <v>72</v>
      </c>
      <c r="AV9" s="12">
        <v>3</v>
      </c>
      <c r="AW9" s="12">
        <v>4567</v>
      </c>
      <c r="AX9" s="212">
        <f t="shared" si="19"/>
        <v>210</v>
      </c>
      <c r="AY9" s="212">
        <f t="shared" si="1"/>
        <v>225</v>
      </c>
      <c r="AZ9" s="212">
        <f t="shared" si="2"/>
        <v>187</v>
      </c>
      <c r="BA9" s="212">
        <f t="shared" si="3"/>
        <v>191</v>
      </c>
      <c r="BB9" s="213"/>
      <c r="BC9" s="12"/>
      <c r="BD9" s="12"/>
      <c r="BE9" s="12">
        <f t="shared" si="20"/>
        <v>146</v>
      </c>
      <c r="BF9" s="12">
        <f t="shared" si="21"/>
        <v>64</v>
      </c>
      <c r="BG9" s="12">
        <f t="shared" si="6"/>
        <v>161</v>
      </c>
      <c r="BH9" s="12">
        <f t="shared" si="7"/>
        <v>64</v>
      </c>
      <c r="BI9" s="12">
        <v>0</v>
      </c>
      <c r="BJ9" s="12">
        <v>0</v>
      </c>
      <c r="BK9" s="12">
        <v>0</v>
      </c>
      <c r="BL9" s="12">
        <f t="shared" si="8"/>
        <v>131</v>
      </c>
      <c r="BM9" s="12">
        <f t="shared" si="9"/>
        <v>56</v>
      </c>
      <c r="BN9" s="12">
        <f t="shared" si="10"/>
        <v>144</v>
      </c>
      <c r="BO9" s="12">
        <f t="shared" si="22"/>
        <v>47</v>
      </c>
      <c r="BP9" s="12">
        <v>0</v>
      </c>
      <c r="BQ9" s="12">
        <f t="shared" si="23"/>
        <v>8</v>
      </c>
      <c r="BR9" s="12">
        <f t="shared" si="24"/>
        <v>18</v>
      </c>
      <c r="BS9" s="12">
        <f t="shared" si="13"/>
        <v>26</v>
      </c>
      <c r="BT9" s="12">
        <f t="shared" si="14"/>
        <v>20</v>
      </c>
      <c r="BU9" s="12">
        <f t="shared" si="25"/>
        <v>582</v>
      </c>
      <c r="BV9" s="12">
        <f t="shared" si="26"/>
        <v>231</v>
      </c>
      <c r="BW9" s="12">
        <f t="shared" si="27"/>
        <v>813</v>
      </c>
    </row>
    <row r="10" spans="1:75" ht="15.75" customHeight="1">
      <c r="A10" s="11" t="s">
        <v>103</v>
      </c>
      <c r="B10" s="12" t="s">
        <v>87</v>
      </c>
      <c r="C10" s="12">
        <v>24</v>
      </c>
      <c r="D10" s="12">
        <v>1</v>
      </c>
      <c r="E10" s="12">
        <v>64</v>
      </c>
      <c r="F10" s="12">
        <v>2</v>
      </c>
      <c r="G10" s="12">
        <v>62</v>
      </c>
      <c r="H10" s="12">
        <v>2</v>
      </c>
      <c r="I10" s="12">
        <v>52</v>
      </c>
      <c r="J10" s="12">
        <v>2</v>
      </c>
      <c r="K10" s="12">
        <v>73</v>
      </c>
      <c r="L10" s="12">
        <v>3</v>
      </c>
      <c r="M10" s="12">
        <v>60</v>
      </c>
      <c r="N10" s="12">
        <v>2</v>
      </c>
      <c r="O10" s="12">
        <v>45</v>
      </c>
      <c r="P10" s="12">
        <v>2</v>
      </c>
      <c r="Q10" s="12">
        <v>72</v>
      </c>
      <c r="R10" s="12">
        <v>3</v>
      </c>
      <c r="S10" s="12">
        <v>51</v>
      </c>
      <c r="T10" s="12">
        <v>2</v>
      </c>
      <c r="U10" s="12">
        <v>60</v>
      </c>
      <c r="V10" s="12">
        <v>2</v>
      </c>
      <c r="W10" s="12">
        <v>46</v>
      </c>
      <c r="X10" s="12">
        <v>2</v>
      </c>
      <c r="Y10" s="12">
        <v>53</v>
      </c>
      <c r="Z10" s="12">
        <v>2</v>
      </c>
      <c r="AA10" s="12">
        <v>30</v>
      </c>
      <c r="AB10" s="12">
        <v>1</v>
      </c>
      <c r="AC10" s="12">
        <v>52</v>
      </c>
      <c r="AD10" s="12">
        <v>2</v>
      </c>
      <c r="AE10" s="12">
        <v>26</v>
      </c>
      <c r="AF10" s="12">
        <v>1</v>
      </c>
      <c r="AG10" s="12">
        <v>49</v>
      </c>
      <c r="AH10" s="12">
        <v>2</v>
      </c>
      <c r="AI10" s="12">
        <v>27</v>
      </c>
      <c r="AJ10" s="12">
        <v>1</v>
      </c>
      <c r="AK10" s="12">
        <v>26</v>
      </c>
      <c r="AL10" s="12">
        <v>1</v>
      </c>
      <c r="AM10" s="12">
        <v>23</v>
      </c>
      <c r="AN10" s="12">
        <v>1</v>
      </c>
      <c r="AO10" s="12">
        <v>37</v>
      </c>
      <c r="AP10" s="12">
        <v>2</v>
      </c>
      <c r="AQ10" s="12">
        <v>14</v>
      </c>
      <c r="AR10" s="12">
        <v>1</v>
      </c>
      <c r="AS10" s="12">
        <v>20</v>
      </c>
      <c r="AT10" s="12">
        <v>1</v>
      </c>
      <c r="AU10" s="12">
        <v>13</v>
      </c>
      <c r="AV10" s="12">
        <v>1</v>
      </c>
      <c r="AW10" s="12">
        <v>4567</v>
      </c>
      <c r="AX10" s="212">
        <f t="shared" si="19"/>
        <v>123</v>
      </c>
      <c r="AY10" s="212">
        <f t="shared" si="1"/>
        <v>106</v>
      </c>
      <c r="AZ10" s="212">
        <f t="shared" si="2"/>
        <v>83</v>
      </c>
      <c r="BA10" s="212">
        <f t="shared" si="3"/>
        <v>78</v>
      </c>
      <c r="BB10" s="12"/>
      <c r="BC10" s="12"/>
      <c r="BD10" s="12"/>
      <c r="BE10" s="12">
        <f t="shared" si="20"/>
        <v>51</v>
      </c>
      <c r="BF10" s="12">
        <f t="shared" si="21"/>
        <v>72</v>
      </c>
      <c r="BG10" s="12">
        <f t="shared" si="6"/>
        <v>46</v>
      </c>
      <c r="BH10" s="12">
        <f t="shared" si="7"/>
        <v>60</v>
      </c>
      <c r="BI10" s="12">
        <v>0</v>
      </c>
      <c r="BJ10" s="12">
        <v>0</v>
      </c>
      <c r="BK10" s="12">
        <v>0</v>
      </c>
      <c r="BL10" s="12">
        <f t="shared" si="8"/>
        <v>30</v>
      </c>
      <c r="BM10" s="12">
        <f t="shared" si="9"/>
        <v>53</v>
      </c>
      <c r="BN10" s="12">
        <f t="shared" si="10"/>
        <v>26</v>
      </c>
      <c r="BO10" s="12">
        <f t="shared" si="22"/>
        <v>52</v>
      </c>
      <c r="BP10" s="12">
        <v>0</v>
      </c>
      <c r="BQ10" s="12">
        <f t="shared" si="23"/>
        <v>9</v>
      </c>
      <c r="BR10" s="12">
        <f t="shared" si="24"/>
        <v>6</v>
      </c>
      <c r="BS10" s="12">
        <f t="shared" si="13"/>
        <v>15</v>
      </c>
      <c r="BT10" s="12">
        <f t="shared" si="14"/>
        <v>10</v>
      </c>
      <c r="BU10" s="12">
        <f t="shared" si="25"/>
        <v>153</v>
      </c>
      <c r="BV10" s="12">
        <f t="shared" si="26"/>
        <v>237</v>
      </c>
      <c r="BW10" s="12">
        <f t="shared" si="27"/>
        <v>390</v>
      </c>
    </row>
    <row r="11" spans="1:75" ht="15.75" customHeight="1">
      <c r="A11" s="11" t="s">
        <v>105</v>
      </c>
      <c r="B11" s="12" t="s">
        <v>87</v>
      </c>
      <c r="C11" s="12">
        <v>26</v>
      </c>
      <c r="D11" s="12">
        <v>1</v>
      </c>
      <c r="E11" s="12">
        <v>310</v>
      </c>
      <c r="F11" s="12">
        <v>12</v>
      </c>
      <c r="G11" s="12">
        <v>81</v>
      </c>
      <c r="H11" s="12">
        <v>2</v>
      </c>
      <c r="I11" s="12">
        <v>324</v>
      </c>
      <c r="J11" s="12">
        <v>12</v>
      </c>
      <c r="K11" s="12">
        <v>109</v>
      </c>
      <c r="L11" s="12">
        <v>3</v>
      </c>
      <c r="M11" s="12">
        <v>307</v>
      </c>
      <c r="N11" s="12">
        <v>11</v>
      </c>
      <c r="O11" s="12">
        <v>91</v>
      </c>
      <c r="P11" s="12">
        <v>3</v>
      </c>
      <c r="Q11" s="12">
        <v>288</v>
      </c>
      <c r="R11" s="12">
        <v>10</v>
      </c>
      <c r="S11" s="12">
        <v>68</v>
      </c>
      <c r="T11" s="12">
        <v>2</v>
      </c>
      <c r="U11" s="12">
        <v>289</v>
      </c>
      <c r="V11" s="12">
        <v>12</v>
      </c>
      <c r="W11" s="12">
        <v>64</v>
      </c>
      <c r="X11" s="12">
        <v>2</v>
      </c>
      <c r="Y11" s="12">
        <v>229</v>
      </c>
      <c r="Z11" s="12">
        <v>9</v>
      </c>
      <c r="AA11" s="12">
        <v>81</v>
      </c>
      <c r="AB11" s="12">
        <v>3</v>
      </c>
      <c r="AC11" s="12">
        <v>233</v>
      </c>
      <c r="AD11" s="12">
        <v>11</v>
      </c>
      <c r="AE11" s="12">
        <v>73</v>
      </c>
      <c r="AF11" s="12">
        <v>2</v>
      </c>
      <c r="AG11" s="12">
        <v>203</v>
      </c>
      <c r="AH11" s="12">
        <v>8</v>
      </c>
      <c r="AI11" s="12">
        <v>55</v>
      </c>
      <c r="AJ11" s="12">
        <v>2</v>
      </c>
      <c r="AK11" s="12">
        <v>187</v>
      </c>
      <c r="AL11" s="12">
        <v>9</v>
      </c>
      <c r="AM11" s="12">
        <v>41</v>
      </c>
      <c r="AN11" s="12">
        <v>2</v>
      </c>
      <c r="AO11" s="12">
        <v>128</v>
      </c>
      <c r="AP11" s="12">
        <v>5</v>
      </c>
      <c r="AQ11" s="12">
        <v>31</v>
      </c>
      <c r="AR11" s="12">
        <v>1</v>
      </c>
      <c r="AS11" s="12">
        <v>141</v>
      </c>
      <c r="AT11" s="12">
        <v>6</v>
      </c>
      <c r="AU11" s="12">
        <v>32</v>
      </c>
      <c r="AV11" s="12">
        <v>1</v>
      </c>
      <c r="AW11" s="12">
        <v>34567</v>
      </c>
      <c r="AX11" s="212">
        <f t="shared" si="19"/>
        <v>356</v>
      </c>
      <c r="AY11" s="212">
        <f t="shared" si="1"/>
        <v>353</v>
      </c>
      <c r="AZ11" s="212">
        <f t="shared" si="2"/>
        <v>310</v>
      </c>
      <c r="BA11" s="212">
        <f t="shared" si="3"/>
        <v>306</v>
      </c>
      <c r="BB11" s="12"/>
      <c r="BC11" s="12"/>
      <c r="BD11" s="12"/>
      <c r="BE11" s="12">
        <f t="shared" si="20"/>
        <v>68</v>
      </c>
      <c r="BF11" s="12">
        <f t="shared" si="21"/>
        <v>288</v>
      </c>
      <c r="BG11" s="12">
        <f t="shared" si="6"/>
        <v>64</v>
      </c>
      <c r="BH11" s="12">
        <f t="shared" si="7"/>
        <v>289</v>
      </c>
      <c r="BI11" s="12">
        <v>0</v>
      </c>
      <c r="BJ11" s="12">
        <v>0</v>
      </c>
      <c r="BK11" s="12">
        <v>0</v>
      </c>
      <c r="BL11" s="12">
        <f t="shared" si="8"/>
        <v>81</v>
      </c>
      <c r="BM11" s="12">
        <f t="shared" si="9"/>
        <v>229</v>
      </c>
      <c r="BN11" s="12">
        <f t="shared" si="10"/>
        <v>73</v>
      </c>
      <c r="BO11" s="12">
        <f t="shared" si="22"/>
        <v>233</v>
      </c>
      <c r="BP11" s="12">
        <v>0</v>
      </c>
      <c r="BQ11" s="12">
        <f t="shared" si="23"/>
        <v>42</v>
      </c>
      <c r="BR11" s="12">
        <f>P10+T11+X11+AB11+AF11</f>
        <v>11</v>
      </c>
      <c r="BS11" s="12">
        <f t="shared" si="13"/>
        <v>53</v>
      </c>
      <c r="BT11" s="12">
        <f t="shared" si="14"/>
        <v>34</v>
      </c>
      <c r="BU11" s="12">
        <f t="shared" si="25"/>
        <v>286</v>
      </c>
      <c r="BV11" s="12">
        <f t="shared" si="26"/>
        <v>1039</v>
      </c>
      <c r="BW11" s="12">
        <f>O11+Q11+S11+U11+W11+Y11+AA11+AC11+AE11</f>
        <v>1416</v>
      </c>
    </row>
    <row r="12" spans="1:75" ht="15.75" customHeight="1">
      <c r="A12" s="11" t="s">
        <v>107</v>
      </c>
      <c r="B12" s="12" t="s">
        <v>87</v>
      </c>
      <c r="C12" s="12">
        <v>27</v>
      </c>
      <c r="D12" s="12">
        <v>1</v>
      </c>
      <c r="E12" s="12">
        <v>85</v>
      </c>
      <c r="F12" s="12">
        <v>3</v>
      </c>
      <c r="G12" s="12">
        <v>156</v>
      </c>
      <c r="H12" s="12">
        <v>4</v>
      </c>
      <c r="I12" s="12">
        <v>97</v>
      </c>
      <c r="J12" s="12">
        <v>4</v>
      </c>
      <c r="K12" s="12">
        <v>130</v>
      </c>
      <c r="L12" s="12">
        <v>3</v>
      </c>
      <c r="M12" s="12">
        <v>95</v>
      </c>
      <c r="N12" s="12">
        <v>4</v>
      </c>
      <c r="O12" s="12">
        <v>133</v>
      </c>
      <c r="P12" s="12">
        <v>3</v>
      </c>
      <c r="Q12" s="12">
        <v>81</v>
      </c>
      <c r="R12" s="12">
        <v>3</v>
      </c>
      <c r="S12" s="12">
        <v>157</v>
      </c>
      <c r="T12" s="12">
        <v>4</v>
      </c>
      <c r="U12" s="12">
        <v>78</v>
      </c>
      <c r="V12" s="12">
        <v>3</v>
      </c>
      <c r="W12" s="12">
        <v>116</v>
      </c>
      <c r="X12" s="12">
        <v>4</v>
      </c>
      <c r="Y12" s="12">
        <v>81</v>
      </c>
      <c r="Z12" s="12">
        <v>3</v>
      </c>
      <c r="AA12" s="12">
        <v>94</v>
      </c>
      <c r="AB12" s="12">
        <v>4</v>
      </c>
      <c r="AC12" s="12">
        <v>99</v>
      </c>
      <c r="AD12" s="12">
        <v>4</v>
      </c>
      <c r="AE12" s="12">
        <v>108</v>
      </c>
      <c r="AF12" s="12">
        <v>3</v>
      </c>
      <c r="AG12" s="12">
        <v>63</v>
      </c>
      <c r="AH12" s="12">
        <v>3</v>
      </c>
      <c r="AI12" s="12">
        <v>100</v>
      </c>
      <c r="AJ12" s="12">
        <v>3</v>
      </c>
      <c r="AK12" s="12">
        <v>56</v>
      </c>
      <c r="AL12" s="12">
        <v>3</v>
      </c>
      <c r="AM12" s="12">
        <v>75</v>
      </c>
      <c r="AN12" s="12">
        <v>3</v>
      </c>
      <c r="AO12" s="12">
        <v>66</v>
      </c>
      <c r="AP12" s="12">
        <v>3</v>
      </c>
      <c r="AQ12" s="12">
        <v>69</v>
      </c>
      <c r="AR12" s="12">
        <v>3</v>
      </c>
      <c r="AS12" s="12">
        <v>64</v>
      </c>
      <c r="AT12" s="12">
        <v>2</v>
      </c>
      <c r="AU12" s="12">
        <v>48</v>
      </c>
      <c r="AV12" s="12">
        <v>2</v>
      </c>
      <c r="AW12" s="12">
        <v>567</v>
      </c>
      <c r="AX12" s="212"/>
      <c r="AY12" s="212">
        <f t="shared" si="1"/>
        <v>194</v>
      </c>
      <c r="AZ12" s="212">
        <f t="shared" si="2"/>
        <v>175</v>
      </c>
      <c r="BA12" s="212">
        <f t="shared" si="3"/>
        <v>207</v>
      </c>
      <c r="BB12" s="12"/>
      <c r="BC12" s="12">
        <f>S12</f>
        <v>157</v>
      </c>
      <c r="BD12" s="12">
        <f>Q12</f>
        <v>81</v>
      </c>
      <c r="BG12" s="12">
        <f t="shared" si="6"/>
        <v>116</v>
      </c>
      <c r="BH12" s="12">
        <f t="shared" si="7"/>
        <v>78</v>
      </c>
      <c r="BI12" s="12">
        <v>0</v>
      </c>
      <c r="BJ12" s="12">
        <v>0</v>
      </c>
      <c r="BK12" s="12">
        <v>0</v>
      </c>
      <c r="BL12" s="12">
        <f t="shared" si="8"/>
        <v>94</v>
      </c>
      <c r="BM12" s="12">
        <f t="shared" si="9"/>
        <v>81</v>
      </c>
      <c r="BN12" s="12">
        <f t="shared" si="10"/>
        <v>108</v>
      </c>
      <c r="BO12" s="12">
        <f t="shared" si="22"/>
        <v>99</v>
      </c>
      <c r="BP12" s="12">
        <v>0</v>
      </c>
      <c r="BQ12" s="12">
        <f>SUM(V12+Z12+AD12)</f>
        <v>10</v>
      </c>
      <c r="BR12" s="12">
        <f>X12+AB12+AF12</f>
        <v>11</v>
      </c>
      <c r="BS12" s="12">
        <f t="shared" si="13"/>
        <v>21</v>
      </c>
      <c r="BT12" s="12">
        <f t="shared" si="14"/>
        <v>22</v>
      </c>
      <c r="BU12" s="12">
        <f>W12+AA12+AE12</f>
        <v>318</v>
      </c>
      <c r="BV12" s="12">
        <f>U12+Y12+AC12</f>
        <v>258</v>
      </c>
      <c r="BW12" s="12">
        <f>U12+W12+Y12+AA12+AC12+AE12</f>
        <v>576</v>
      </c>
    </row>
    <row r="13" spans="1:75" ht="15.75" customHeight="1">
      <c r="A13" s="11" t="s">
        <v>109</v>
      </c>
      <c r="B13" s="12" t="s">
        <v>87</v>
      </c>
      <c r="C13" s="12">
        <v>32</v>
      </c>
      <c r="D13" s="12">
        <v>1</v>
      </c>
      <c r="E13" s="12">
        <v>116</v>
      </c>
      <c r="F13" s="12">
        <v>4</v>
      </c>
      <c r="G13" s="12">
        <v>34</v>
      </c>
      <c r="H13" s="12">
        <v>1</v>
      </c>
      <c r="I13" s="12">
        <v>109</v>
      </c>
      <c r="J13" s="12">
        <v>4</v>
      </c>
      <c r="K13" s="12">
        <v>41</v>
      </c>
      <c r="L13" s="12">
        <v>1</v>
      </c>
      <c r="M13" s="12">
        <v>121</v>
      </c>
      <c r="N13" s="12">
        <v>5</v>
      </c>
      <c r="O13" s="12">
        <v>37</v>
      </c>
      <c r="P13" s="12">
        <v>1</v>
      </c>
      <c r="Q13" s="12">
        <v>124</v>
      </c>
      <c r="R13" s="12">
        <v>5</v>
      </c>
      <c r="S13" s="12">
        <v>53</v>
      </c>
      <c r="T13" s="12">
        <v>2</v>
      </c>
      <c r="U13" s="12">
        <v>95</v>
      </c>
      <c r="V13" s="12">
        <v>3</v>
      </c>
      <c r="W13" s="12">
        <v>36</v>
      </c>
      <c r="X13" s="12">
        <v>1</v>
      </c>
      <c r="Y13" s="12">
        <v>73</v>
      </c>
      <c r="Z13" s="12">
        <v>3</v>
      </c>
      <c r="AA13" s="12">
        <v>29</v>
      </c>
      <c r="AB13" s="12">
        <v>1</v>
      </c>
      <c r="AC13" s="12">
        <v>85</v>
      </c>
      <c r="AD13" s="12">
        <v>3</v>
      </c>
      <c r="AE13" s="12">
        <v>30</v>
      </c>
      <c r="AF13" s="12">
        <v>1</v>
      </c>
      <c r="AG13" s="12">
        <v>93</v>
      </c>
      <c r="AH13" s="12">
        <v>4</v>
      </c>
      <c r="AI13" s="12">
        <v>24</v>
      </c>
      <c r="AJ13" s="12">
        <v>1</v>
      </c>
      <c r="AK13" s="12">
        <v>61</v>
      </c>
      <c r="AL13" s="12">
        <v>3</v>
      </c>
      <c r="AM13" s="12">
        <v>19</v>
      </c>
      <c r="AN13" s="12">
        <v>1</v>
      </c>
      <c r="AO13" s="12">
        <v>58</v>
      </c>
      <c r="AP13" s="12">
        <v>2</v>
      </c>
      <c r="AQ13" s="12">
        <v>27</v>
      </c>
      <c r="AR13" s="12">
        <v>1</v>
      </c>
      <c r="AS13" s="12">
        <v>45</v>
      </c>
      <c r="AT13" s="12">
        <v>2</v>
      </c>
      <c r="AU13" s="12">
        <v>18</v>
      </c>
      <c r="AV13" s="12">
        <v>1</v>
      </c>
      <c r="AW13" s="12">
        <v>34567</v>
      </c>
      <c r="AX13" s="212">
        <f t="shared" ref="AX13:AX25" si="28">Q13+S13</f>
        <v>177</v>
      </c>
      <c r="AY13" s="212">
        <f t="shared" si="1"/>
        <v>131</v>
      </c>
      <c r="AZ13" s="212">
        <f t="shared" si="2"/>
        <v>102</v>
      </c>
      <c r="BA13" s="212">
        <f t="shared" si="3"/>
        <v>115</v>
      </c>
      <c r="BB13" s="12"/>
      <c r="BC13" s="12"/>
      <c r="BD13" s="12"/>
      <c r="BE13" s="12">
        <f t="shared" ref="BE13:BE25" si="29">S13</f>
        <v>53</v>
      </c>
      <c r="BF13" s="12">
        <f t="shared" ref="BF13:BF25" si="30">Q13</f>
        <v>124</v>
      </c>
      <c r="BG13" s="12">
        <f t="shared" si="6"/>
        <v>36</v>
      </c>
      <c r="BH13" s="12">
        <f t="shared" si="7"/>
        <v>95</v>
      </c>
      <c r="BI13" s="12">
        <v>0</v>
      </c>
      <c r="BJ13" s="12">
        <v>0</v>
      </c>
      <c r="BK13" s="12">
        <v>0</v>
      </c>
      <c r="BL13" s="12">
        <f t="shared" si="8"/>
        <v>29</v>
      </c>
      <c r="BM13" s="12">
        <f t="shared" si="9"/>
        <v>73</v>
      </c>
      <c r="BN13" s="12">
        <f t="shared" si="10"/>
        <v>30</v>
      </c>
      <c r="BO13" s="12">
        <f t="shared" si="22"/>
        <v>85</v>
      </c>
      <c r="BP13" s="12">
        <v>0</v>
      </c>
      <c r="BQ13" s="12">
        <f t="shared" ref="BQ13:BQ25" si="31">SUM(R13+V13+Z13+AD13)</f>
        <v>14</v>
      </c>
      <c r="BR13" s="12">
        <f>P12+T13+X13+AB13+AF13</f>
        <v>8</v>
      </c>
      <c r="BS13" s="12">
        <f t="shared" si="13"/>
        <v>22</v>
      </c>
      <c r="BT13" s="12">
        <f t="shared" si="14"/>
        <v>15</v>
      </c>
      <c r="BU13" s="12">
        <f>O13+S13+W13+AA13+AE13</f>
        <v>185</v>
      </c>
      <c r="BV13" s="12">
        <f t="shared" ref="BV13:BV25" si="32">Q13+U13+Y13+AC13</f>
        <v>377</v>
      </c>
      <c r="BW13" s="12">
        <f>O13+Q13+S13+U13+W13+Y13+AA13+AC13+AE13</f>
        <v>562</v>
      </c>
    </row>
    <row r="14" spans="1:75" ht="15.75" customHeight="1">
      <c r="A14" s="11" t="s">
        <v>111</v>
      </c>
      <c r="B14" s="12" t="s">
        <v>87</v>
      </c>
      <c r="C14" s="12">
        <v>54</v>
      </c>
      <c r="D14" s="12">
        <v>1</v>
      </c>
      <c r="E14" s="12">
        <v>173</v>
      </c>
      <c r="F14" s="12">
        <v>6</v>
      </c>
      <c r="G14" s="12"/>
      <c r="H14" s="12"/>
      <c r="I14" s="12">
        <v>186</v>
      </c>
      <c r="J14" s="12">
        <v>6</v>
      </c>
      <c r="K14" s="12"/>
      <c r="L14" s="12"/>
      <c r="M14" s="12">
        <v>189</v>
      </c>
      <c r="N14" s="12">
        <v>7</v>
      </c>
      <c r="O14" s="12"/>
      <c r="P14" s="12"/>
      <c r="Q14" s="12">
        <v>170</v>
      </c>
      <c r="R14" s="12">
        <v>6</v>
      </c>
      <c r="S14" s="12"/>
      <c r="T14" s="12"/>
      <c r="U14" s="12">
        <v>168</v>
      </c>
      <c r="V14" s="12">
        <v>6</v>
      </c>
      <c r="W14" s="12"/>
      <c r="X14" s="12"/>
      <c r="Y14" s="12">
        <v>124</v>
      </c>
      <c r="Z14" s="12">
        <v>5</v>
      </c>
      <c r="AA14" s="12"/>
      <c r="AB14" s="12"/>
      <c r="AC14" s="12">
        <v>159</v>
      </c>
      <c r="AD14" s="12">
        <v>6</v>
      </c>
      <c r="AE14" s="12"/>
      <c r="AF14" s="12"/>
      <c r="AG14" s="12">
        <v>114</v>
      </c>
      <c r="AH14" s="12">
        <v>5</v>
      </c>
      <c r="AI14" s="12"/>
      <c r="AJ14" s="12"/>
      <c r="AK14" s="12">
        <v>112</v>
      </c>
      <c r="AL14" s="12">
        <v>6</v>
      </c>
      <c r="AM14" s="12"/>
      <c r="AN14" s="12"/>
      <c r="AO14" s="12">
        <v>68</v>
      </c>
      <c r="AP14" s="12">
        <v>3</v>
      </c>
      <c r="AQ14" s="12"/>
      <c r="AR14" s="12"/>
      <c r="AS14" s="12">
        <v>70</v>
      </c>
      <c r="AT14" s="12">
        <v>3</v>
      </c>
      <c r="AU14" s="12"/>
      <c r="AV14" s="12"/>
      <c r="AW14" s="12">
        <v>4567</v>
      </c>
      <c r="AX14" s="212">
        <f t="shared" si="28"/>
        <v>170</v>
      </c>
      <c r="AY14" s="212">
        <f t="shared" si="1"/>
        <v>168</v>
      </c>
      <c r="AZ14" s="212">
        <f t="shared" si="2"/>
        <v>124</v>
      </c>
      <c r="BA14" s="212">
        <f t="shared" si="3"/>
        <v>159</v>
      </c>
      <c r="BB14" s="12"/>
      <c r="BC14" s="12"/>
      <c r="BD14" s="12"/>
      <c r="BE14" s="12">
        <f t="shared" si="29"/>
        <v>0</v>
      </c>
      <c r="BF14" s="12">
        <f t="shared" si="30"/>
        <v>170</v>
      </c>
      <c r="BG14" s="12">
        <f t="shared" si="6"/>
        <v>0</v>
      </c>
      <c r="BH14" s="12">
        <f t="shared" si="7"/>
        <v>168</v>
      </c>
      <c r="BI14" s="12">
        <v>0</v>
      </c>
      <c r="BJ14" s="12">
        <v>0</v>
      </c>
      <c r="BK14" s="12">
        <v>0</v>
      </c>
      <c r="BL14" s="12">
        <f t="shared" si="8"/>
        <v>0</v>
      </c>
      <c r="BM14" s="12">
        <f t="shared" si="9"/>
        <v>124</v>
      </c>
      <c r="BN14" s="12">
        <f t="shared" si="10"/>
        <v>0</v>
      </c>
      <c r="BO14" s="12">
        <f t="shared" si="22"/>
        <v>159</v>
      </c>
      <c r="BP14" s="12">
        <v>0</v>
      </c>
      <c r="BQ14" s="12">
        <f t="shared" si="31"/>
        <v>23</v>
      </c>
      <c r="BR14" s="12">
        <f t="shared" ref="BR14:BR23" si="33">T14+X14+AB14+AF14</f>
        <v>0</v>
      </c>
      <c r="BS14" s="12">
        <f t="shared" si="13"/>
        <v>23</v>
      </c>
      <c r="BT14" s="12">
        <f t="shared" si="14"/>
        <v>17</v>
      </c>
      <c r="BU14" s="12">
        <f t="shared" ref="BU14:BU23" si="34">S14+W14+AA14+AE14</f>
        <v>0</v>
      </c>
      <c r="BV14" s="12">
        <f t="shared" si="32"/>
        <v>621</v>
      </c>
      <c r="BW14" s="12">
        <f t="shared" ref="BW14:BW23" si="35">Q14+S14+U14+W14+Y14+AA14+AC14+AE14</f>
        <v>621</v>
      </c>
    </row>
    <row r="15" spans="1:75" ht="15.75" customHeight="1">
      <c r="A15" s="11" t="s">
        <v>113</v>
      </c>
      <c r="B15" s="12" t="s">
        <v>87</v>
      </c>
      <c r="C15" s="12">
        <v>58</v>
      </c>
      <c r="D15" s="12">
        <v>1</v>
      </c>
      <c r="E15" s="12">
        <v>137</v>
      </c>
      <c r="F15" s="12">
        <v>6</v>
      </c>
      <c r="G15" s="12"/>
      <c r="H15" s="12"/>
      <c r="I15" s="12">
        <v>137</v>
      </c>
      <c r="J15" s="12">
        <v>5</v>
      </c>
      <c r="K15" s="12"/>
      <c r="L15" s="12"/>
      <c r="M15" s="12">
        <v>146</v>
      </c>
      <c r="N15" s="12">
        <v>5</v>
      </c>
      <c r="O15" s="12"/>
      <c r="P15" s="12"/>
      <c r="Q15" s="12">
        <v>148</v>
      </c>
      <c r="R15" s="12">
        <v>6</v>
      </c>
      <c r="S15" s="12"/>
      <c r="T15" s="12"/>
      <c r="U15" s="12">
        <v>120</v>
      </c>
      <c r="V15" s="12">
        <v>5</v>
      </c>
      <c r="W15" s="12"/>
      <c r="X15" s="12"/>
      <c r="Y15" s="12">
        <v>96</v>
      </c>
      <c r="Z15" s="12">
        <v>4</v>
      </c>
      <c r="AA15" s="12"/>
      <c r="AB15" s="12"/>
      <c r="AC15" s="12">
        <v>93</v>
      </c>
      <c r="AD15" s="12">
        <v>4</v>
      </c>
      <c r="AE15" s="12"/>
      <c r="AF15" s="12"/>
      <c r="AG15" s="12">
        <v>90</v>
      </c>
      <c r="AH15" s="12">
        <v>4</v>
      </c>
      <c r="AI15" s="12"/>
      <c r="AJ15" s="12"/>
      <c r="AK15" s="12">
        <v>76</v>
      </c>
      <c r="AL15" s="12">
        <v>3</v>
      </c>
      <c r="AM15" s="12"/>
      <c r="AN15" s="12"/>
      <c r="AO15" s="12">
        <v>46</v>
      </c>
      <c r="AP15" s="12">
        <v>2</v>
      </c>
      <c r="AQ15" s="12"/>
      <c r="AR15" s="12"/>
      <c r="AS15" s="12">
        <v>42</v>
      </c>
      <c r="AT15" s="12">
        <v>2</v>
      </c>
      <c r="AU15" s="12"/>
      <c r="AV15" s="12"/>
      <c r="AW15" s="12">
        <v>4567</v>
      </c>
      <c r="AX15" s="212">
        <f t="shared" si="28"/>
        <v>148</v>
      </c>
      <c r="AY15" s="212">
        <f t="shared" si="1"/>
        <v>120</v>
      </c>
      <c r="AZ15" s="212">
        <f t="shared" si="2"/>
        <v>96</v>
      </c>
      <c r="BA15" s="212">
        <f t="shared" si="3"/>
        <v>93</v>
      </c>
      <c r="BB15" s="12"/>
      <c r="BC15" s="12"/>
      <c r="BD15" s="12"/>
      <c r="BE15" s="12">
        <f t="shared" si="29"/>
        <v>0</v>
      </c>
      <c r="BF15" s="12">
        <f t="shared" si="30"/>
        <v>148</v>
      </c>
      <c r="BG15" s="12">
        <f t="shared" si="6"/>
        <v>0</v>
      </c>
      <c r="BH15" s="12">
        <f t="shared" si="7"/>
        <v>120</v>
      </c>
      <c r="BI15" s="12">
        <v>0</v>
      </c>
      <c r="BJ15" s="12">
        <v>0</v>
      </c>
      <c r="BK15" s="12">
        <v>0</v>
      </c>
      <c r="BL15" s="12">
        <f t="shared" si="8"/>
        <v>0</v>
      </c>
      <c r="BM15" s="12">
        <f t="shared" si="9"/>
        <v>96</v>
      </c>
      <c r="BN15" s="12">
        <f t="shared" si="10"/>
        <v>0</v>
      </c>
      <c r="BO15" s="12">
        <f t="shared" si="22"/>
        <v>93</v>
      </c>
      <c r="BP15" s="12">
        <v>0</v>
      </c>
      <c r="BQ15" s="12">
        <f t="shared" si="31"/>
        <v>19</v>
      </c>
      <c r="BR15" s="12">
        <f t="shared" si="33"/>
        <v>0</v>
      </c>
      <c r="BS15" s="12">
        <f t="shared" si="13"/>
        <v>19</v>
      </c>
      <c r="BT15" s="12">
        <f t="shared" si="14"/>
        <v>11</v>
      </c>
      <c r="BU15" s="12">
        <f t="shared" si="34"/>
        <v>0</v>
      </c>
      <c r="BV15" s="12">
        <f t="shared" si="32"/>
        <v>457</v>
      </c>
      <c r="BW15" s="12">
        <f t="shared" si="35"/>
        <v>457</v>
      </c>
    </row>
    <row r="16" spans="1:75" ht="15.75" customHeight="1">
      <c r="A16" s="11" t="s">
        <v>115</v>
      </c>
      <c r="B16" s="12" t="s">
        <v>87</v>
      </c>
      <c r="C16" s="12">
        <v>60</v>
      </c>
      <c r="D16" s="12">
        <v>1</v>
      </c>
      <c r="E16" s="12">
        <v>77</v>
      </c>
      <c r="F16" s="12">
        <v>3</v>
      </c>
      <c r="G16" s="12">
        <v>159</v>
      </c>
      <c r="H16" s="12">
        <v>5</v>
      </c>
      <c r="I16" s="12">
        <v>64</v>
      </c>
      <c r="J16" s="12">
        <v>3</v>
      </c>
      <c r="K16" s="12">
        <v>160</v>
      </c>
      <c r="L16" s="12">
        <v>5</v>
      </c>
      <c r="M16" s="12">
        <v>88</v>
      </c>
      <c r="N16" s="12">
        <v>3</v>
      </c>
      <c r="O16" s="12">
        <v>140</v>
      </c>
      <c r="P16" s="12">
        <v>5</v>
      </c>
      <c r="Q16" s="12">
        <v>86</v>
      </c>
      <c r="R16" s="12">
        <v>3</v>
      </c>
      <c r="S16" s="12">
        <v>160</v>
      </c>
      <c r="T16" s="12">
        <v>5</v>
      </c>
      <c r="U16" s="12">
        <v>88</v>
      </c>
      <c r="V16" s="12">
        <v>3</v>
      </c>
      <c r="W16" s="12">
        <v>126</v>
      </c>
      <c r="X16" s="12">
        <v>5</v>
      </c>
      <c r="Y16" s="12">
        <v>75</v>
      </c>
      <c r="Z16" s="12">
        <v>3</v>
      </c>
      <c r="AA16" s="12">
        <v>133</v>
      </c>
      <c r="AB16" s="12">
        <v>5</v>
      </c>
      <c r="AC16" s="12">
        <v>75</v>
      </c>
      <c r="AD16" s="12">
        <v>3</v>
      </c>
      <c r="AE16" s="12">
        <v>108</v>
      </c>
      <c r="AF16" s="12">
        <v>3</v>
      </c>
      <c r="AG16" s="12">
        <v>71</v>
      </c>
      <c r="AH16" s="12">
        <v>3</v>
      </c>
      <c r="AI16" s="12">
        <v>105</v>
      </c>
      <c r="AJ16" s="12">
        <v>4</v>
      </c>
      <c r="AK16" s="12">
        <v>66</v>
      </c>
      <c r="AL16" s="12">
        <v>3</v>
      </c>
      <c r="AM16" s="12">
        <v>102</v>
      </c>
      <c r="AN16" s="12">
        <v>4</v>
      </c>
      <c r="AO16" s="12">
        <v>60</v>
      </c>
      <c r="AP16" s="12">
        <v>3</v>
      </c>
      <c r="AQ16" s="12">
        <v>84</v>
      </c>
      <c r="AR16" s="12">
        <v>3</v>
      </c>
      <c r="AS16" s="12">
        <v>25</v>
      </c>
      <c r="AT16" s="12">
        <v>1</v>
      </c>
      <c r="AU16" s="12">
        <v>38</v>
      </c>
      <c r="AV16" s="12">
        <v>2</v>
      </c>
      <c r="AW16" s="12">
        <v>4567</v>
      </c>
      <c r="AX16" s="212">
        <f t="shared" si="28"/>
        <v>246</v>
      </c>
      <c r="AY16" s="212">
        <f t="shared" si="1"/>
        <v>214</v>
      </c>
      <c r="AZ16" s="212">
        <f t="shared" si="2"/>
        <v>208</v>
      </c>
      <c r="BA16" s="212">
        <f t="shared" si="3"/>
        <v>183</v>
      </c>
      <c r="BB16" s="12"/>
      <c r="BC16" s="12"/>
      <c r="BD16" s="12"/>
      <c r="BE16" s="12">
        <f t="shared" si="29"/>
        <v>160</v>
      </c>
      <c r="BF16" s="12">
        <f t="shared" si="30"/>
        <v>86</v>
      </c>
      <c r="BG16" s="12">
        <f t="shared" si="6"/>
        <v>126</v>
      </c>
      <c r="BH16" s="12">
        <f t="shared" si="7"/>
        <v>88</v>
      </c>
      <c r="BI16" s="12">
        <v>0</v>
      </c>
      <c r="BJ16" s="12">
        <v>0</v>
      </c>
      <c r="BK16" s="12">
        <v>0</v>
      </c>
      <c r="BL16" s="12">
        <f t="shared" si="8"/>
        <v>133</v>
      </c>
      <c r="BM16" s="12">
        <f t="shared" si="9"/>
        <v>75</v>
      </c>
      <c r="BN16" s="12">
        <f t="shared" si="10"/>
        <v>108</v>
      </c>
      <c r="BO16" s="12">
        <f t="shared" si="22"/>
        <v>75</v>
      </c>
      <c r="BP16" s="12">
        <v>0</v>
      </c>
      <c r="BQ16" s="12">
        <f t="shared" si="31"/>
        <v>12</v>
      </c>
      <c r="BR16" s="12">
        <f t="shared" si="33"/>
        <v>18</v>
      </c>
      <c r="BS16" s="12">
        <f t="shared" si="13"/>
        <v>30</v>
      </c>
      <c r="BT16" s="12">
        <f t="shared" si="14"/>
        <v>23</v>
      </c>
      <c r="BU16" s="12">
        <f t="shared" si="34"/>
        <v>527</v>
      </c>
      <c r="BV16" s="12">
        <f t="shared" si="32"/>
        <v>324</v>
      </c>
      <c r="BW16" s="12">
        <f t="shared" si="35"/>
        <v>851</v>
      </c>
    </row>
    <row r="17" spans="1:75" ht="15.75" customHeight="1">
      <c r="A17" s="11" t="s">
        <v>117</v>
      </c>
      <c r="B17" s="12" t="s">
        <v>87</v>
      </c>
      <c r="C17" s="12">
        <v>80</v>
      </c>
      <c r="D17" s="12">
        <v>1</v>
      </c>
      <c r="E17" s="12">
        <v>178</v>
      </c>
      <c r="F17" s="12">
        <v>6</v>
      </c>
      <c r="G17" s="12"/>
      <c r="H17" s="12"/>
      <c r="I17" s="12">
        <v>182</v>
      </c>
      <c r="J17" s="12">
        <v>6</v>
      </c>
      <c r="K17" s="12"/>
      <c r="L17" s="12"/>
      <c r="M17" s="12">
        <v>182</v>
      </c>
      <c r="N17" s="12">
        <v>6</v>
      </c>
      <c r="O17" s="12"/>
      <c r="P17" s="12"/>
      <c r="Q17" s="12">
        <v>203</v>
      </c>
      <c r="R17" s="12">
        <v>7</v>
      </c>
      <c r="S17" s="12"/>
      <c r="T17" s="12"/>
      <c r="U17" s="12">
        <v>179</v>
      </c>
      <c r="V17" s="12">
        <v>7</v>
      </c>
      <c r="W17" s="12"/>
      <c r="X17" s="12"/>
      <c r="Y17" s="12">
        <v>150</v>
      </c>
      <c r="Z17" s="12">
        <v>5</v>
      </c>
      <c r="AA17" s="12"/>
      <c r="AB17" s="12"/>
      <c r="AC17" s="12">
        <v>138</v>
      </c>
      <c r="AD17" s="12">
        <v>5</v>
      </c>
      <c r="AE17" s="12"/>
      <c r="AF17" s="12"/>
      <c r="AG17" s="12">
        <v>119</v>
      </c>
      <c r="AH17" s="12">
        <v>4</v>
      </c>
      <c r="AI17" s="12"/>
      <c r="AJ17" s="12"/>
      <c r="AK17" s="12">
        <v>125</v>
      </c>
      <c r="AL17" s="12">
        <v>4</v>
      </c>
      <c r="AM17" s="12"/>
      <c r="AN17" s="12"/>
      <c r="AO17" s="12">
        <v>106</v>
      </c>
      <c r="AP17" s="12">
        <v>4</v>
      </c>
      <c r="AQ17" s="12"/>
      <c r="AR17" s="12"/>
      <c r="AS17" s="12">
        <v>88</v>
      </c>
      <c r="AT17" s="12">
        <v>4</v>
      </c>
      <c r="AU17" s="12"/>
      <c r="AV17" s="12"/>
      <c r="AW17" s="12">
        <v>4567</v>
      </c>
      <c r="AX17" s="212">
        <f t="shared" si="28"/>
        <v>203</v>
      </c>
      <c r="AY17" s="212">
        <f t="shared" si="1"/>
        <v>179</v>
      </c>
      <c r="AZ17" s="212">
        <f t="shared" si="2"/>
        <v>150</v>
      </c>
      <c r="BA17" s="212">
        <f t="shared" si="3"/>
        <v>138</v>
      </c>
      <c r="BB17" s="12"/>
      <c r="BC17" s="12"/>
      <c r="BD17" s="12"/>
      <c r="BE17" s="12">
        <f t="shared" si="29"/>
        <v>0</v>
      </c>
      <c r="BF17" s="12">
        <f t="shared" si="30"/>
        <v>203</v>
      </c>
      <c r="BG17" s="12">
        <f t="shared" si="6"/>
        <v>0</v>
      </c>
      <c r="BH17" s="12">
        <f t="shared" si="7"/>
        <v>179</v>
      </c>
      <c r="BI17" s="12">
        <v>0</v>
      </c>
      <c r="BJ17" s="12">
        <v>0</v>
      </c>
      <c r="BK17" s="12">
        <v>0</v>
      </c>
      <c r="BL17" s="12">
        <f t="shared" si="8"/>
        <v>0</v>
      </c>
      <c r="BM17" s="12">
        <f t="shared" si="9"/>
        <v>150</v>
      </c>
      <c r="BN17" s="12">
        <f t="shared" si="10"/>
        <v>0</v>
      </c>
      <c r="BO17" s="12">
        <f t="shared" si="22"/>
        <v>138</v>
      </c>
      <c r="BP17" s="12">
        <v>0</v>
      </c>
      <c r="BQ17" s="12">
        <f t="shared" si="31"/>
        <v>24</v>
      </c>
      <c r="BR17" s="12">
        <f t="shared" si="33"/>
        <v>0</v>
      </c>
      <c r="BS17" s="12">
        <f t="shared" si="13"/>
        <v>24</v>
      </c>
      <c r="BT17" s="12">
        <f t="shared" si="14"/>
        <v>16</v>
      </c>
      <c r="BU17" s="12">
        <f t="shared" si="34"/>
        <v>0</v>
      </c>
      <c r="BV17" s="12">
        <f t="shared" si="32"/>
        <v>670</v>
      </c>
      <c r="BW17" s="12">
        <f t="shared" si="35"/>
        <v>670</v>
      </c>
    </row>
    <row r="18" spans="1:75" ht="15.75" customHeight="1">
      <c r="A18" s="11" t="s">
        <v>119</v>
      </c>
      <c r="B18" s="12" t="s">
        <v>87</v>
      </c>
      <c r="C18" s="12">
        <v>83</v>
      </c>
      <c r="D18" s="12">
        <v>1</v>
      </c>
      <c r="E18" s="12">
        <v>116</v>
      </c>
      <c r="F18" s="12">
        <v>4</v>
      </c>
      <c r="G18" s="12">
        <v>85</v>
      </c>
      <c r="H18" s="12">
        <v>2</v>
      </c>
      <c r="I18" s="12">
        <v>127</v>
      </c>
      <c r="J18" s="12">
        <v>5</v>
      </c>
      <c r="K18" s="12">
        <v>63</v>
      </c>
      <c r="L18" s="12">
        <v>2</v>
      </c>
      <c r="M18" s="12">
        <v>138</v>
      </c>
      <c r="N18" s="12">
        <v>5</v>
      </c>
      <c r="O18" s="12">
        <v>68</v>
      </c>
      <c r="P18" s="12">
        <v>2</v>
      </c>
      <c r="Q18" s="12">
        <v>131</v>
      </c>
      <c r="R18" s="12">
        <v>4</v>
      </c>
      <c r="S18" s="12">
        <v>44</v>
      </c>
      <c r="T18" s="12">
        <v>2</v>
      </c>
      <c r="U18" s="12">
        <v>131</v>
      </c>
      <c r="V18" s="12">
        <v>4</v>
      </c>
      <c r="W18" s="12">
        <v>80</v>
      </c>
      <c r="X18" s="12">
        <v>3</v>
      </c>
      <c r="Y18" s="12">
        <v>131</v>
      </c>
      <c r="Z18" s="12">
        <v>4</v>
      </c>
      <c r="AA18" s="12">
        <v>65</v>
      </c>
      <c r="AB18" s="12">
        <v>2</v>
      </c>
      <c r="AC18" s="12">
        <v>114</v>
      </c>
      <c r="AD18" s="12">
        <v>5</v>
      </c>
      <c r="AE18" s="12">
        <v>73</v>
      </c>
      <c r="AF18" s="12">
        <v>3</v>
      </c>
      <c r="AG18" s="12">
        <v>116</v>
      </c>
      <c r="AH18" s="12">
        <v>5</v>
      </c>
      <c r="AI18" s="12">
        <v>46</v>
      </c>
      <c r="AJ18" s="12">
        <v>2</v>
      </c>
      <c r="AK18" s="12">
        <v>97</v>
      </c>
      <c r="AL18" s="12">
        <v>4</v>
      </c>
      <c r="AM18" s="12">
        <v>50</v>
      </c>
      <c r="AN18" s="12">
        <v>2</v>
      </c>
      <c r="AO18" s="12">
        <v>71</v>
      </c>
      <c r="AP18" s="12">
        <v>3</v>
      </c>
      <c r="AQ18" s="12">
        <v>26</v>
      </c>
      <c r="AR18" s="12">
        <v>1</v>
      </c>
      <c r="AS18" s="12">
        <v>58</v>
      </c>
      <c r="AT18" s="12">
        <v>3</v>
      </c>
      <c r="AU18" s="12">
        <v>23</v>
      </c>
      <c r="AV18" s="12">
        <v>1</v>
      </c>
      <c r="AW18" s="12">
        <v>4567</v>
      </c>
      <c r="AX18" s="212">
        <f t="shared" si="28"/>
        <v>175</v>
      </c>
      <c r="AY18" s="212">
        <f t="shared" si="1"/>
        <v>211</v>
      </c>
      <c r="AZ18" s="212">
        <f t="shared" si="2"/>
        <v>196</v>
      </c>
      <c r="BA18" s="212">
        <f t="shared" si="3"/>
        <v>187</v>
      </c>
      <c r="BB18" s="12"/>
      <c r="BC18" s="12"/>
      <c r="BD18" s="12"/>
      <c r="BE18" s="12">
        <f t="shared" si="29"/>
        <v>44</v>
      </c>
      <c r="BF18" s="12">
        <f t="shared" si="30"/>
        <v>131</v>
      </c>
      <c r="BG18" s="12">
        <f t="shared" si="6"/>
        <v>80</v>
      </c>
      <c r="BH18" s="12">
        <f t="shared" si="7"/>
        <v>131</v>
      </c>
      <c r="BI18" s="12">
        <v>0</v>
      </c>
      <c r="BJ18" s="12">
        <v>0</v>
      </c>
      <c r="BK18" s="12">
        <v>0</v>
      </c>
      <c r="BL18" s="12">
        <f t="shared" si="8"/>
        <v>65</v>
      </c>
      <c r="BM18" s="12">
        <f t="shared" si="9"/>
        <v>131</v>
      </c>
      <c r="BN18" s="12">
        <f t="shared" si="10"/>
        <v>73</v>
      </c>
      <c r="BO18" s="12">
        <f t="shared" si="22"/>
        <v>114</v>
      </c>
      <c r="BP18" s="12">
        <v>0</v>
      </c>
      <c r="BQ18" s="12">
        <f t="shared" si="31"/>
        <v>17</v>
      </c>
      <c r="BR18" s="12">
        <f t="shared" si="33"/>
        <v>10</v>
      </c>
      <c r="BS18" s="12">
        <f t="shared" si="13"/>
        <v>27</v>
      </c>
      <c r="BT18" s="12">
        <f t="shared" si="14"/>
        <v>21</v>
      </c>
      <c r="BU18" s="12">
        <f t="shared" si="34"/>
        <v>262</v>
      </c>
      <c r="BV18" s="12">
        <f t="shared" si="32"/>
        <v>507</v>
      </c>
      <c r="BW18" s="12">
        <f t="shared" si="35"/>
        <v>769</v>
      </c>
    </row>
    <row r="19" spans="1:75" ht="15.75" customHeight="1">
      <c r="A19" s="11" t="s">
        <v>121</v>
      </c>
      <c r="B19" s="12" t="s">
        <v>87</v>
      </c>
      <c r="C19" s="12">
        <v>93</v>
      </c>
      <c r="D19" s="12">
        <v>1</v>
      </c>
      <c r="E19" s="12">
        <v>96</v>
      </c>
      <c r="F19" s="12">
        <v>4</v>
      </c>
      <c r="G19" s="12"/>
      <c r="H19" s="12"/>
      <c r="I19" s="12">
        <v>100</v>
      </c>
      <c r="J19" s="12">
        <v>4</v>
      </c>
      <c r="K19" s="12"/>
      <c r="L19" s="12"/>
      <c r="M19" s="12">
        <v>91</v>
      </c>
      <c r="N19" s="12">
        <v>4</v>
      </c>
      <c r="O19" s="12"/>
      <c r="P19" s="12"/>
      <c r="Q19" s="12">
        <v>96</v>
      </c>
      <c r="R19" s="12">
        <v>4</v>
      </c>
      <c r="S19" s="12"/>
      <c r="T19" s="12"/>
      <c r="U19" s="12">
        <v>88</v>
      </c>
      <c r="V19" s="12">
        <v>4</v>
      </c>
      <c r="W19" s="12"/>
      <c r="X19" s="12"/>
      <c r="Y19" s="12">
        <v>72</v>
      </c>
      <c r="Z19" s="12">
        <v>3</v>
      </c>
      <c r="AA19" s="12"/>
      <c r="AB19" s="12"/>
      <c r="AC19" s="12">
        <v>82</v>
      </c>
      <c r="AD19" s="12">
        <v>4</v>
      </c>
      <c r="AE19" s="12"/>
      <c r="AF19" s="12"/>
      <c r="AG19" s="12">
        <v>65</v>
      </c>
      <c r="AH19" s="12">
        <v>3</v>
      </c>
      <c r="AI19" s="12"/>
      <c r="AJ19" s="12"/>
      <c r="AK19" s="12">
        <v>80</v>
      </c>
      <c r="AL19" s="12">
        <v>4</v>
      </c>
      <c r="AM19" s="12"/>
      <c r="AN19" s="12"/>
      <c r="AO19" s="12">
        <v>45</v>
      </c>
      <c r="AP19" s="12">
        <v>2</v>
      </c>
      <c r="AQ19" s="12"/>
      <c r="AR19" s="12"/>
      <c r="AS19" s="12">
        <v>66</v>
      </c>
      <c r="AT19" s="12">
        <v>3</v>
      </c>
      <c r="AU19" s="12"/>
      <c r="AV19" s="12"/>
      <c r="AW19" s="12">
        <v>4567</v>
      </c>
      <c r="AX19" s="212">
        <f t="shared" si="28"/>
        <v>96</v>
      </c>
      <c r="AY19" s="212">
        <f t="shared" si="1"/>
        <v>88</v>
      </c>
      <c r="AZ19" s="212">
        <f t="shared" si="2"/>
        <v>72</v>
      </c>
      <c r="BA19" s="212">
        <f t="shared" si="3"/>
        <v>82</v>
      </c>
      <c r="BB19" s="12"/>
      <c r="BC19" s="12"/>
      <c r="BD19" s="12"/>
      <c r="BE19" s="12">
        <f t="shared" si="29"/>
        <v>0</v>
      </c>
      <c r="BF19" s="12">
        <f t="shared" si="30"/>
        <v>96</v>
      </c>
      <c r="BG19" s="12">
        <f t="shared" si="6"/>
        <v>0</v>
      </c>
      <c r="BH19" s="12">
        <f t="shared" si="7"/>
        <v>88</v>
      </c>
      <c r="BI19" s="12">
        <v>0</v>
      </c>
      <c r="BJ19" s="12">
        <v>0</v>
      </c>
      <c r="BK19" s="12">
        <v>0</v>
      </c>
      <c r="BL19" s="12">
        <f t="shared" si="8"/>
        <v>0</v>
      </c>
      <c r="BM19" s="12">
        <f t="shared" si="9"/>
        <v>72</v>
      </c>
      <c r="BN19" s="12">
        <f t="shared" si="10"/>
        <v>0</v>
      </c>
      <c r="BO19" s="12">
        <f t="shared" si="22"/>
        <v>82</v>
      </c>
      <c r="BP19" s="12">
        <v>0</v>
      </c>
      <c r="BQ19" s="12">
        <f t="shared" si="31"/>
        <v>15</v>
      </c>
      <c r="BR19" s="12">
        <f t="shared" si="33"/>
        <v>0</v>
      </c>
      <c r="BS19" s="12">
        <f t="shared" si="13"/>
        <v>15</v>
      </c>
      <c r="BT19" s="12">
        <f t="shared" si="14"/>
        <v>12</v>
      </c>
      <c r="BU19" s="12">
        <f t="shared" si="34"/>
        <v>0</v>
      </c>
      <c r="BV19" s="12">
        <f t="shared" si="32"/>
        <v>338</v>
      </c>
      <c r="BW19" s="12">
        <f t="shared" si="35"/>
        <v>338</v>
      </c>
    </row>
    <row r="20" spans="1:75" ht="15.75" customHeight="1">
      <c r="A20" s="11" t="s">
        <v>123</v>
      </c>
      <c r="B20" s="12" t="s">
        <v>87</v>
      </c>
      <c r="C20" s="12">
        <v>95</v>
      </c>
      <c r="D20" s="12">
        <v>1</v>
      </c>
      <c r="E20" s="12">
        <v>247</v>
      </c>
      <c r="F20" s="12">
        <v>7</v>
      </c>
      <c r="G20" s="12"/>
      <c r="H20" s="12"/>
      <c r="I20" s="12">
        <v>271</v>
      </c>
      <c r="J20" s="12">
        <v>9</v>
      </c>
      <c r="K20" s="12"/>
      <c r="L20" s="12"/>
      <c r="M20" s="12">
        <v>292</v>
      </c>
      <c r="N20" s="12">
        <v>10</v>
      </c>
      <c r="O20" s="12"/>
      <c r="P20" s="12"/>
      <c r="Q20" s="12">
        <v>263</v>
      </c>
      <c r="R20" s="12">
        <v>8</v>
      </c>
      <c r="S20" s="12"/>
      <c r="T20" s="12"/>
      <c r="U20" s="12">
        <v>229</v>
      </c>
      <c r="V20" s="12">
        <v>7</v>
      </c>
      <c r="W20" s="12"/>
      <c r="X20" s="12"/>
      <c r="Y20" s="12">
        <v>208</v>
      </c>
      <c r="Z20" s="12">
        <v>7</v>
      </c>
      <c r="AA20" s="12"/>
      <c r="AB20" s="12"/>
      <c r="AC20" s="12">
        <v>169</v>
      </c>
      <c r="AD20" s="12">
        <v>7</v>
      </c>
      <c r="AE20" s="12"/>
      <c r="AF20" s="12"/>
      <c r="AG20" s="12">
        <v>154</v>
      </c>
      <c r="AH20" s="12">
        <v>7</v>
      </c>
      <c r="AI20" s="12"/>
      <c r="AJ20" s="12"/>
      <c r="AK20" s="12">
        <v>112</v>
      </c>
      <c r="AL20" s="12">
        <v>5</v>
      </c>
      <c r="AM20" s="12"/>
      <c r="AN20" s="12"/>
      <c r="AO20" s="12">
        <v>72</v>
      </c>
      <c r="AP20" s="12">
        <v>3</v>
      </c>
      <c r="AQ20" s="12"/>
      <c r="AR20" s="12"/>
      <c r="AS20" s="12">
        <v>78</v>
      </c>
      <c r="AT20" s="12">
        <v>3</v>
      </c>
      <c r="AU20" s="12"/>
      <c r="AV20" s="12"/>
      <c r="AW20" s="12">
        <v>4567</v>
      </c>
      <c r="AX20" s="212">
        <f t="shared" si="28"/>
        <v>263</v>
      </c>
      <c r="AY20" s="212">
        <f t="shared" si="1"/>
        <v>229</v>
      </c>
      <c r="AZ20" s="212">
        <f t="shared" si="2"/>
        <v>208</v>
      </c>
      <c r="BA20" s="212">
        <f t="shared" si="3"/>
        <v>169</v>
      </c>
      <c r="BB20" s="12"/>
      <c r="BC20" s="12"/>
      <c r="BD20" s="12"/>
      <c r="BE20" s="12">
        <f t="shared" si="29"/>
        <v>0</v>
      </c>
      <c r="BF20" s="12">
        <f t="shared" si="30"/>
        <v>263</v>
      </c>
      <c r="BG20" s="12">
        <f t="shared" si="6"/>
        <v>0</v>
      </c>
      <c r="BH20" s="12">
        <f t="shared" si="7"/>
        <v>229</v>
      </c>
      <c r="BI20" s="12">
        <v>0</v>
      </c>
      <c r="BJ20" s="12">
        <v>0</v>
      </c>
      <c r="BK20" s="12">
        <v>0</v>
      </c>
      <c r="BL20" s="12">
        <f t="shared" si="8"/>
        <v>0</v>
      </c>
      <c r="BM20" s="12">
        <f t="shared" si="9"/>
        <v>208</v>
      </c>
      <c r="BN20" s="12">
        <f t="shared" si="10"/>
        <v>0</v>
      </c>
      <c r="BO20" s="12">
        <f t="shared" si="22"/>
        <v>169</v>
      </c>
      <c r="BP20" s="12">
        <v>0</v>
      </c>
      <c r="BQ20" s="12">
        <f t="shared" si="31"/>
        <v>29</v>
      </c>
      <c r="BR20" s="12">
        <f t="shared" si="33"/>
        <v>0</v>
      </c>
      <c r="BS20" s="12">
        <f t="shared" si="13"/>
        <v>29</v>
      </c>
      <c r="BT20" s="12">
        <f t="shared" si="14"/>
        <v>18</v>
      </c>
      <c r="BU20" s="12">
        <f t="shared" si="34"/>
        <v>0</v>
      </c>
      <c r="BV20" s="12">
        <f t="shared" si="32"/>
        <v>869</v>
      </c>
      <c r="BW20" s="12">
        <f t="shared" si="35"/>
        <v>869</v>
      </c>
    </row>
    <row r="21" spans="1:75" ht="15.75" customHeight="1">
      <c r="A21" s="11" t="s">
        <v>125</v>
      </c>
      <c r="B21" s="12" t="s">
        <v>87</v>
      </c>
      <c r="C21" s="12">
        <v>114</v>
      </c>
      <c r="D21" s="12">
        <v>1</v>
      </c>
      <c r="E21" s="12">
        <v>239</v>
      </c>
      <c r="F21" s="12">
        <v>10</v>
      </c>
      <c r="G21" s="12"/>
      <c r="H21" s="12"/>
      <c r="I21" s="12">
        <v>213</v>
      </c>
      <c r="J21" s="12">
        <v>9</v>
      </c>
      <c r="K21" s="12"/>
      <c r="L21" s="12"/>
      <c r="M21" s="12">
        <v>247</v>
      </c>
      <c r="N21" s="12">
        <v>11</v>
      </c>
      <c r="O21" s="12"/>
      <c r="P21" s="12"/>
      <c r="Q21" s="12">
        <v>219</v>
      </c>
      <c r="R21" s="12">
        <v>10</v>
      </c>
      <c r="S21" s="12"/>
      <c r="T21" s="12"/>
      <c r="U21" s="12">
        <v>251</v>
      </c>
      <c r="V21" s="12">
        <v>11</v>
      </c>
      <c r="W21" s="12"/>
      <c r="X21" s="12"/>
      <c r="Y21" s="12">
        <v>193</v>
      </c>
      <c r="Z21" s="12">
        <v>9</v>
      </c>
      <c r="AA21" s="12"/>
      <c r="AB21" s="12"/>
      <c r="AC21" s="12">
        <v>221</v>
      </c>
      <c r="AD21" s="12">
        <v>11</v>
      </c>
      <c r="AE21" s="12"/>
      <c r="AF21" s="12"/>
      <c r="AG21" s="12">
        <v>182</v>
      </c>
      <c r="AH21" s="12">
        <v>9</v>
      </c>
      <c r="AI21" s="12"/>
      <c r="AJ21" s="12"/>
      <c r="AK21" s="12">
        <v>162</v>
      </c>
      <c r="AL21" s="12">
        <v>8</v>
      </c>
      <c r="AM21" s="12"/>
      <c r="AN21" s="12"/>
      <c r="AO21" s="12">
        <v>81</v>
      </c>
      <c r="AP21" s="12">
        <v>3</v>
      </c>
      <c r="AQ21" s="12"/>
      <c r="AR21" s="12"/>
      <c r="AS21" s="12">
        <v>99</v>
      </c>
      <c r="AT21" s="12">
        <v>4</v>
      </c>
      <c r="AU21" s="12"/>
      <c r="AV21" s="12"/>
      <c r="AW21" s="12">
        <v>4567</v>
      </c>
      <c r="AX21" s="212">
        <f t="shared" si="28"/>
        <v>219</v>
      </c>
      <c r="AY21" s="212">
        <f t="shared" si="1"/>
        <v>251</v>
      </c>
      <c r="AZ21" s="212">
        <f t="shared" si="2"/>
        <v>193</v>
      </c>
      <c r="BA21" s="212">
        <f t="shared" si="3"/>
        <v>221</v>
      </c>
      <c r="BB21" s="12"/>
      <c r="BC21" s="12"/>
      <c r="BD21" s="12"/>
      <c r="BE21" s="12">
        <f t="shared" si="29"/>
        <v>0</v>
      </c>
      <c r="BF21" s="12">
        <f t="shared" si="30"/>
        <v>219</v>
      </c>
      <c r="BG21" s="12">
        <f t="shared" si="6"/>
        <v>0</v>
      </c>
      <c r="BH21" s="12">
        <f t="shared" si="7"/>
        <v>251</v>
      </c>
      <c r="BI21" s="12">
        <v>0</v>
      </c>
      <c r="BJ21" s="12">
        <v>0</v>
      </c>
      <c r="BK21" s="12">
        <v>0</v>
      </c>
      <c r="BL21" s="12">
        <f t="shared" si="8"/>
        <v>0</v>
      </c>
      <c r="BM21" s="12">
        <f t="shared" si="9"/>
        <v>193</v>
      </c>
      <c r="BN21" s="12">
        <f t="shared" si="10"/>
        <v>0</v>
      </c>
      <c r="BO21" s="12">
        <f t="shared" si="22"/>
        <v>221</v>
      </c>
      <c r="BP21" s="12">
        <v>0</v>
      </c>
      <c r="BQ21" s="12">
        <f t="shared" si="31"/>
        <v>41</v>
      </c>
      <c r="BR21" s="12">
        <f t="shared" si="33"/>
        <v>0</v>
      </c>
      <c r="BS21" s="12">
        <f t="shared" si="13"/>
        <v>41</v>
      </c>
      <c r="BT21" s="12">
        <f t="shared" si="14"/>
        <v>24</v>
      </c>
      <c r="BU21" s="12">
        <f t="shared" si="34"/>
        <v>0</v>
      </c>
      <c r="BV21" s="12">
        <f t="shared" si="32"/>
        <v>884</v>
      </c>
      <c r="BW21" s="12">
        <f t="shared" si="35"/>
        <v>884</v>
      </c>
    </row>
    <row r="22" spans="1:75" ht="15.75" customHeight="1">
      <c r="A22" s="11" t="s">
        <v>127</v>
      </c>
      <c r="B22" s="12" t="s">
        <v>87</v>
      </c>
      <c r="C22" s="12">
        <v>116</v>
      </c>
      <c r="D22" s="12">
        <v>1</v>
      </c>
      <c r="E22" s="12">
        <v>136</v>
      </c>
      <c r="F22" s="12">
        <v>5</v>
      </c>
      <c r="G22" s="12"/>
      <c r="H22" s="12"/>
      <c r="I22" s="12">
        <v>131</v>
      </c>
      <c r="J22" s="12">
        <v>5</v>
      </c>
      <c r="K22" s="12"/>
      <c r="L22" s="12"/>
      <c r="M22" s="12">
        <v>128</v>
      </c>
      <c r="N22" s="12">
        <v>5</v>
      </c>
      <c r="O22" s="12"/>
      <c r="P22" s="12"/>
      <c r="Q22" s="12">
        <v>119</v>
      </c>
      <c r="R22" s="12">
        <v>5</v>
      </c>
      <c r="S22" s="12"/>
      <c r="T22" s="12"/>
      <c r="U22" s="12">
        <v>126</v>
      </c>
      <c r="V22" s="12">
        <v>5</v>
      </c>
      <c r="W22" s="12"/>
      <c r="X22" s="12"/>
      <c r="Y22" s="12">
        <v>112</v>
      </c>
      <c r="Z22" s="12">
        <v>4</v>
      </c>
      <c r="AA22" s="12"/>
      <c r="AB22" s="12"/>
      <c r="AC22" s="12">
        <v>99</v>
      </c>
      <c r="AD22" s="12">
        <v>4</v>
      </c>
      <c r="AE22" s="12"/>
      <c r="AF22" s="12"/>
      <c r="AG22" s="12">
        <v>84</v>
      </c>
      <c r="AH22" s="12">
        <v>4</v>
      </c>
      <c r="AI22" s="12"/>
      <c r="AJ22" s="12"/>
      <c r="AK22" s="12">
        <v>64</v>
      </c>
      <c r="AL22" s="12">
        <v>3</v>
      </c>
      <c r="AM22" s="12"/>
      <c r="AN22" s="12"/>
      <c r="AO22" s="12">
        <v>72</v>
      </c>
      <c r="AP22" s="12">
        <v>3</v>
      </c>
      <c r="AQ22" s="12"/>
      <c r="AR22" s="12"/>
      <c r="AS22" s="12">
        <v>76</v>
      </c>
      <c r="AT22" s="12">
        <v>3</v>
      </c>
      <c r="AU22" s="12"/>
      <c r="AV22" s="12"/>
      <c r="AW22" s="12">
        <v>4567</v>
      </c>
      <c r="AX22" s="212">
        <f t="shared" si="28"/>
        <v>119</v>
      </c>
      <c r="AY22" s="212">
        <f t="shared" si="1"/>
        <v>126</v>
      </c>
      <c r="AZ22" s="212">
        <f t="shared" si="2"/>
        <v>112</v>
      </c>
      <c r="BA22" s="212">
        <f t="shared" si="3"/>
        <v>99</v>
      </c>
      <c r="BB22" s="12"/>
      <c r="BC22" s="12"/>
      <c r="BD22" s="12"/>
      <c r="BE22" s="12">
        <f t="shared" si="29"/>
        <v>0</v>
      </c>
      <c r="BF22" s="12">
        <f t="shared" si="30"/>
        <v>119</v>
      </c>
      <c r="BG22" s="12">
        <f t="shared" si="6"/>
        <v>0</v>
      </c>
      <c r="BH22" s="12">
        <f t="shared" si="7"/>
        <v>126</v>
      </c>
      <c r="BI22" s="12">
        <v>0</v>
      </c>
      <c r="BJ22" s="12">
        <v>0</v>
      </c>
      <c r="BK22" s="12">
        <v>0</v>
      </c>
      <c r="BL22" s="12">
        <f t="shared" si="8"/>
        <v>0</v>
      </c>
      <c r="BM22" s="12">
        <f t="shared" si="9"/>
        <v>112</v>
      </c>
      <c r="BN22" s="12">
        <f t="shared" si="10"/>
        <v>0</v>
      </c>
      <c r="BO22" s="12">
        <f t="shared" si="22"/>
        <v>99</v>
      </c>
      <c r="BP22" s="12">
        <v>0</v>
      </c>
      <c r="BQ22" s="12">
        <f t="shared" si="31"/>
        <v>18</v>
      </c>
      <c r="BR22" s="12">
        <f t="shared" si="33"/>
        <v>0</v>
      </c>
      <c r="BS22" s="12">
        <f t="shared" si="13"/>
        <v>18</v>
      </c>
      <c r="BT22" s="12">
        <f t="shared" si="14"/>
        <v>13</v>
      </c>
      <c r="BU22" s="12">
        <f t="shared" si="34"/>
        <v>0</v>
      </c>
      <c r="BV22" s="12">
        <f t="shared" si="32"/>
        <v>456</v>
      </c>
      <c r="BW22" s="12">
        <f t="shared" si="35"/>
        <v>456</v>
      </c>
    </row>
    <row r="23" spans="1:75" ht="15.75" customHeight="1">
      <c r="A23" s="11" t="s">
        <v>129</v>
      </c>
      <c r="B23" s="12" t="s">
        <v>87</v>
      </c>
      <c r="C23" s="12">
        <v>138</v>
      </c>
      <c r="D23" s="12">
        <v>1</v>
      </c>
      <c r="E23" s="12">
        <v>73</v>
      </c>
      <c r="F23" s="12">
        <v>2</v>
      </c>
      <c r="G23" s="12">
        <v>80</v>
      </c>
      <c r="H23" s="12">
        <v>2</v>
      </c>
      <c r="I23" s="12">
        <v>78</v>
      </c>
      <c r="J23" s="12">
        <v>3</v>
      </c>
      <c r="K23" s="12">
        <v>72</v>
      </c>
      <c r="L23" s="12">
        <v>2</v>
      </c>
      <c r="M23" s="12">
        <v>66</v>
      </c>
      <c r="N23" s="12">
        <v>3</v>
      </c>
      <c r="O23" s="12">
        <v>83</v>
      </c>
      <c r="P23" s="12">
        <v>3</v>
      </c>
      <c r="Q23" s="12">
        <v>69</v>
      </c>
      <c r="R23" s="12">
        <v>3</v>
      </c>
      <c r="S23" s="12">
        <v>88</v>
      </c>
      <c r="T23" s="12">
        <v>3</v>
      </c>
      <c r="U23" s="12">
        <v>63</v>
      </c>
      <c r="V23" s="12">
        <v>2</v>
      </c>
      <c r="W23" s="12">
        <v>70</v>
      </c>
      <c r="X23" s="12">
        <v>2</v>
      </c>
      <c r="Y23" s="12">
        <v>53</v>
      </c>
      <c r="Z23" s="12">
        <v>2</v>
      </c>
      <c r="AA23" s="12">
        <v>49</v>
      </c>
      <c r="AB23" s="12">
        <v>2</v>
      </c>
      <c r="AC23" s="12">
        <v>57</v>
      </c>
      <c r="AD23" s="12">
        <v>2</v>
      </c>
      <c r="AE23" s="12">
        <v>53</v>
      </c>
      <c r="AF23" s="12">
        <v>2</v>
      </c>
      <c r="AG23" s="12">
        <v>51</v>
      </c>
      <c r="AH23" s="12">
        <v>2</v>
      </c>
      <c r="AI23" s="12">
        <v>54</v>
      </c>
      <c r="AJ23" s="12">
        <v>2</v>
      </c>
      <c r="AK23" s="12">
        <v>50</v>
      </c>
      <c r="AL23" s="12">
        <v>2</v>
      </c>
      <c r="AM23" s="12">
        <v>49</v>
      </c>
      <c r="AN23" s="12">
        <v>2</v>
      </c>
      <c r="AO23" s="12">
        <v>40</v>
      </c>
      <c r="AP23" s="12">
        <v>2</v>
      </c>
      <c r="AQ23" s="12">
        <v>39</v>
      </c>
      <c r="AR23" s="12">
        <v>1</v>
      </c>
      <c r="AS23" s="12">
        <v>55</v>
      </c>
      <c r="AT23" s="12">
        <v>2</v>
      </c>
      <c r="AU23" s="12">
        <v>40</v>
      </c>
      <c r="AV23" s="12">
        <v>2</v>
      </c>
      <c r="AW23" s="12">
        <v>4567</v>
      </c>
      <c r="AX23" s="212">
        <f t="shared" si="28"/>
        <v>157</v>
      </c>
      <c r="AY23" s="212">
        <f t="shared" si="1"/>
        <v>133</v>
      </c>
      <c r="AZ23" s="212">
        <f t="shared" si="2"/>
        <v>102</v>
      </c>
      <c r="BA23" s="212">
        <f t="shared" si="3"/>
        <v>110</v>
      </c>
      <c r="BB23" s="12"/>
      <c r="BC23" s="12"/>
      <c r="BD23" s="12"/>
      <c r="BE23" s="12">
        <f t="shared" si="29"/>
        <v>88</v>
      </c>
      <c r="BF23" s="12">
        <f t="shared" si="30"/>
        <v>69</v>
      </c>
      <c r="BG23" s="12">
        <f t="shared" si="6"/>
        <v>70</v>
      </c>
      <c r="BH23" s="12">
        <f t="shared" si="7"/>
        <v>63</v>
      </c>
      <c r="BI23" s="12">
        <v>0</v>
      </c>
      <c r="BJ23" s="12">
        <v>0</v>
      </c>
      <c r="BK23" s="12">
        <v>0</v>
      </c>
      <c r="BL23" s="12">
        <f t="shared" si="8"/>
        <v>49</v>
      </c>
      <c r="BM23" s="12">
        <f t="shared" si="9"/>
        <v>53</v>
      </c>
      <c r="BN23" s="12">
        <f t="shared" si="10"/>
        <v>53</v>
      </c>
      <c r="BO23" s="12">
        <f t="shared" si="22"/>
        <v>57</v>
      </c>
      <c r="BP23" s="12">
        <v>0</v>
      </c>
      <c r="BQ23" s="12">
        <f t="shared" si="31"/>
        <v>9</v>
      </c>
      <c r="BR23" s="12">
        <f t="shared" si="33"/>
        <v>9</v>
      </c>
      <c r="BS23" s="12">
        <f t="shared" si="13"/>
        <v>18</v>
      </c>
      <c r="BT23" s="12">
        <f t="shared" si="14"/>
        <v>15</v>
      </c>
      <c r="BU23" s="12">
        <f t="shared" si="34"/>
        <v>260</v>
      </c>
      <c r="BV23" s="12">
        <f t="shared" si="32"/>
        <v>242</v>
      </c>
      <c r="BW23" s="12">
        <f t="shared" si="35"/>
        <v>502</v>
      </c>
    </row>
    <row r="24" spans="1:75" ht="15.75" customHeight="1">
      <c r="A24" s="11" t="s">
        <v>131</v>
      </c>
      <c r="B24" s="12" t="s">
        <v>87</v>
      </c>
      <c r="C24" s="12">
        <v>139</v>
      </c>
      <c r="D24" s="12">
        <v>1</v>
      </c>
      <c r="E24" s="12">
        <v>103</v>
      </c>
      <c r="F24" s="12">
        <v>3</v>
      </c>
      <c r="G24" s="12">
        <v>133</v>
      </c>
      <c r="H24" s="12">
        <v>4</v>
      </c>
      <c r="I24" s="12">
        <v>96</v>
      </c>
      <c r="J24" s="12">
        <v>3</v>
      </c>
      <c r="K24" s="12">
        <v>81</v>
      </c>
      <c r="L24" s="12">
        <v>3</v>
      </c>
      <c r="M24" s="12">
        <v>96</v>
      </c>
      <c r="N24" s="12">
        <v>3</v>
      </c>
      <c r="O24" s="12">
        <v>65</v>
      </c>
      <c r="P24" s="12">
        <v>2</v>
      </c>
      <c r="Q24" s="12">
        <v>89</v>
      </c>
      <c r="R24" s="12">
        <v>3</v>
      </c>
      <c r="S24" s="12">
        <v>62</v>
      </c>
      <c r="T24" s="12">
        <v>2</v>
      </c>
      <c r="U24" s="12">
        <v>82</v>
      </c>
      <c r="V24" s="12">
        <v>3</v>
      </c>
      <c r="W24" s="12">
        <v>56</v>
      </c>
      <c r="X24" s="12">
        <v>2</v>
      </c>
      <c r="Y24" s="12">
        <v>84</v>
      </c>
      <c r="Z24" s="12">
        <v>3</v>
      </c>
      <c r="AA24" s="12">
        <v>56</v>
      </c>
      <c r="AB24" s="12">
        <v>2</v>
      </c>
      <c r="AC24" s="12">
        <v>79</v>
      </c>
      <c r="AD24" s="12">
        <v>3</v>
      </c>
      <c r="AE24" s="12">
        <v>67</v>
      </c>
      <c r="AF24" s="12">
        <v>3</v>
      </c>
      <c r="AG24" s="12">
        <v>50</v>
      </c>
      <c r="AH24" s="12">
        <v>2</v>
      </c>
      <c r="AI24" s="12">
        <v>65</v>
      </c>
      <c r="AJ24" s="12">
        <v>2</v>
      </c>
      <c r="AK24" s="12">
        <v>68</v>
      </c>
      <c r="AL24" s="12">
        <v>3</v>
      </c>
      <c r="AM24" s="12">
        <v>50</v>
      </c>
      <c r="AN24" s="12">
        <v>2</v>
      </c>
      <c r="AO24" s="12">
        <v>22</v>
      </c>
      <c r="AP24" s="12">
        <v>1</v>
      </c>
      <c r="AQ24" s="12">
        <v>22</v>
      </c>
      <c r="AR24" s="12">
        <v>1</v>
      </c>
      <c r="AS24" s="12">
        <v>21</v>
      </c>
      <c r="AT24" s="12">
        <v>1</v>
      </c>
      <c r="AU24" s="12">
        <v>20</v>
      </c>
      <c r="AV24" s="12">
        <v>1</v>
      </c>
      <c r="AW24" s="12">
        <v>45678</v>
      </c>
      <c r="AX24" s="212">
        <f t="shared" si="28"/>
        <v>151</v>
      </c>
      <c r="AY24" s="212">
        <f t="shared" si="1"/>
        <v>138</v>
      </c>
      <c r="AZ24" s="212">
        <f t="shared" si="2"/>
        <v>140</v>
      </c>
      <c r="BA24" s="212">
        <f t="shared" si="3"/>
        <v>146</v>
      </c>
      <c r="BB24" s="12"/>
      <c r="BC24" s="12"/>
      <c r="BD24" s="12"/>
      <c r="BE24" s="12">
        <f t="shared" si="29"/>
        <v>62</v>
      </c>
      <c r="BF24" s="12">
        <f t="shared" si="30"/>
        <v>89</v>
      </c>
      <c r="BG24" s="12">
        <v>0</v>
      </c>
      <c r="BH24" s="12">
        <f t="shared" si="7"/>
        <v>82</v>
      </c>
      <c r="BI24" s="12">
        <f>W24</f>
        <v>56</v>
      </c>
      <c r="BJ24" s="12">
        <v>0</v>
      </c>
      <c r="BK24" s="12">
        <v>0</v>
      </c>
      <c r="BL24" s="12">
        <f t="shared" si="8"/>
        <v>56</v>
      </c>
      <c r="BM24" s="12">
        <f t="shared" si="9"/>
        <v>84</v>
      </c>
      <c r="BN24" s="12">
        <f t="shared" si="10"/>
        <v>67</v>
      </c>
      <c r="BO24" s="12">
        <f t="shared" si="22"/>
        <v>79</v>
      </c>
      <c r="BP24" s="12">
        <f>AI24</f>
        <v>65</v>
      </c>
      <c r="BQ24" s="12">
        <f t="shared" si="31"/>
        <v>12</v>
      </c>
      <c r="BR24" s="12">
        <f>SUM(T24+X24+AB24+AF24+AJ24)</f>
        <v>11</v>
      </c>
      <c r="BS24" s="12">
        <f t="shared" si="13"/>
        <v>23</v>
      </c>
      <c r="BT24" s="12">
        <f>SUM(AH24+AL24+AN24+AP24+AR24+AT24+AV24)</f>
        <v>11</v>
      </c>
      <c r="BU24" s="12">
        <f>S24+W24+AA24+AE24+AI24</f>
        <v>306</v>
      </c>
      <c r="BV24" s="12">
        <f t="shared" si="32"/>
        <v>334</v>
      </c>
      <c r="BW24" s="12">
        <f>Q24+S24+U24+W24+Y24+AA24+AC24+AE24+AI24</f>
        <v>640</v>
      </c>
    </row>
    <row r="25" spans="1:75" ht="15.75" customHeight="1">
      <c r="A25" s="11" t="s">
        <v>133</v>
      </c>
      <c r="B25" s="12" t="s">
        <v>87</v>
      </c>
      <c r="C25" s="12">
        <v>144</v>
      </c>
      <c r="D25" s="12">
        <v>1</v>
      </c>
      <c r="E25" s="12">
        <v>82</v>
      </c>
      <c r="F25" s="12">
        <v>3</v>
      </c>
      <c r="G25" s="12"/>
      <c r="H25" s="12"/>
      <c r="I25" s="12">
        <v>76</v>
      </c>
      <c r="J25" s="12">
        <v>3</v>
      </c>
      <c r="K25" s="12"/>
      <c r="L25" s="12"/>
      <c r="M25" s="12">
        <v>93</v>
      </c>
      <c r="N25" s="12">
        <v>3</v>
      </c>
      <c r="O25" s="12"/>
      <c r="P25" s="12"/>
      <c r="Q25" s="12">
        <v>89</v>
      </c>
      <c r="R25" s="12">
        <v>3</v>
      </c>
      <c r="S25" s="12"/>
      <c r="T25" s="12"/>
      <c r="U25" s="12">
        <v>74</v>
      </c>
      <c r="V25" s="12">
        <v>3</v>
      </c>
      <c r="W25" s="12"/>
      <c r="X25" s="12"/>
      <c r="Y25" s="12">
        <v>77</v>
      </c>
      <c r="Z25" s="12">
        <v>3</v>
      </c>
      <c r="AA25" s="12"/>
      <c r="AB25" s="12"/>
      <c r="AC25" s="12">
        <v>77</v>
      </c>
      <c r="AD25" s="12">
        <v>4</v>
      </c>
      <c r="AE25" s="12"/>
      <c r="AF25" s="12"/>
      <c r="AG25" s="12">
        <v>63</v>
      </c>
      <c r="AH25" s="12">
        <v>3</v>
      </c>
      <c r="AI25" s="12"/>
      <c r="AJ25" s="12"/>
      <c r="AK25" s="12">
        <v>50</v>
      </c>
      <c r="AL25" s="12">
        <v>3</v>
      </c>
      <c r="AM25" s="12"/>
      <c r="AN25" s="12"/>
      <c r="AO25" s="12">
        <v>22</v>
      </c>
      <c r="AP25" s="12">
        <v>1</v>
      </c>
      <c r="AQ25" s="12"/>
      <c r="AR25" s="12"/>
      <c r="AS25" s="12">
        <v>21</v>
      </c>
      <c r="AT25" s="12">
        <v>1</v>
      </c>
      <c r="AU25" s="12"/>
      <c r="AV25" s="12"/>
      <c r="AW25" s="12">
        <v>4567</v>
      </c>
      <c r="AX25" s="212">
        <f t="shared" si="28"/>
        <v>89</v>
      </c>
      <c r="AY25" s="212">
        <f t="shared" si="1"/>
        <v>74</v>
      </c>
      <c r="AZ25" s="212">
        <f t="shared" si="2"/>
        <v>77</v>
      </c>
      <c r="BA25" s="212">
        <f t="shared" si="3"/>
        <v>77</v>
      </c>
      <c r="BB25" s="12"/>
      <c r="BC25" s="12"/>
      <c r="BD25" s="12"/>
      <c r="BE25" s="12">
        <f t="shared" si="29"/>
        <v>0</v>
      </c>
      <c r="BF25" s="12">
        <f t="shared" si="30"/>
        <v>89</v>
      </c>
      <c r="BG25" s="12">
        <f t="shared" ref="BG25:BG29" si="36">W25</f>
        <v>0</v>
      </c>
      <c r="BH25" s="12">
        <f t="shared" si="7"/>
        <v>74</v>
      </c>
      <c r="BI25" s="12">
        <v>0</v>
      </c>
      <c r="BJ25" s="12">
        <v>0</v>
      </c>
      <c r="BK25" s="12">
        <v>0</v>
      </c>
      <c r="BL25" s="12">
        <f t="shared" si="8"/>
        <v>0</v>
      </c>
      <c r="BM25" s="12">
        <f t="shared" si="9"/>
        <v>77</v>
      </c>
      <c r="BN25" s="12">
        <f t="shared" si="10"/>
        <v>0</v>
      </c>
      <c r="BO25" s="12">
        <f t="shared" si="22"/>
        <v>77</v>
      </c>
      <c r="BP25" s="12">
        <v>0</v>
      </c>
      <c r="BQ25" s="12">
        <f t="shared" si="31"/>
        <v>13</v>
      </c>
      <c r="BR25" s="12">
        <f>T25+X25+AB25+AF25</f>
        <v>0</v>
      </c>
      <c r="BS25" s="12">
        <f t="shared" si="13"/>
        <v>13</v>
      </c>
      <c r="BT25" s="12">
        <f t="shared" ref="BT25:BT29" si="37">SUM(AH25+AJ25+AL25+AN25+AP25+AR25+AT25+AV25)</f>
        <v>8</v>
      </c>
      <c r="BU25" s="12">
        <f>S25+W25+AA25+AE25</f>
        <v>0</v>
      </c>
      <c r="BV25" s="12">
        <f t="shared" si="32"/>
        <v>317</v>
      </c>
      <c r="BW25" s="12">
        <f>Q25+S25+U25+W25+Y25+AA25+AC25+AE25</f>
        <v>317</v>
      </c>
    </row>
    <row r="26" spans="1:75" ht="15.75" customHeight="1">
      <c r="A26" s="11" t="s">
        <v>135</v>
      </c>
      <c r="B26" s="12" t="s">
        <v>87</v>
      </c>
      <c r="C26" s="12">
        <v>145</v>
      </c>
      <c r="D26" s="12">
        <v>1</v>
      </c>
      <c r="E26" s="12">
        <v>52</v>
      </c>
      <c r="F26" s="12">
        <v>2</v>
      </c>
      <c r="G26" s="12">
        <v>272</v>
      </c>
      <c r="H26" s="12">
        <v>7</v>
      </c>
      <c r="I26" s="12">
        <v>24</v>
      </c>
      <c r="J26" s="12">
        <v>1</v>
      </c>
      <c r="K26" s="12">
        <v>277</v>
      </c>
      <c r="L26" s="12">
        <v>8</v>
      </c>
      <c r="M26" s="12">
        <v>20</v>
      </c>
      <c r="N26" s="12">
        <v>1</v>
      </c>
      <c r="O26" s="12">
        <v>231</v>
      </c>
      <c r="P26" s="12">
        <v>8</v>
      </c>
      <c r="Q26" s="12">
        <v>26</v>
      </c>
      <c r="R26" s="12">
        <v>1</v>
      </c>
      <c r="S26" s="12">
        <v>227</v>
      </c>
      <c r="T26" s="12">
        <v>7</v>
      </c>
      <c r="U26" s="12">
        <v>35</v>
      </c>
      <c r="V26" s="12">
        <v>1</v>
      </c>
      <c r="W26" s="12">
        <v>235</v>
      </c>
      <c r="X26" s="12">
        <v>8</v>
      </c>
      <c r="Y26" s="12">
        <v>23</v>
      </c>
      <c r="Z26" s="12">
        <v>1</v>
      </c>
      <c r="AA26" s="12">
        <v>205</v>
      </c>
      <c r="AB26" s="12">
        <v>8</v>
      </c>
      <c r="AC26" s="12">
        <v>22</v>
      </c>
      <c r="AD26" s="12">
        <v>1</v>
      </c>
      <c r="AE26" s="12">
        <v>167</v>
      </c>
      <c r="AF26" s="12">
        <v>6</v>
      </c>
      <c r="AG26" s="12" t="s">
        <v>15</v>
      </c>
      <c r="AH26" s="12" t="s">
        <v>15</v>
      </c>
      <c r="AI26" s="12">
        <v>153</v>
      </c>
      <c r="AJ26" s="12">
        <v>6</v>
      </c>
      <c r="AK26" s="12">
        <v>10</v>
      </c>
      <c r="AL26" s="12">
        <v>1</v>
      </c>
      <c r="AM26" s="12">
        <v>132</v>
      </c>
      <c r="AN26" s="12">
        <v>6</v>
      </c>
      <c r="AO26" s="12">
        <v>14</v>
      </c>
      <c r="AP26" s="12">
        <v>1</v>
      </c>
      <c r="AQ26" s="12">
        <v>94</v>
      </c>
      <c r="AR26" s="12">
        <v>4</v>
      </c>
      <c r="AS26" s="12">
        <v>12</v>
      </c>
      <c r="AT26" s="12">
        <v>1</v>
      </c>
      <c r="AU26" s="12">
        <v>98</v>
      </c>
      <c r="AV26" s="12">
        <v>4</v>
      </c>
      <c r="AW26" s="12">
        <v>567</v>
      </c>
      <c r="AX26" s="212"/>
      <c r="AY26" s="212">
        <f t="shared" si="1"/>
        <v>270</v>
      </c>
      <c r="AZ26" s="212">
        <f t="shared" si="2"/>
        <v>228</v>
      </c>
      <c r="BA26" s="212">
        <f t="shared" si="3"/>
        <v>189</v>
      </c>
      <c r="BB26" s="12"/>
      <c r="BC26" s="12">
        <f>S26</f>
        <v>227</v>
      </c>
      <c r="BD26" s="12">
        <f>Q26</f>
        <v>26</v>
      </c>
      <c r="BG26" s="12">
        <f t="shared" si="36"/>
        <v>235</v>
      </c>
      <c r="BH26" s="12">
        <f t="shared" si="7"/>
        <v>35</v>
      </c>
      <c r="BI26" s="12">
        <v>0</v>
      </c>
      <c r="BJ26" s="12">
        <v>0</v>
      </c>
      <c r="BK26" s="12">
        <v>0</v>
      </c>
      <c r="BL26" s="12">
        <f t="shared" si="8"/>
        <v>205</v>
      </c>
      <c r="BM26" s="12">
        <f t="shared" si="9"/>
        <v>23</v>
      </c>
      <c r="BN26" s="12">
        <f t="shared" si="10"/>
        <v>167</v>
      </c>
      <c r="BO26" s="12">
        <f t="shared" si="22"/>
        <v>22</v>
      </c>
      <c r="BP26" s="12">
        <v>0</v>
      </c>
      <c r="BQ26" s="12">
        <f>SUM(V26+Z26+AD26)</f>
        <v>3</v>
      </c>
      <c r="BR26" s="12">
        <f>X26+AB26+AF26</f>
        <v>22</v>
      </c>
      <c r="BS26" s="12">
        <f t="shared" si="13"/>
        <v>25</v>
      </c>
      <c r="BT26" s="12" t="e">
        <f t="shared" si="37"/>
        <v>#VALUE!</v>
      </c>
      <c r="BU26" s="12">
        <f>W26+AA26+AE26</f>
        <v>607</v>
      </c>
      <c r="BV26" s="12">
        <f>U26+Y26+AC26</f>
        <v>80</v>
      </c>
      <c r="BW26" s="12">
        <f>U26+W26+Y26+AA26+AC26+AE26</f>
        <v>687</v>
      </c>
    </row>
    <row r="27" spans="1:75" ht="15.75" customHeight="1">
      <c r="A27" s="11" t="s">
        <v>137</v>
      </c>
      <c r="B27" s="12" t="s">
        <v>87</v>
      </c>
      <c r="C27" s="12">
        <v>153</v>
      </c>
      <c r="D27" s="12">
        <v>1</v>
      </c>
      <c r="E27" s="12">
        <v>39</v>
      </c>
      <c r="F27" s="12">
        <v>2</v>
      </c>
      <c r="G27" s="12">
        <v>84</v>
      </c>
      <c r="H27" s="12">
        <v>3</v>
      </c>
      <c r="I27" s="12">
        <v>43</v>
      </c>
      <c r="J27" s="12">
        <v>2</v>
      </c>
      <c r="K27" s="12">
        <v>78</v>
      </c>
      <c r="L27" s="12">
        <v>3</v>
      </c>
      <c r="M27" s="12">
        <v>48</v>
      </c>
      <c r="N27" s="12">
        <v>2</v>
      </c>
      <c r="O27" s="12">
        <v>65</v>
      </c>
      <c r="P27" s="12">
        <v>2</v>
      </c>
      <c r="Q27" s="12">
        <v>38</v>
      </c>
      <c r="R27" s="12">
        <v>2</v>
      </c>
      <c r="S27" s="12">
        <v>56</v>
      </c>
      <c r="T27" s="12">
        <v>2</v>
      </c>
      <c r="U27" s="12">
        <v>41</v>
      </c>
      <c r="V27" s="12">
        <v>2</v>
      </c>
      <c r="W27" s="12">
        <v>56</v>
      </c>
      <c r="X27" s="12">
        <v>2</v>
      </c>
      <c r="Y27" s="12">
        <v>45</v>
      </c>
      <c r="Z27" s="12">
        <v>2</v>
      </c>
      <c r="AA27" s="12">
        <v>46</v>
      </c>
      <c r="AB27" s="12">
        <v>2</v>
      </c>
      <c r="AC27" s="12">
        <v>45</v>
      </c>
      <c r="AD27" s="12">
        <v>2</v>
      </c>
      <c r="AE27" s="12">
        <v>30</v>
      </c>
      <c r="AF27" s="12">
        <v>2</v>
      </c>
      <c r="AG27" s="12">
        <v>47</v>
      </c>
      <c r="AH27" s="12">
        <v>2</v>
      </c>
      <c r="AI27" s="12">
        <v>30</v>
      </c>
      <c r="AJ27" s="12">
        <v>1</v>
      </c>
      <c r="AK27" s="12">
        <v>36</v>
      </c>
      <c r="AL27" s="12">
        <v>2</v>
      </c>
      <c r="AM27" s="12">
        <v>24</v>
      </c>
      <c r="AN27" s="12">
        <v>1</v>
      </c>
      <c r="AO27" s="12">
        <v>34</v>
      </c>
      <c r="AP27" s="12">
        <v>2</v>
      </c>
      <c r="AQ27" s="12">
        <v>22</v>
      </c>
      <c r="AR27" s="12">
        <v>1</v>
      </c>
      <c r="AS27" s="12">
        <v>33</v>
      </c>
      <c r="AT27" s="12">
        <v>2</v>
      </c>
      <c r="AU27" s="12">
        <v>22</v>
      </c>
      <c r="AV27" s="12">
        <v>1</v>
      </c>
      <c r="AW27" s="12">
        <v>4567</v>
      </c>
      <c r="AX27" s="212">
        <f t="shared" ref="AX27:AX38" si="38">Q27+S27</f>
        <v>94</v>
      </c>
      <c r="AY27" s="212">
        <f t="shared" si="1"/>
        <v>97</v>
      </c>
      <c r="AZ27" s="212">
        <f t="shared" si="2"/>
        <v>91</v>
      </c>
      <c r="BA27" s="212">
        <f t="shared" si="3"/>
        <v>75</v>
      </c>
      <c r="BB27" s="12"/>
      <c r="BC27" s="12"/>
      <c r="BD27" s="12"/>
      <c r="BE27" s="12">
        <f t="shared" ref="BE27:BE38" si="39">S27</f>
        <v>56</v>
      </c>
      <c r="BF27" s="12">
        <f t="shared" ref="BF27:BF38" si="40">Q27</f>
        <v>38</v>
      </c>
      <c r="BG27" s="12">
        <f t="shared" si="36"/>
        <v>56</v>
      </c>
      <c r="BH27" s="12">
        <f t="shared" si="7"/>
        <v>41</v>
      </c>
      <c r="BI27" s="12">
        <v>0</v>
      </c>
      <c r="BJ27" s="12">
        <v>0</v>
      </c>
      <c r="BK27" s="12">
        <v>0</v>
      </c>
      <c r="BL27" s="12">
        <f t="shared" si="8"/>
        <v>46</v>
      </c>
      <c r="BM27" s="12">
        <f t="shared" si="9"/>
        <v>45</v>
      </c>
      <c r="BN27" s="12">
        <f t="shared" si="10"/>
        <v>30</v>
      </c>
      <c r="BO27" s="12">
        <f t="shared" si="22"/>
        <v>45</v>
      </c>
      <c r="BP27" s="12">
        <v>0</v>
      </c>
      <c r="BQ27" s="12">
        <f t="shared" ref="BQ27:BQ38" si="41">SUM(R27+V27+Z27+AD27)</f>
        <v>8</v>
      </c>
      <c r="BR27" s="12">
        <f t="shared" ref="BR27:BR29" si="42">T27+X27+AB27+AF27</f>
        <v>8</v>
      </c>
      <c r="BS27" s="12">
        <f t="shared" si="13"/>
        <v>16</v>
      </c>
      <c r="BT27" s="12">
        <f t="shared" si="37"/>
        <v>12</v>
      </c>
      <c r="BU27" s="12">
        <f t="shared" ref="BU27:BU29" si="43">S27+W27+AA27+AE27</f>
        <v>188</v>
      </c>
      <c r="BV27" s="12">
        <f t="shared" ref="BV27:BV38" si="44">Q27+U27+Y27+AC27</f>
        <v>169</v>
      </c>
      <c r="BW27" s="12">
        <f t="shared" ref="BW27:BW29" si="45">Q27+S27+U27+W27+Y27+AA27+AC27+AE27</f>
        <v>357</v>
      </c>
    </row>
    <row r="28" spans="1:75" ht="15.75" customHeight="1">
      <c r="A28" s="11" t="s">
        <v>139</v>
      </c>
      <c r="B28" s="12" t="s">
        <v>87</v>
      </c>
      <c r="C28" s="12">
        <v>158</v>
      </c>
      <c r="D28" s="12">
        <v>1</v>
      </c>
      <c r="E28" s="12">
        <v>197</v>
      </c>
      <c r="F28" s="12">
        <v>6</v>
      </c>
      <c r="G28" s="12">
        <v>110</v>
      </c>
      <c r="H28" s="12">
        <v>3</v>
      </c>
      <c r="I28" s="12">
        <v>184</v>
      </c>
      <c r="J28" s="12">
        <v>6</v>
      </c>
      <c r="K28" s="12">
        <v>105</v>
      </c>
      <c r="L28" s="12">
        <v>3</v>
      </c>
      <c r="M28" s="12">
        <v>203</v>
      </c>
      <c r="N28" s="12">
        <v>7</v>
      </c>
      <c r="O28" s="12">
        <v>122</v>
      </c>
      <c r="P28" s="12">
        <v>4</v>
      </c>
      <c r="Q28" s="12">
        <v>201</v>
      </c>
      <c r="R28" s="12">
        <v>8</v>
      </c>
      <c r="S28" s="12">
        <v>104</v>
      </c>
      <c r="T28" s="12">
        <v>4</v>
      </c>
      <c r="U28" s="12">
        <v>191</v>
      </c>
      <c r="V28" s="12">
        <v>6</v>
      </c>
      <c r="W28" s="12">
        <v>85</v>
      </c>
      <c r="X28" s="12">
        <v>3</v>
      </c>
      <c r="Y28" s="12">
        <v>167</v>
      </c>
      <c r="Z28" s="12">
        <v>6</v>
      </c>
      <c r="AA28" s="12">
        <v>76</v>
      </c>
      <c r="AB28" s="12">
        <v>2</v>
      </c>
      <c r="AC28" s="12">
        <v>191</v>
      </c>
      <c r="AD28" s="12">
        <v>8</v>
      </c>
      <c r="AE28" s="12">
        <v>74</v>
      </c>
      <c r="AF28" s="12">
        <v>3</v>
      </c>
      <c r="AG28" s="12">
        <v>177</v>
      </c>
      <c r="AH28" s="12">
        <v>7</v>
      </c>
      <c r="AI28" s="12">
        <v>53</v>
      </c>
      <c r="AJ28" s="12">
        <v>2</v>
      </c>
      <c r="AK28" s="12">
        <v>164</v>
      </c>
      <c r="AL28" s="12">
        <v>7</v>
      </c>
      <c r="AM28" s="12">
        <v>29</v>
      </c>
      <c r="AN28" s="12">
        <v>1</v>
      </c>
      <c r="AO28" s="12">
        <v>104</v>
      </c>
      <c r="AP28" s="12">
        <v>4</v>
      </c>
      <c r="AQ28" s="12">
        <v>30</v>
      </c>
      <c r="AR28" s="12">
        <v>1</v>
      </c>
      <c r="AS28" s="12">
        <v>117</v>
      </c>
      <c r="AT28" s="12">
        <v>5</v>
      </c>
      <c r="AU28" s="12">
        <v>36</v>
      </c>
      <c r="AV28" s="12">
        <v>1</v>
      </c>
      <c r="AW28" s="12">
        <v>4567</v>
      </c>
      <c r="AX28" s="212">
        <f t="shared" si="38"/>
        <v>305</v>
      </c>
      <c r="AY28" s="212">
        <f t="shared" si="1"/>
        <v>276</v>
      </c>
      <c r="AZ28" s="212">
        <f t="shared" si="2"/>
        <v>243</v>
      </c>
      <c r="BA28" s="212">
        <f t="shared" si="3"/>
        <v>265</v>
      </c>
      <c r="BB28" s="12"/>
      <c r="BC28" s="12"/>
      <c r="BD28" s="12"/>
      <c r="BE28" s="12">
        <f t="shared" si="39"/>
        <v>104</v>
      </c>
      <c r="BF28" s="12">
        <f t="shared" si="40"/>
        <v>201</v>
      </c>
      <c r="BG28" s="12">
        <f t="shared" si="36"/>
        <v>85</v>
      </c>
      <c r="BH28" s="12">
        <f t="shared" si="7"/>
        <v>191</v>
      </c>
      <c r="BI28" s="12">
        <v>0</v>
      </c>
      <c r="BJ28" s="12">
        <v>0</v>
      </c>
      <c r="BK28" s="12">
        <v>0</v>
      </c>
      <c r="BL28" s="12">
        <f t="shared" si="8"/>
        <v>76</v>
      </c>
      <c r="BM28" s="12">
        <f t="shared" si="9"/>
        <v>167</v>
      </c>
      <c r="BN28" s="12">
        <f t="shared" si="10"/>
        <v>74</v>
      </c>
      <c r="BO28" s="12">
        <f t="shared" si="22"/>
        <v>191</v>
      </c>
      <c r="BP28" s="12">
        <v>0</v>
      </c>
      <c r="BQ28" s="12">
        <f t="shared" si="41"/>
        <v>28</v>
      </c>
      <c r="BR28" s="12">
        <f t="shared" si="42"/>
        <v>12</v>
      </c>
      <c r="BS28" s="12">
        <f t="shared" si="13"/>
        <v>40</v>
      </c>
      <c r="BT28" s="12">
        <f t="shared" si="37"/>
        <v>28</v>
      </c>
      <c r="BU28" s="12">
        <f t="shared" si="43"/>
        <v>339</v>
      </c>
      <c r="BV28" s="12">
        <f t="shared" si="44"/>
        <v>750</v>
      </c>
      <c r="BW28" s="12">
        <f t="shared" si="45"/>
        <v>1089</v>
      </c>
    </row>
    <row r="29" spans="1:75" ht="15.75" customHeight="1">
      <c r="A29" s="11" t="s">
        <v>141</v>
      </c>
      <c r="B29" s="12" t="s">
        <v>87</v>
      </c>
      <c r="C29" s="12">
        <v>159</v>
      </c>
      <c r="D29" s="12">
        <v>1</v>
      </c>
      <c r="E29" s="12">
        <v>145</v>
      </c>
      <c r="F29" s="12">
        <v>5</v>
      </c>
      <c r="G29" s="12"/>
      <c r="H29" s="12"/>
      <c r="I29" s="12">
        <v>133</v>
      </c>
      <c r="J29" s="12">
        <v>4</v>
      </c>
      <c r="K29" s="12"/>
      <c r="L29" s="12"/>
      <c r="M29" s="12">
        <v>130</v>
      </c>
      <c r="N29" s="12">
        <v>5</v>
      </c>
      <c r="O29" s="12"/>
      <c r="P29" s="12"/>
      <c r="Q29" s="12">
        <v>132</v>
      </c>
      <c r="R29" s="12">
        <v>5</v>
      </c>
      <c r="S29" s="12"/>
      <c r="T29" s="12"/>
      <c r="U29" s="12">
        <v>158</v>
      </c>
      <c r="V29" s="12">
        <v>5</v>
      </c>
      <c r="W29" s="12"/>
      <c r="X29" s="12"/>
      <c r="Y29" s="12">
        <v>113</v>
      </c>
      <c r="Z29" s="12">
        <v>4</v>
      </c>
      <c r="AA29" s="12"/>
      <c r="AB29" s="12"/>
      <c r="AC29" s="12">
        <v>138</v>
      </c>
      <c r="AD29" s="12">
        <v>5</v>
      </c>
      <c r="AE29" s="12"/>
      <c r="AF29" s="12"/>
      <c r="AG29" s="12">
        <v>106</v>
      </c>
      <c r="AH29" s="12">
        <v>5</v>
      </c>
      <c r="AI29" s="12"/>
      <c r="AJ29" s="12"/>
      <c r="AK29" s="12">
        <v>87</v>
      </c>
      <c r="AL29" s="12">
        <v>4</v>
      </c>
      <c r="AM29" s="12"/>
      <c r="AN29" s="12"/>
      <c r="AO29" s="12">
        <v>30</v>
      </c>
      <c r="AP29" s="12">
        <v>1</v>
      </c>
      <c r="AQ29" s="12"/>
      <c r="AR29" s="12"/>
      <c r="AS29" s="12">
        <v>41</v>
      </c>
      <c r="AT29" s="12">
        <v>2</v>
      </c>
      <c r="AU29" s="12"/>
      <c r="AV29" s="12"/>
      <c r="AW29" s="12">
        <v>4567</v>
      </c>
      <c r="AX29" s="212">
        <f t="shared" si="38"/>
        <v>132</v>
      </c>
      <c r="AY29" s="212">
        <f t="shared" si="1"/>
        <v>158</v>
      </c>
      <c r="AZ29" s="212">
        <f t="shared" si="2"/>
        <v>113</v>
      </c>
      <c r="BA29" s="212">
        <f t="shared" si="3"/>
        <v>138</v>
      </c>
      <c r="BB29" s="12"/>
      <c r="BC29" s="12"/>
      <c r="BD29" s="12"/>
      <c r="BE29" s="12">
        <f t="shared" si="39"/>
        <v>0</v>
      </c>
      <c r="BF29" s="12">
        <f t="shared" si="40"/>
        <v>132</v>
      </c>
      <c r="BG29" s="12">
        <f t="shared" si="36"/>
        <v>0</v>
      </c>
      <c r="BH29" s="12">
        <f t="shared" si="7"/>
        <v>158</v>
      </c>
      <c r="BI29" s="12">
        <v>0</v>
      </c>
      <c r="BJ29" s="12">
        <v>0</v>
      </c>
      <c r="BK29" s="12">
        <v>0</v>
      </c>
      <c r="BL29" s="12">
        <f t="shared" si="8"/>
        <v>0</v>
      </c>
      <c r="BM29" s="12">
        <f t="shared" si="9"/>
        <v>113</v>
      </c>
      <c r="BN29" s="12">
        <f t="shared" si="10"/>
        <v>0</v>
      </c>
      <c r="BO29" s="12">
        <f t="shared" si="22"/>
        <v>138</v>
      </c>
      <c r="BP29" s="12">
        <v>0</v>
      </c>
      <c r="BQ29" s="12">
        <f t="shared" si="41"/>
        <v>19</v>
      </c>
      <c r="BR29" s="12">
        <f t="shared" si="42"/>
        <v>0</v>
      </c>
      <c r="BS29" s="12">
        <f t="shared" si="13"/>
        <v>19</v>
      </c>
      <c r="BT29" s="12">
        <f t="shared" si="37"/>
        <v>12</v>
      </c>
      <c r="BU29" s="12">
        <f t="shared" si="43"/>
        <v>0</v>
      </c>
      <c r="BV29" s="12">
        <f t="shared" si="44"/>
        <v>541</v>
      </c>
      <c r="BW29" s="12">
        <f t="shared" si="45"/>
        <v>541</v>
      </c>
    </row>
    <row r="30" spans="1:75" ht="15.75" customHeight="1">
      <c r="A30" s="11" t="s">
        <v>143</v>
      </c>
      <c r="B30" s="12" t="s">
        <v>87</v>
      </c>
      <c r="C30" s="12">
        <v>160</v>
      </c>
      <c r="D30" s="12">
        <v>1</v>
      </c>
      <c r="E30" s="12">
        <v>33</v>
      </c>
      <c r="F30" s="12">
        <v>1</v>
      </c>
      <c r="G30" s="12">
        <v>264</v>
      </c>
      <c r="H30" s="12">
        <v>6</v>
      </c>
      <c r="I30" s="12">
        <v>36</v>
      </c>
      <c r="J30" s="12">
        <v>1</v>
      </c>
      <c r="K30" s="12">
        <v>269</v>
      </c>
      <c r="L30" s="12">
        <v>6</v>
      </c>
      <c r="M30" s="12">
        <v>43</v>
      </c>
      <c r="N30" s="12">
        <v>1</v>
      </c>
      <c r="O30" s="12">
        <v>265</v>
      </c>
      <c r="P30" s="12">
        <v>6</v>
      </c>
      <c r="Q30" s="12">
        <v>41</v>
      </c>
      <c r="R30" s="12">
        <v>1</v>
      </c>
      <c r="S30" s="12">
        <v>245</v>
      </c>
      <c r="T30" s="12">
        <v>6</v>
      </c>
      <c r="U30" s="12">
        <v>44</v>
      </c>
      <c r="V30" s="12">
        <v>1</v>
      </c>
      <c r="W30" s="12">
        <v>237</v>
      </c>
      <c r="X30" s="12">
        <v>7</v>
      </c>
      <c r="Y30" s="12">
        <v>37</v>
      </c>
      <c r="Z30" s="12">
        <v>1</v>
      </c>
      <c r="AA30" s="12">
        <v>202</v>
      </c>
      <c r="AB30" s="12">
        <v>6</v>
      </c>
      <c r="AC30" s="12">
        <v>44</v>
      </c>
      <c r="AD30" s="12">
        <v>1</v>
      </c>
      <c r="AE30" s="12">
        <v>199</v>
      </c>
      <c r="AF30" s="12">
        <v>6</v>
      </c>
      <c r="AG30" s="12">
        <v>34</v>
      </c>
      <c r="AH30" s="12">
        <v>1</v>
      </c>
      <c r="AI30" s="12">
        <v>158</v>
      </c>
      <c r="AJ30" s="12">
        <v>5</v>
      </c>
      <c r="AK30" s="12">
        <v>24</v>
      </c>
      <c r="AL30" s="12">
        <v>1</v>
      </c>
      <c r="AM30" s="12">
        <v>147</v>
      </c>
      <c r="AN30" s="12">
        <v>6</v>
      </c>
      <c r="AO30" s="12">
        <v>32</v>
      </c>
      <c r="AP30" s="12">
        <v>1</v>
      </c>
      <c r="AQ30" s="12">
        <v>117</v>
      </c>
      <c r="AR30" s="12">
        <v>5</v>
      </c>
      <c r="AS30" s="12">
        <v>13</v>
      </c>
      <c r="AT30" s="12">
        <v>1</v>
      </c>
      <c r="AU30" s="12">
        <v>92</v>
      </c>
      <c r="AV30" s="12">
        <v>4</v>
      </c>
      <c r="AW30" s="12">
        <v>45678</v>
      </c>
      <c r="AX30" s="212">
        <f t="shared" si="38"/>
        <v>286</v>
      </c>
      <c r="AY30" s="212">
        <f t="shared" si="1"/>
        <v>281</v>
      </c>
      <c r="AZ30" s="212">
        <f t="shared" si="2"/>
        <v>239</v>
      </c>
      <c r="BA30" s="212">
        <f t="shared" si="3"/>
        <v>243</v>
      </c>
      <c r="BB30" s="12"/>
      <c r="BC30" s="12"/>
      <c r="BD30" s="12"/>
      <c r="BE30" s="12">
        <f t="shared" si="39"/>
        <v>245</v>
      </c>
      <c r="BF30" s="12">
        <f t="shared" si="40"/>
        <v>41</v>
      </c>
      <c r="BG30" s="12">
        <v>0</v>
      </c>
      <c r="BH30" s="12">
        <f t="shared" si="7"/>
        <v>44</v>
      </c>
      <c r="BI30" s="12">
        <f>W30</f>
        <v>237</v>
      </c>
      <c r="BJ30" s="12">
        <v>0</v>
      </c>
      <c r="BK30" s="12">
        <v>0</v>
      </c>
      <c r="BL30" s="12">
        <f t="shared" si="8"/>
        <v>202</v>
      </c>
      <c r="BM30" s="12">
        <f t="shared" si="9"/>
        <v>37</v>
      </c>
      <c r="BN30" s="12">
        <f t="shared" si="10"/>
        <v>199</v>
      </c>
      <c r="BO30" s="12">
        <f t="shared" si="22"/>
        <v>44</v>
      </c>
      <c r="BP30" s="12">
        <f>AI30</f>
        <v>158</v>
      </c>
      <c r="BQ30" s="12">
        <f t="shared" si="41"/>
        <v>4</v>
      </c>
      <c r="BR30" s="12">
        <f>SUM(T30+X30+AB30+AF30+AJ30)</f>
        <v>30</v>
      </c>
      <c r="BS30" s="12">
        <f t="shared" si="13"/>
        <v>34</v>
      </c>
      <c r="BT30" s="12">
        <f>SUM(AH30+AL30+AN30+AP30+AR30+AT30+AV30)</f>
        <v>19</v>
      </c>
      <c r="BU30" s="12">
        <f>S30+W30+AA30+AE30+AI30</f>
        <v>1041</v>
      </c>
      <c r="BV30" s="12">
        <f t="shared" si="44"/>
        <v>166</v>
      </c>
      <c r="BW30" s="12">
        <f>Q30+S30+U30+W30+Y30+AA30+AC30+AE30+AI30</f>
        <v>1207</v>
      </c>
    </row>
    <row r="31" spans="1:75" ht="15.75" customHeight="1">
      <c r="A31" s="11" t="s">
        <v>145</v>
      </c>
      <c r="B31" s="12" t="s">
        <v>87</v>
      </c>
      <c r="C31" s="12">
        <v>162</v>
      </c>
      <c r="D31" s="12">
        <v>1</v>
      </c>
      <c r="E31" s="12">
        <v>174</v>
      </c>
      <c r="F31" s="12">
        <v>6</v>
      </c>
      <c r="G31" s="12">
        <v>37</v>
      </c>
      <c r="H31" s="12">
        <v>1</v>
      </c>
      <c r="I31" s="12">
        <v>148</v>
      </c>
      <c r="J31" s="12">
        <v>5</v>
      </c>
      <c r="K31" s="12">
        <v>42</v>
      </c>
      <c r="L31" s="12">
        <v>2</v>
      </c>
      <c r="M31" s="12">
        <v>155</v>
      </c>
      <c r="N31" s="12">
        <v>5</v>
      </c>
      <c r="O31" s="12">
        <v>36</v>
      </c>
      <c r="P31" s="12">
        <v>1</v>
      </c>
      <c r="Q31" s="12">
        <v>105</v>
      </c>
      <c r="R31" s="12">
        <v>4</v>
      </c>
      <c r="S31" s="12">
        <v>41</v>
      </c>
      <c r="T31" s="12">
        <v>1</v>
      </c>
      <c r="U31" s="12">
        <v>125</v>
      </c>
      <c r="V31" s="12">
        <v>5</v>
      </c>
      <c r="W31" s="12">
        <v>30</v>
      </c>
      <c r="X31" s="12">
        <v>1</v>
      </c>
      <c r="Y31" s="12">
        <v>98</v>
      </c>
      <c r="Z31" s="12">
        <v>4</v>
      </c>
      <c r="AA31" s="12">
        <v>20</v>
      </c>
      <c r="AB31" s="12">
        <v>1</v>
      </c>
      <c r="AC31" s="12">
        <v>137</v>
      </c>
      <c r="AD31" s="12">
        <v>5</v>
      </c>
      <c r="AE31" s="12">
        <v>28</v>
      </c>
      <c r="AF31" s="12">
        <v>1</v>
      </c>
      <c r="AG31" s="12">
        <v>93</v>
      </c>
      <c r="AH31" s="12">
        <v>4</v>
      </c>
      <c r="AI31" s="12">
        <v>21</v>
      </c>
      <c r="AJ31" s="12">
        <v>1</v>
      </c>
      <c r="AK31" s="12">
        <v>90</v>
      </c>
      <c r="AL31" s="12">
        <v>3</v>
      </c>
      <c r="AM31" s="12">
        <v>12</v>
      </c>
      <c r="AN31" s="12">
        <v>1</v>
      </c>
      <c r="AO31" s="12">
        <v>43</v>
      </c>
      <c r="AP31" s="12">
        <v>2</v>
      </c>
      <c r="AQ31" s="12">
        <v>12</v>
      </c>
      <c r="AR31" s="12">
        <v>1</v>
      </c>
      <c r="AS31" s="12">
        <v>68</v>
      </c>
      <c r="AT31" s="12">
        <v>3</v>
      </c>
      <c r="AU31" s="12">
        <v>13</v>
      </c>
      <c r="AV31" s="12">
        <v>1</v>
      </c>
      <c r="AW31" s="12">
        <v>4567</v>
      </c>
      <c r="AX31" s="212">
        <f t="shared" si="38"/>
        <v>146</v>
      </c>
      <c r="AY31" s="212">
        <f t="shared" si="1"/>
        <v>155</v>
      </c>
      <c r="AZ31" s="212">
        <f t="shared" si="2"/>
        <v>118</v>
      </c>
      <c r="BA31" s="212">
        <f t="shared" si="3"/>
        <v>165</v>
      </c>
      <c r="BB31" s="12"/>
      <c r="BC31" s="12"/>
      <c r="BD31" s="12"/>
      <c r="BE31" s="12">
        <f t="shared" si="39"/>
        <v>41</v>
      </c>
      <c r="BF31" s="12">
        <f t="shared" si="40"/>
        <v>105</v>
      </c>
      <c r="BG31" s="12">
        <f t="shared" ref="BG31:BG48" si="46">W31</f>
        <v>30</v>
      </c>
      <c r="BH31" s="12">
        <f t="shared" si="7"/>
        <v>125</v>
      </c>
      <c r="BI31" s="12">
        <v>0</v>
      </c>
      <c r="BJ31" s="12">
        <v>0</v>
      </c>
      <c r="BK31" s="12">
        <v>0</v>
      </c>
      <c r="BL31" s="12">
        <f t="shared" si="8"/>
        <v>20</v>
      </c>
      <c r="BM31" s="12">
        <f t="shared" si="9"/>
        <v>98</v>
      </c>
      <c r="BN31" s="12">
        <f t="shared" si="10"/>
        <v>28</v>
      </c>
      <c r="BO31" s="12">
        <f t="shared" si="22"/>
        <v>137</v>
      </c>
      <c r="BP31" s="12">
        <v>0</v>
      </c>
      <c r="BQ31" s="12">
        <f t="shared" si="41"/>
        <v>18</v>
      </c>
      <c r="BR31" s="12">
        <f t="shared" ref="BR31:BR38" si="47">T31+X31+AB31+AF31</f>
        <v>4</v>
      </c>
      <c r="BS31" s="12">
        <f t="shared" si="13"/>
        <v>22</v>
      </c>
      <c r="BT31" s="12">
        <f t="shared" ref="BT31:BT48" si="48">SUM(AH31+AJ31+AL31+AN31+AP31+AR31+AT31+AV31)</f>
        <v>16</v>
      </c>
      <c r="BU31" s="12">
        <f t="shared" ref="BU31:BU38" si="49">S31+W31+AA31+AE31</f>
        <v>119</v>
      </c>
      <c r="BV31" s="12">
        <f t="shared" si="44"/>
        <v>465</v>
      </c>
      <c r="BW31" s="12">
        <f t="shared" ref="BW31:BW38" si="50">Q31+S31+U31+W31+Y31+AA31+AC31+AE31</f>
        <v>584</v>
      </c>
    </row>
    <row r="32" spans="1:75" ht="15.75" customHeight="1">
      <c r="A32" s="11" t="s">
        <v>147</v>
      </c>
      <c r="B32" s="12" t="s">
        <v>87</v>
      </c>
      <c r="C32" s="12">
        <v>164</v>
      </c>
      <c r="D32" s="12">
        <v>1</v>
      </c>
      <c r="E32" s="12">
        <v>47</v>
      </c>
      <c r="F32" s="12">
        <v>2</v>
      </c>
      <c r="G32" s="12">
        <v>91</v>
      </c>
      <c r="H32" s="12">
        <v>3</v>
      </c>
      <c r="I32" s="12">
        <v>63</v>
      </c>
      <c r="J32" s="12">
        <v>3</v>
      </c>
      <c r="K32" s="12">
        <v>79</v>
      </c>
      <c r="L32" s="12">
        <v>3</v>
      </c>
      <c r="M32" s="12">
        <v>64</v>
      </c>
      <c r="N32" s="12">
        <v>2</v>
      </c>
      <c r="O32" s="12">
        <v>76</v>
      </c>
      <c r="P32" s="12">
        <v>3</v>
      </c>
      <c r="Q32" s="12">
        <v>83</v>
      </c>
      <c r="R32" s="12">
        <v>3</v>
      </c>
      <c r="S32" s="12">
        <v>91</v>
      </c>
      <c r="T32" s="12">
        <v>3</v>
      </c>
      <c r="U32" s="12">
        <v>60</v>
      </c>
      <c r="V32" s="12">
        <v>2</v>
      </c>
      <c r="W32" s="12">
        <v>97</v>
      </c>
      <c r="X32" s="12">
        <v>3</v>
      </c>
      <c r="Y32" s="12">
        <v>70</v>
      </c>
      <c r="Z32" s="12">
        <v>3</v>
      </c>
      <c r="AA32" s="12">
        <v>93</v>
      </c>
      <c r="AB32" s="12">
        <v>3</v>
      </c>
      <c r="AC32" s="12">
        <v>58</v>
      </c>
      <c r="AD32" s="12">
        <v>2</v>
      </c>
      <c r="AE32" s="12">
        <v>73</v>
      </c>
      <c r="AF32" s="12">
        <v>3</v>
      </c>
      <c r="AG32" s="12">
        <v>62</v>
      </c>
      <c r="AH32" s="12">
        <v>2</v>
      </c>
      <c r="AI32" s="12">
        <v>60</v>
      </c>
      <c r="AJ32" s="12">
        <v>2</v>
      </c>
      <c r="AK32" s="12">
        <v>46</v>
      </c>
      <c r="AL32" s="12">
        <v>2</v>
      </c>
      <c r="AM32" s="12">
        <v>65</v>
      </c>
      <c r="AN32" s="12">
        <v>3</v>
      </c>
      <c r="AO32" s="12">
        <v>27</v>
      </c>
      <c r="AP32" s="12">
        <v>1</v>
      </c>
      <c r="AQ32" s="12">
        <v>31</v>
      </c>
      <c r="AR32" s="12">
        <v>1</v>
      </c>
      <c r="AS32" s="12">
        <v>45</v>
      </c>
      <c r="AT32" s="12">
        <v>2</v>
      </c>
      <c r="AU32" s="12">
        <v>46</v>
      </c>
      <c r="AV32" s="12">
        <v>2</v>
      </c>
      <c r="AW32" s="12">
        <v>4567</v>
      </c>
      <c r="AX32" s="212">
        <f t="shared" si="38"/>
        <v>174</v>
      </c>
      <c r="AY32" s="212">
        <f t="shared" si="1"/>
        <v>157</v>
      </c>
      <c r="AZ32" s="212">
        <f t="shared" si="2"/>
        <v>163</v>
      </c>
      <c r="BA32" s="212">
        <f t="shared" si="3"/>
        <v>131</v>
      </c>
      <c r="BB32" s="12"/>
      <c r="BC32" s="12"/>
      <c r="BD32" s="12"/>
      <c r="BE32" s="12">
        <f t="shared" si="39"/>
        <v>91</v>
      </c>
      <c r="BF32" s="12">
        <f t="shared" si="40"/>
        <v>83</v>
      </c>
      <c r="BG32" s="12">
        <f t="shared" si="46"/>
        <v>97</v>
      </c>
      <c r="BH32" s="12">
        <f t="shared" si="7"/>
        <v>60</v>
      </c>
      <c r="BI32" s="12">
        <v>0</v>
      </c>
      <c r="BJ32" s="12">
        <v>0</v>
      </c>
      <c r="BK32" s="12">
        <v>0</v>
      </c>
      <c r="BL32" s="12">
        <f t="shared" si="8"/>
        <v>93</v>
      </c>
      <c r="BM32" s="12">
        <f t="shared" si="9"/>
        <v>70</v>
      </c>
      <c r="BN32" s="12">
        <f t="shared" si="10"/>
        <v>73</v>
      </c>
      <c r="BO32" s="12">
        <f t="shared" si="22"/>
        <v>58</v>
      </c>
      <c r="BP32" s="12">
        <v>0</v>
      </c>
      <c r="BQ32" s="12">
        <f t="shared" si="41"/>
        <v>10</v>
      </c>
      <c r="BR32" s="12">
        <f t="shared" si="47"/>
        <v>12</v>
      </c>
      <c r="BS32" s="12">
        <f t="shared" si="13"/>
        <v>22</v>
      </c>
      <c r="BT32" s="12">
        <f t="shared" si="48"/>
        <v>15</v>
      </c>
      <c r="BU32" s="12">
        <f t="shared" si="49"/>
        <v>354</v>
      </c>
      <c r="BV32" s="12">
        <f t="shared" si="44"/>
        <v>271</v>
      </c>
      <c r="BW32" s="12">
        <f t="shared" si="50"/>
        <v>625</v>
      </c>
    </row>
    <row r="33" spans="1:75" ht="15.75" customHeight="1">
      <c r="A33" s="11" t="s">
        <v>149</v>
      </c>
      <c r="B33" s="12" t="s">
        <v>87</v>
      </c>
      <c r="C33" s="12">
        <v>186</v>
      </c>
      <c r="D33" s="12">
        <v>1</v>
      </c>
      <c r="E33" s="12">
        <v>47</v>
      </c>
      <c r="F33" s="12">
        <v>2</v>
      </c>
      <c r="G33" s="12">
        <v>19</v>
      </c>
      <c r="H33" s="12">
        <v>1</v>
      </c>
      <c r="I33" s="12">
        <v>48</v>
      </c>
      <c r="J33" s="12">
        <v>2</v>
      </c>
      <c r="K33" s="12">
        <v>18</v>
      </c>
      <c r="L33" s="12">
        <v>1</v>
      </c>
      <c r="M33" s="12">
        <v>55</v>
      </c>
      <c r="N33" s="12">
        <v>2</v>
      </c>
      <c r="O33" s="12">
        <v>15</v>
      </c>
      <c r="P33" s="12">
        <v>1</v>
      </c>
      <c r="Q33" s="12">
        <v>39</v>
      </c>
      <c r="R33" s="12">
        <v>2</v>
      </c>
      <c r="S33" s="12">
        <v>14</v>
      </c>
      <c r="T33" s="12">
        <v>1</v>
      </c>
      <c r="U33" s="12">
        <v>47</v>
      </c>
      <c r="V33" s="12">
        <v>2</v>
      </c>
      <c r="W33" s="12">
        <v>10</v>
      </c>
      <c r="X33" s="12">
        <v>1</v>
      </c>
      <c r="Y33" s="12">
        <v>39</v>
      </c>
      <c r="Z33" s="12">
        <v>2</v>
      </c>
      <c r="AA33" s="12">
        <v>12</v>
      </c>
      <c r="AB33" s="12">
        <v>1</v>
      </c>
      <c r="AC33" s="12">
        <v>43</v>
      </c>
      <c r="AD33" s="12">
        <v>2</v>
      </c>
      <c r="AE33" s="12">
        <v>11</v>
      </c>
      <c r="AF33" s="12">
        <v>1</v>
      </c>
      <c r="AG33" s="12">
        <v>42</v>
      </c>
      <c r="AH33" s="12">
        <v>2</v>
      </c>
      <c r="AI33" s="12">
        <v>11</v>
      </c>
      <c r="AJ33" s="12">
        <v>1</v>
      </c>
      <c r="AK33" s="12">
        <v>43</v>
      </c>
      <c r="AL33" s="12">
        <v>2</v>
      </c>
      <c r="AM33" s="12">
        <v>10</v>
      </c>
      <c r="AN33" s="12">
        <v>1</v>
      </c>
      <c r="AO33" s="12">
        <v>31</v>
      </c>
      <c r="AP33" s="12">
        <v>2</v>
      </c>
      <c r="AQ33" s="12">
        <v>8</v>
      </c>
      <c r="AR33" s="12">
        <v>1</v>
      </c>
      <c r="AS33" s="12">
        <v>18</v>
      </c>
      <c r="AT33" s="12">
        <v>1</v>
      </c>
      <c r="AU33" s="12">
        <v>13</v>
      </c>
      <c r="AV33" s="12">
        <v>1</v>
      </c>
      <c r="AW33" s="12">
        <v>4567</v>
      </c>
      <c r="AX33" s="212">
        <f t="shared" si="38"/>
        <v>53</v>
      </c>
      <c r="AY33" s="212">
        <f t="shared" si="1"/>
        <v>57</v>
      </c>
      <c r="AZ33" s="212">
        <f t="shared" si="2"/>
        <v>51</v>
      </c>
      <c r="BA33" s="212">
        <f t="shared" si="3"/>
        <v>54</v>
      </c>
      <c r="BB33" s="12"/>
      <c r="BC33" s="12"/>
      <c r="BD33" s="12"/>
      <c r="BE33" s="12">
        <f t="shared" si="39"/>
        <v>14</v>
      </c>
      <c r="BF33" s="12">
        <f t="shared" si="40"/>
        <v>39</v>
      </c>
      <c r="BG33" s="12">
        <f t="shared" si="46"/>
        <v>10</v>
      </c>
      <c r="BH33" s="12">
        <f t="shared" si="7"/>
        <v>47</v>
      </c>
      <c r="BI33" s="12">
        <v>0</v>
      </c>
      <c r="BJ33" s="12">
        <v>0</v>
      </c>
      <c r="BK33" s="12">
        <v>0</v>
      </c>
      <c r="BL33" s="12">
        <f t="shared" si="8"/>
        <v>12</v>
      </c>
      <c r="BM33" s="12">
        <f t="shared" si="9"/>
        <v>39</v>
      </c>
      <c r="BN33" s="12">
        <f t="shared" si="10"/>
        <v>11</v>
      </c>
      <c r="BO33" s="12">
        <f t="shared" si="22"/>
        <v>43</v>
      </c>
      <c r="BP33" s="12">
        <v>0</v>
      </c>
      <c r="BQ33" s="12">
        <f t="shared" si="41"/>
        <v>8</v>
      </c>
      <c r="BR33" s="12">
        <f t="shared" si="47"/>
        <v>4</v>
      </c>
      <c r="BS33" s="12">
        <f t="shared" si="13"/>
        <v>12</v>
      </c>
      <c r="BT33" s="12">
        <f t="shared" si="48"/>
        <v>11</v>
      </c>
      <c r="BU33" s="12">
        <f t="shared" si="49"/>
        <v>47</v>
      </c>
      <c r="BV33" s="12">
        <f t="shared" si="44"/>
        <v>168</v>
      </c>
      <c r="BW33" s="12">
        <f t="shared" si="50"/>
        <v>215</v>
      </c>
    </row>
    <row r="34" spans="1:75" ht="15.75" customHeight="1">
      <c r="A34" s="11" t="s">
        <v>151</v>
      </c>
      <c r="B34" s="12" t="s">
        <v>87</v>
      </c>
      <c r="C34" s="12">
        <v>188</v>
      </c>
      <c r="D34" s="12">
        <v>1</v>
      </c>
      <c r="E34" s="12">
        <v>130</v>
      </c>
      <c r="F34" s="12">
        <v>5</v>
      </c>
      <c r="G34" s="12"/>
      <c r="H34" s="12"/>
      <c r="I34" s="12">
        <v>135</v>
      </c>
      <c r="J34" s="12">
        <v>5</v>
      </c>
      <c r="K34" s="12"/>
      <c r="L34" s="12"/>
      <c r="M34" s="12">
        <v>125</v>
      </c>
      <c r="N34" s="12">
        <v>5</v>
      </c>
      <c r="O34" s="12"/>
      <c r="P34" s="12"/>
      <c r="Q34" s="12">
        <v>105</v>
      </c>
      <c r="R34" s="12">
        <v>4</v>
      </c>
      <c r="S34" s="12"/>
      <c r="T34" s="12"/>
      <c r="U34" s="12">
        <v>105</v>
      </c>
      <c r="V34" s="12">
        <v>4</v>
      </c>
      <c r="W34" s="12"/>
      <c r="X34" s="12"/>
      <c r="Y34" s="12">
        <v>96</v>
      </c>
      <c r="Z34" s="12">
        <v>4</v>
      </c>
      <c r="AA34" s="12"/>
      <c r="AB34" s="12"/>
      <c r="AC34" s="12">
        <v>95</v>
      </c>
      <c r="AD34" s="12">
        <v>4</v>
      </c>
      <c r="AE34" s="12"/>
      <c r="AF34" s="12"/>
      <c r="AG34" s="12">
        <v>84</v>
      </c>
      <c r="AH34" s="12">
        <v>3</v>
      </c>
      <c r="AI34" s="12"/>
      <c r="AJ34" s="12"/>
      <c r="AK34" s="12">
        <v>73</v>
      </c>
      <c r="AL34" s="12">
        <v>3</v>
      </c>
      <c r="AM34" s="12"/>
      <c r="AN34" s="12"/>
      <c r="AO34" s="12">
        <v>69</v>
      </c>
      <c r="AP34" s="12">
        <v>3</v>
      </c>
      <c r="AQ34" s="12"/>
      <c r="AR34" s="12"/>
      <c r="AS34" s="12">
        <v>41</v>
      </c>
      <c r="AT34" s="12">
        <v>2</v>
      </c>
      <c r="AU34" s="12"/>
      <c r="AV34" s="12"/>
      <c r="AW34" s="12">
        <v>4567</v>
      </c>
      <c r="AX34" s="212">
        <f t="shared" si="38"/>
        <v>105</v>
      </c>
      <c r="AY34" s="212">
        <f t="shared" si="1"/>
        <v>105</v>
      </c>
      <c r="AZ34" s="212">
        <f t="shared" si="2"/>
        <v>96</v>
      </c>
      <c r="BA34" s="212">
        <f t="shared" si="3"/>
        <v>95</v>
      </c>
      <c r="BB34" s="12"/>
      <c r="BC34" s="12"/>
      <c r="BD34" s="12"/>
      <c r="BE34" s="12">
        <f t="shared" si="39"/>
        <v>0</v>
      </c>
      <c r="BF34" s="12">
        <f t="shared" si="40"/>
        <v>105</v>
      </c>
      <c r="BG34" s="12">
        <f t="shared" si="46"/>
        <v>0</v>
      </c>
      <c r="BH34" s="12">
        <f t="shared" si="7"/>
        <v>105</v>
      </c>
      <c r="BI34" s="12">
        <v>0</v>
      </c>
      <c r="BJ34" s="12">
        <v>0</v>
      </c>
      <c r="BK34" s="12">
        <v>0</v>
      </c>
      <c r="BL34" s="12">
        <f t="shared" si="8"/>
        <v>0</v>
      </c>
      <c r="BM34" s="12">
        <f t="shared" si="9"/>
        <v>96</v>
      </c>
      <c r="BN34" s="12">
        <f t="shared" si="10"/>
        <v>0</v>
      </c>
      <c r="BO34" s="12">
        <f t="shared" si="22"/>
        <v>95</v>
      </c>
      <c r="BP34" s="12">
        <v>0</v>
      </c>
      <c r="BQ34" s="12">
        <f t="shared" si="41"/>
        <v>16</v>
      </c>
      <c r="BR34" s="12">
        <f t="shared" si="47"/>
        <v>0</v>
      </c>
      <c r="BS34" s="12">
        <f t="shared" si="13"/>
        <v>16</v>
      </c>
      <c r="BT34" s="12">
        <f t="shared" si="48"/>
        <v>11</v>
      </c>
      <c r="BU34" s="12">
        <f t="shared" si="49"/>
        <v>0</v>
      </c>
      <c r="BV34" s="12">
        <f t="shared" si="44"/>
        <v>401</v>
      </c>
      <c r="BW34" s="12">
        <f t="shared" si="50"/>
        <v>401</v>
      </c>
    </row>
    <row r="35" spans="1:75" ht="15.75" customHeight="1">
      <c r="A35" s="11" t="s">
        <v>153</v>
      </c>
      <c r="B35" s="12" t="s">
        <v>87</v>
      </c>
      <c r="C35" s="12">
        <v>194</v>
      </c>
      <c r="D35" s="12">
        <v>1</v>
      </c>
      <c r="E35" s="12">
        <v>161</v>
      </c>
      <c r="F35" s="12">
        <v>7</v>
      </c>
      <c r="G35" s="12"/>
      <c r="H35" s="12"/>
      <c r="I35" s="12">
        <v>136</v>
      </c>
      <c r="J35" s="12">
        <v>5</v>
      </c>
      <c r="K35" s="12"/>
      <c r="L35" s="12"/>
      <c r="M35" s="12">
        <v>142</v>
      </c>
      <c r="N35" s="12">
        <v>5</v>
      </c>
      <c r="O35" s="12"/>
      <c r="P35" s="12"/>
      <c r="Q35" s="12">
        <v>165</v>
      </c>
      <c r="R35" s="12">
        <v>6</v>
      </c>
      <c r="S35" s="12"/>
      <c r="T35" s="12"/>
      <c r="U35" s="12">
        <v>150</v>
      </c>
      <c r="V35" s="12">
        <v>7</v>
      </c>
      <c r="W35" s="12"/>
      <c r="X35" s="12"/>
      <c r="Y35" s="12">
        <v>103</v>
      </c>
      <c r="Z35" s="12">
        <v>5</v>
      </c>
      <c r="AA35" s="12"/>
      <c r="AB35" s="12"/>
      <c r="AC35" s="12">
        <v>96</v>
      </c>
      <c r="AD35" s="12">
        <v>4</v>
      </c>
      <c r="AE35" s="12"/>
      <c r="AF35" s="12"/>
      <c r="AG35" s="12">
        <v>105</v>
      </c>
      <c r="AH35" s="12">
        <v>5</v>
      </c>
      <c r="AI35" s="12"/>
      <c r="AJ35" s="12"/>
      <c r="AK35" s="12">
        <v>100</v>
      </c>
      <c r="AL35" s="12">
        <v>5</v>
      </c>
      <c r="AM35" s="12"/>
      <c r="AN35" s="12"/>
      <c r="AO35" s="12">
        <v>53</v>
      </c>
      <c r="AP35" s="12">
        <v>2</v>
      </c>
      <c r="AQ35" s="12"/>
      <c r="AR35" s="12"/>
      <c r="AS35" s="12">
        <v>53</v>
      </c>
      <c r="AT35" s="12">
        <v>2</v>
      </c>
      <c r="AU35" s="12"/>
      <c r="AV35" s="12"/>
      <c r="AW35" s="12">
        <v>4567</v>
      </c>
      <c r="AX35" s="212">
        <f t="shared" si="38"/>
        <v>165</v>
      </c>
      <c r="AY35" s="212">
        <f t="shared" si="1"/>
        <v>150</v>
      </c>
      <c r="AZ35" s="212">
        <f t="shared" si="2"/>
        <v>103</v>
      </c>
      <c r="BA35" s="212">
        <f t="shared" si="3"/>
        <v>96</v>
      </c>
      <c r="BB35" s="12"/>
      <c r="BC35" s="12"/>
      <c r="BD35" s="12"/>
      <c r="BE35" s="12">
        <f t="shared" si="39"/>
        <v>0</v>
      </c>
      <c r="BF35" s="12">
        <f t="shared" si="40"/>
        <v>165</v>
      </c>
      <c r="BG35" s="12">
        <f t="shared" si="46"/>
        <v>0</v>
      </c>
      <c r="BH35" s="12">
        <f t="shared" si="7"/>
        <v>150</v>
      </c>
      <c r="BI35" s="12">
        <v>0</v>
      </c>
      <c r="BJ35" s="12">
        <v>0</v>
      </c>
      <c r="BK35" s="12">
        <v>0</v>
      </c>
      <c r="BL35" s="12">
        <f t="shared" si="8"/>
        <v>0</v>
      </c>
      <c r="BM35" s="12">
        <f t="shared" si="9"/>
        <v>103</v>
      </c>
      <c r="BN35" s="12">
        <f t="shared" si="10"/>
        <v>0</v>
      </c>
      <c r="BO35" s="12">
        <f t="shared" si="22"/>
        <v>96</v>
      </c>
      <c r="BP35" s="12">
        <v>0</v>
      </c>
      <c r="BQ35" s="12">
        <f t="shared" si="41"/>
        <v>22</v>
      </c>
      <c r="BR35" s="12">
        <f t="shared" si="47"/>
        <v>0</v>
      </c>
      <c r="BS35" s="12">
        <f t="shared" si="13"/>
        <v>22</v>
      </c>
      <c r="BT35" s="12">
        <f t="shared" si="48"/>
        <v>14</v>
      </c>
      <c r="BU35" s="12">
        <f t="shared" si="49"/>
        <v>0</v>
      </c>
      <c r="BV35" s="12">
        <f t="shared" si="44"/>
        <v>514</v>
      </c>
      <c r="BW35" s="12">
        <f t="shared" si="50"/>
        <v>514</v>
      </c>
    </row>
    <row r="36" spans="1:75" ht="15.75" customHeight="1">
      <c r="A36" s="11" t="s">
        <v>155</v>
      </c>
      <c r="B36" s="12" t="s">
        <v>87</v>
      </c>
      <c r="C36" s="12">
        <v>204</v>
      </c>
      <c r="D36" s="12">
        <v>1</v>
      </c>
      <c r="E36" s="12">
        <v>169</v>
      </c>
      <c r="F36" s="12">
        <v>6</v>
      </c>
      <c r="G36" s="12"/>
      <c r="H36" s="12"/>
      <c r="I36" s="12">
        <v>162</v>
      </c>
      <c r="J36" s="12">
        <v>5</v>
      </c>
      <c r="K36" s="12"/>
      <c r="L36" s="12"/>
      <c r="M36" s="12">
        <v>160</v>
      </c>
      <c r="N36" s="12">
        <v>5</v>
      </c>
      <c r="O36" s="12"/>
      <c r="P36" s="12"/>
      <c r="Q36" s="12">
        <v>147</v>
      </c>
      <c r="R36" s="12">
        <v>6</v>
      </c>
      <c r="S36" s="12"/>
      <c r="T36" s="12"/>
      <c r="U36" s="12">
        <v>138</v>
      </c>
      <c r="V36" s="12">
        <v>5</v>
      </c>
      <c r="W36" s="12"/>
      <c r="X36" s="12"/>
      <c r="Y36" s="12">
        <v>131</v>
      </c>
      <c r="Z36" s="12">
        <v>5</v>
      </c>
      <c r="AA36" s="12"/>
      <c r="AB36" s="12"/>
      <c r="AC36" s="12">
        <v>122</v>
      </c>
      <c r="AD36" s="12">
        <v>5</v>
      </c>
      <c r="AE36" s="12"/>
      <c r="AF36" s="12"/>
      <c r="AG36" s="12">
        <v>104</v>
      </c>
      <c r="AH36" s="12">
        <v>5</v>
      </c>
      <c r="AI36" s="12"/>
      <c r="AJ36" s="12"/>
      <c r="AK36" s="12">
        <v>104</v>
      </c>
      <c r="AL36" s="12">
        <v>5</v>
      </c>
      <c r="AM36" s="12"/>
      <c r="AN36" s="12"/>
      <c r="AO36" s="12">
        <v>63</v>
      </c>
      <c r="AP36" s="12">
        <v>3</v>
      </c>
      <c r="AQ36" s="12"/>
      <c r="AR36" s="12"/>
      <c r="AS36" s="12">
        <v>85</v>
      </c>
      <c r="AT36" s="12">
        <v>4</v>
      </c>
      <c r="AU36" s="12"/>
      <c r="AV36" s="12"/>
      <c r="AW36" s="12">
        <v>4567</v>
      </c>
      <c r="AX36" s="212">
        <f t="shared" si="38"/>
        <v>147</v>
      </c>
      <c r="AY36" s="212">
        <f t="shared" si="1"/>
        <v>138</v>
      </c>
      <c r="AZ36" s="212">
        <f t="shared" si="2"/>
        <v>131</v>
      </c>
      <c r="BA36" s="212">
        <f t="shared" si="3"/>
        <v>122</v>
      </c>
      <c r="BB36" s="12"/>
      <c r="BC36" s="12"/>
      <c r="BD36" s="12"/>
      <c r="BE36" s="12">
        <f t="shared" si="39"/>
        <v>0</v>
      </c>
      <c r="BF36" s="12">
        <f t="shared" si="40"/>
        <v>147</v>
      </c>
      <c r="BG36" s="12">
        <f t="shared" si="46"/>
        <v>0</v>
      </c>
      <c r="BH36" s="12">
        <f t="shared" si="7"/>
        <v>138</v>
      </c>
      <c r="BI36" s="12">
        <v>0</v>
      </c>
      <c r="BJ36" s="12">
        <v>0</v>
      </c>
      <c r="BK36" s="12">
        <v>0</v>
      </c>
      <c r="BL36" s="12">
        <f t="shared" si="8"/>
        <v>0</v>
      </c>
      <c r="BM36" s="12">
        <f t="shared" si="9"/>
        <v>131</v>
      </c>
      <c r="BN36" s="12">
        <f t="shared" si="10"/>
        <v>0</v>
      </c>
      <c r="BO36" s="12">
        <f t="shared" si="22"/>
        <v>122</v>
      </c>
      <c r="BP36" s="12">
        <v>0</v>
      </c>
      <c r="BQ36" s="12">
        <f t="shared" si="41"/>
        <v>21</v>
      </c>
      <c r="BR36" s="12">
        <f t="shared" si="47"/>
        <v>0</v>
      </c>
      <c r="BS36" s="12">
        <f t="shared" si="13"/>
        <v>21</v>
      </c>
      <c r="BT36" s="12">
        <f t="shared" si="48"/>
        <v>17</v>
      </c>
      <c r="BU36" s="12">
        <f t="shared" si="49"/>
        <v>0</v>
      </c>
      <c r="BV36" s="12">
        <f t="shared" si="44"/>
        <v>538</v>
      </c>
      <c r="BW36" s="12">
        <f t="shared" si="50"/>
        <v>538</v>
      </c>
    </row>
    <row r="37" spans="1:75" ht="15.75" customHeight="1">
      <c r="A37" s="11" t="s">
        <v>157</v>
      </c>
      <c r="B37" s="12" t="s">
        <v>87</v>
      </c>
      <c r="C37" s="12">
        <v>214</v>
      </c>
      <c r="D37" s="12">
        <v>1</v>
      </c>
      <c r="E37" s="12">
        <v>101</v>
      </c>
      <c r="F37" s="12">
        <v>5</v>
      </c>
      <c r="G37" s="12">
        <v>110</v>
      </c>
      <c r="H37" s="12">
        <v>3</v>
      </c>
      <c r="I37" s="12">
        <v>95</v>
      </c>
      <c r="J37" s="12">
        <v>3</v>
      </c>
      <c r="K37" s="12">
        <v>126</v>
      </c>
      <c r="L37" s="12">
        <v>4</v>
      </c>
      <c r="M37" s="12">
        <v>101</v>
      </c>
      <c r="N37" s="12">
        <v>4</v>
      </c>
      <c r="O37" s="12">
        <v>98</v>
      </c>
      <c r="P37" s="12">
        <v>3</v>
      </c>
      <c r="Q37" s="12">
        <v>94</v>
      </c>
      <c r="R37" s="12">
        <v>4</v>
      </c>
      <c r="S37" s="12">
        <v>114</v>
      </c>
      <c r="T37" s="12">
        <v>4</v>
      </c>
      <c r="U37" s="12">
        <v>87</v>
      </c>
      <c r="V37" s="12">
        <v>4</v>
      </c>
      <c r="W37" s="12">
        <v>90</v>
      </c>
      <c r="X37" s="12">
        <v>3</v>
      </c>
      <c r="Y37" s="12">
        <v>75</v>
      </c>
      <c r="Z37" s="12">
        <v>3</v>
      </c>
      <c r="AA37" s="12">
        <v>110</v>
      </c>
      <c r="AB37" s="12">
        <v>4</v>
      </c>
      <c r="AC37" s="12">
        <v>84</v>
      </c>
      <c r="AD37" s="12">
        <v>4</v>
      </c>
      <c r="AE37" s="12">
        <v>71</v>
      </c>
      <c r="AF37" s="12">
        <v>3</v>
      </c>
      <c r="AG37" s="12">
        <v>98</v>
      </c>
      <c r="AH37" s="12">
        <v>4</v>
      </c>
      <c r="AI37" s="12">
        <v>79</v>
      </c>
      <c r="AJ37" s="12">
        <v>3</v>
      </c>
      <c r="AK37" s="12">
        <v>66</v>
      </c>
      <c r="AL37" s="12">
        <v>3</v>
      </c>
      <c r="AM37" s="12">
        <v>60</v>
      </c>
      <c r="AN37" s="12">
        <v>2</v>
      </c>
      <c r="AO37" s="12">
        <v>65</v>
      </c>
      <c r="AP37" s="12">
        <v>3</v>
      </c>
      <c r="AQ37" s="12">
        <v>48</v>
      </c>
      <c r="AR37" s="12">
        <v>2</v>
      </c>
      <c r="AS37" s="12">
        <v>62</v>
      </c>
      <c r="AT37" s="12">
        <v>3</v>
      </c>
      <c r="AU37" s="12">
        <v>66</v>
      </c>
      <c r="AV37" s="12">
        <v>3</v>
      </c>
      <c r="AW37" s="12">
        <v>4567</v>
      </c>
      <c r="AX37" s="212">
        <f t="shared" si="38"/>
        <v>208</v>
      </c>
      <c r="AY37" s="212">
        <f t="shared" si="1"/>
        <v>177</v>
      </c>
      <c r="AZ37" s="212">
        <f t="shared" si="2"/>
        <v>185</v>
      </c>
      <c r="BA37" s="212">
        <f t="shared" si="3"/>
        <v>155</v>
      </c>
      <c r="BB37" s="12"/>
      <c r="BC37" s="12"/>
      <c r="BD37" s="12"/>
      <c r="BE37" s="12">
        <f t="shared" si="39"/>
        <v>114</v>
      </c>
      <c r="BF37" s="12">
        <f t="shared" si="40"/>
        <v>94</v>
      </c>
      <c r="BG37" s="12">
        <f t="shared" si="46"/>
        <v>90</v>
      </c>
      <c r="BH37" s="12">
        <f t="shared" si="7"/>
        <v>87</v>
      </c>
      <c r="BI37" s="12">
        <v>0</v>
      </c>
      <c r="BJ37" s="12">
        <v>0</v>
      </c>
      <c r="BK37" s="12">
        <v>0</v>
      </c>
      <c r="BL37" s="12">
        <f t="shared" si="8"/>
        <v>110</v>
      </c>
      <c r="BM37" s="12">
        <f t="shared" si="9"/>
        <v>75</v>
      </c>
      <c r="BN37" s="12">
        <f t="shared" si="10"/>
        <v>71</v>
      </c>
      <c r="BO37" s="12">
        <f t="shared" si="22"/>
        <v>84</v>
      </c>
      <c r="BP37" s="12">
        <v>0</v>
      </c>
      <c r="BQ37" s="12">
        <f t="shared" si="41"/>
        <v>15</v>
      </c>
      <c r="BR37" s="12">
        <f t="shared" si="47"/>
        <v>14</v>
      </c>
      <c r="BS37" s="12">
        <f t="shared" si="13"/>
        <v>29</v>
      </c>
      <c r="BT37" s="12">
        <f t="shared" si="48"/>
        <v>23</v>
      </c>
      <c r="BU37" s="12">
        <f t="shared" si="49"/>
        <v>385</v>
      </c>
      <c r="BV37" s="12">
        <f t="shared" si="44"/>
        <v>340</v>
      </c>
      <c r="BW37" s="12">
        <f t="shared" si="50"/>
        <v>725</v>
      </c>
    </row>
    <row r="38" spans="1:75" ht="15.75" customHeight="1">
      <c r="A38" s="11" t="s">
        <v>159</v>
      </c>
      <c r="B38" s="12" t="s">
        <v>87</v>
      </c>
      <c r="C38" s="12">
        <v>215</v>
      </c>
      <c r="D38" s="12">
        <v>1</v>
      </c>
      <c r="E38" s="12">
        <v>108</v>
      </c>
      <c r="F38" s="12">
        <v>4</v>
      </c>
      <c r="G38" s="12"/>
      <c r="H38" s="12"/>
      <c r="I38" s="12">
        <v>109</v>
      </c>
      <c r="J38" s="12">
        <v>5</v>
      </c>
      <c r="K38" s="12"/>
      <c r="L38" s="12"/>
      <c r="M38" s="12">
        <v>95</v>
      </c>
      <c r="N38" s="12">
        <v>4</v>
      </c>
      <c r="O38" s="12"/>
      <c r="P38" s="12"/>
      <c r="Q38" s="12">
        <v>95</v>
      </c>
      <c r="R38" s="12">
        <v>4</v>
      </c>
      <c r="S38" s="12"/>
      <c r="T38" s="12"/>
      <c r="U38" s="12">
        <v>96</v>
      </c>
      <c r="V38" s="12">
        <v>4</v>
      </c>
      <c r="W38" s="12"/>
      <c r="X38" s="12"/>
      <c r="Y38" s="12">
        <v>90</v>
      </c>
      <c r="Z38" s="12">
        <v>4</v>
      </c>
      <c r="AA38" s="12"/>
      <c r="AB38" s="12"/>
      <c r="AC38" s="12">
        <v>75</v>
      </c>
      <c r="AD38" s="12">
        <v>3</v>
      </c>
      <c r="AE38" s="12"/>
      <c r="AF38" s="12"/>
      <c r="AG38" s="12">
        <v>74</v>
      </c>
      <c r="AH38" s="12">
        <v>3</v>
      </c>
      <c r="AI38" s="12"/>
      <c r="AJ38" s="12"/>
      <c r="AK38" s="12">
        <v>82</v>
      </c>
      <c r="AL38" s="12">
        <v>4</v>
      </c>
      <c r="AM38" s="12"/>
      <c r="AN38" s="12"/>
      <c r="AO38" s="12">
        <v>48</v>
      </c>
      <c r="AP38" s="12">
        <v>2</v>
      </c>
      <c r="AQ38" s="12"/>
      <c r="AR38" s="12"/>
      <c r="AS38" s="12">
        <v>44</v>
      </c>
      <c r="AT38" s="12">
        <v>2</v>
      </c>
      <c r="AU38" s="12"/>
      <c r="AV38" s="12"/>
      <c r="AW38" s="12">
        <v>4567</v>
      </c>
      <c r="AX38" s="212">
        <f t="shared" si="38"/>
        <v>95</v>
      </c>
      <c r="AY38" s="212">
        <f t="shared" si="1"/>
        <v>96</v>
      </c>
      <c r="AZ38" s="212">
        <f t="shared" si="2"/>
        <v>90</v>
      </c>
      <c r="BA38" s="212">
        <f t="shared" si="3"/>
        <v>75</v>
      </c>
      <c r="BB38" s="12"/>
      <c r="BC38" s="12"/>
      <c r="BD38" s="12"/>
      <c r="BE38" s="12">
        <f t="shared" si="39"/>
        <v>0</v>
      </c>
      <c r="BF38" s="12">
        <f t="shared" si="40"/>
        <v>95</v>
      </c>
      <c r="BG38" s="12">
        <f t="shared" si="46"/>
        <v>0</v>
      </c>
      <c r="BH38" s="12">
        <f t="shared" si="7"/>
        <v>96</v>
      </c>
      <c r="BI38" s="12">
        <v>0</v>
      </c>
      <c r="BJ38" s="12">
        <v>0</v>
      </c>
      <c r="BK38" s="12">
        <v>0</v>
      </c>
      <c r="BL38" s="12">
        <f t="shared" si="8"/>
        <v>0</v>
      </c>
      <c r="BM38" s="12">
        <f t="shared" si="9"/>
        <v>90</v>
      </c>
      <c r="BN38" s="12">
        <f t="shared" si="10"/>
        <v>0</v>
      </c>
      <c r="BO38" s="12">
        <f t="shared" si="22"/>
        <v>75</v>
      </c>
      <c r="BP38" s="12">
        <v>0</v>
      </c>
      <c r="BQ38" s="12">
        <f t="shared" si="41"/>
        <v>15</v>
      </c>
      <c r="BR38" s="12">
        <f t="shared" si="47"/>
        <v>0</v>
      </c>
      <c r="BS38" s="12">
        <f t="shared" si="13"/>
        <v>15</v>
      </c>
      <c r="BT38" s="12">
        <f t="shared" si="48"/>
        <v>11</v>
      </c>
      <c r="BU38" s="12">
        <f t="shared" si="49"/>
        <v>0</v>
      </c>
      <c r="BV38" s="12">
        <f t="shared" si="44"/>
        <v>356</v>
      </c>
      <c r="BW38" s="12">
        <f t="shared" si="50"/>
        <v>356</v>
      </c>
    </row>
    <row r="39" spans="1:75" ht="15.75" customHeight="1">
      <c r="A39" s="11" t="s">
        <v>161</v>
      </c>
      <c r="B39" s="12" t="s">
        <v>87</v>
      </c>
      <c r="C39" s="12">
        <v>220</v>
      </c>
      <c r="D39" s="12">
        <v>1</v>
      </c>
      <c r="E39" s="12">
        <v>233</v>
      </c>
      <c r="F39" s="12">
        <v>9</v>
      </c>
      <c r="G39" s="12"/>
      <c r="H39" s="12"/>
      <c r="I39" s="12">
        <v>279</v>
      </c>
      <c r="J39" s="12">
        <v>10</v>
      </c>
      <c r="K39" s="12"/>
      <c r="L39" s="12"/>
      <c r="M39" s="12">
        <v>256</v>
      </c>
      <c r="N39" s="12">
        <v>10</v>
      </c>
      <c r="O39" s="12"/>
      <c r="P39" s="12"/>
      <c r="Q39" s="12">
        <v>265</v>
      </c>
      <c r="R39" s="12">
        <v>10</v>
      </c>
      <c r="S39" s="12"/>
      <c r="T39" s="12"/>
      <c r="U39" s="12">
        <v>244</v>
      </c>
      <c r="V39" s="12">
        <v>10</v>
      </c>
      <c r="W39" s="12"/>
      <c r="X39" s="12"/>
      <c r="Y39" s="12">
        <v>212</v>
      </c>
      <c r="Z39" s="12">
        <v>8</v>
      </c>
      <c r="AA39" s="12"/>
      <c r="AB39" s="12"/>
      <c r="AC39" s="12">
        <v>208</v>
      </c>
      <c r="AD39" s="12">
        <v>12</v>
      </c>
      <c r="AE39" s="12"/>
      <c r="AF39" s="12"/>
      <c r="AG39" s="12">
        <v>161</v>
      </c>
      <c r="AH39" s="12">
        <v>7</v>
      </c>
      <c r="AI39" s="12"/>
      <c r="AJ39" s="12"/>
      <c r="AK39" s="12">
        <v>167</v>
      </c>
      <c r="AL39" s="12">
        <v>8</v>
      </c>
      <c r="AM39" s="12"/>
      <c r="AN39" s="12"/>
      <c r="AO39" s="12">
        <v>121</v>
      </c>
      <c r="AP39" s="12">
        <v>5</v>
      </c>
      <c r="AQ39" s="12"/>
      <c r="AR39" s="12"/>
      <c r="AS39" s="12">
        <v>124</v>
      </c>
      <c r="AT39" s="12">
        <v>5</v>
      </c>
      <c r="AU39" s="12"/>
      <c r="AV39" s="12"/>
      <c r="AW39" s="12">
        <v>567</v>
      </c>
      <c r="AX39" s="212"/>
      <c r="AY39" s="212">
        <f t="shared" si="1"/>
        <v>244</v>
      </c>
      <c r="AZ39" s="212">
        <f t="shared" si="2"/>
        <v>212</v>
      </c>
      <c r="BA39" s="212">
        <f t="shared" si="3"/>
        <v>208</v>
      </c>
      <c r="BB39" s="12"/>
      <c r="BC39" s="12">
        <f>S39</f>
        <v>0</v>
      </c>
      <c r="BD39" s="12">
        <f>Q39</f>
        <v>265</v>
      </c>
      <c r="BG39" s="12">
        <f t="shared" si="46"/>
        <v>0</v>
      </c>
      <c r="BH39" s="12">
        <f t="shared" si="7"/>
        <v>244</v>
      </c>
      <c r="BI39" s="12">
        <v>0</v>
      </c>
      <c r="BJ39" s="12">
        <v>0</v>
      </c>
      <c r="BK39" s="12">
        <v>0</v>
      </c>
      <c r="BL39" s="12">
        <f t="shared" si="8"/>
        <v>0</v>
      </c>
      <c r="BM39" s="12">
        <f t="shared" si="9"/>
        <v>212</v>
      </c>
      <c r="BN39" s="12">
        <f t="shared" si="10"/>
        <v>0</v>
      </c>
      <c r="BO39" s="12">
        <f t="shared" si="22"/>
        <v>208</v>
      </c>
      <c r="BP39" s="12">
        <v>0</v>
      </c>
      <c r="BQ39" s="12">
        <f>SUM(V39+Z39+AD39)</f>
        <v>30</v>
      </c>
      <c r="BR39" s="12">
        <f>X39+AB39+AF39</f>
        <v>0</v>
      </c>
      <c r="BS39" s="12">
        <f t="shared" si="13"/>
        <v>30</v>
      </c>
      <c r="BT39" s="12">
        <f t="shared" si="48"/>
        <v>25</v>
      </c>
      <c r="BU39" s="12">
        <f>W39+AA39+AE39</f>
        <v>0</v>
      </c>
      <c r="BV39" s="12">
        <f>U39+Y39+AC39</f>
        <v>664</v>
      </c>
      <c r="BW39" s="12">
        <f>U39+W39+Y39+AA39+AC39+AE39</f>
        <v>664</v>
      </c>
    </row>
    <row r="40" spans="1:75" ht="15.75" customHeight="1">
      <c r="A40" s="11" t="s">
        <v>163</v>
      </c>
      <c r="B40" s="12" t="s">
        <v>87</v>
      </c>
      <c r="C40" s="12">
        <v>225</v>
      </c>
      <c r="D40" s="12">
        <v>1</v>
      </c>
      <c r="E40" s="12">
        <v>71</v>
      </c>
      <c r="F40" s="12">
        <v>3</v>
      </c>
      <c r="G40" s="12">
        <v>72</v>
      </c>
      <c r="H40" s="12">
        <v>2</v>
      </c>
      <c r="I40" s="12">
        <v>68</v>
      </c>
      <c r="J40" s="12">
        <v>3</v>
      </c>
      <c r="K40" s="12">
        <v>51</v>
      </c>
      <c r="L40" s="12">
        <v>2</v>
      </c>
      <c r="M40" s="12">
        <v>84</v>
      </c>
      <c r="N40" s="12">
        <v>3</v>
      </c>
      <c r="O40" s="12">
        <v>50</v>
      </c>
      <c r="P40" s="12">
        <v>2</v>
      </c>
      <c r="Q40" s="12">
        <v>78</v>
      </c>
      <c r="R40" s="12">
        <v>3</v>
      </c>
      <c r="S40" s="12">
        <v>41</v>
      </c>
      <c r="T40" s="12">
        <v>2</v>
      </c>
      <c r="U40" s="12">
        <v>74</v>
      </c>
      <c r="V40" s="12">
        <v>3</v>
      </c>
      <c r="W40" s="12">
        <v>55</v>
      </c>
      <c r="X40" s="12">
        <v>2</v>
      </c>
      <c r="Y40" s="12">
        <v>75</v>
      </c>
      <c r="Z40" s="12">
        <v>3</v>
      </c>
      <c r="AA40" s="12">
        <v>44</v>
      </c>
      <c r="AB40" s="12">
        <v>2</v>
      </c>
      <c r="AC40" s="12">
        <v>85</v>
      </c>
      <c r="AD40" s="12">
        <v>3</v>
      </c>
      <c r="AE40" s="12">
        <v>47</v>
      </c>
      <c r="AF40" s="12">
        <v>2</v>
      </c>
      <c r="AG40" s="12">
        <v>70</v>
      </c>
      <c r="AH40" s="12">
        <v>3</v>
      </c>
      <c r="AI40" s="12">
        <v>27</v>
      </c>
      <c r="AJ40" s="12">
        <v>1</v>
      </c>
      <c r="AK40" s="12">
        <v>74</v>
      </c>
      <c r="AL40" s="12">
        <v>3</v>
      </c>
      <c r="AM40" s="12">
        <v>23</v>
      </c>
      <c r="AN40" s="12">
        <v>1</v>
      </c>
      <c r="AO40" s="12">
        <v>56</v>
      </c>
      <c r="AP40" s="12">
        <v>2</v>
      </c>
      <c r="AQ40" s="12">
        <v>33</v>
      </c>
      <c r="AR40" s="12">
        <v>1</v>
      </c>
      <c r="AS40" s="12">
        <v>79</v>
      </c>
      <c r="AT40" s="12">
        <v>3</v>
      </c>
      <c r="AU40" s="12">
        <v>40</v>
      </c>
      <c r="AV40" s="12">
        <v>1</v>
      </c>
      <c r="AW40" s="12">
        <v>4567</v>
      </c>
      <c r="AX40" s="212">
        <f t="shared" ref="AX40:AX52" si="51">Q40+S40</f>
        <v>119</v>
      </c>
      <c r="AY40" s="212">
        <f t="shared" si="1"/>
        <v>129</v>
      </c>
      <c r="AZ40" s="212">
        <f t="shared" si="2"/>
        <v>119</v>
      </c>
      <c r="BA40" s="212">
        <f t="shared" si="3"/>
        <v>132</v>
      </c>
      <c r="BB40" s="12"/>
      <c r="BC40" s="12"/>
      <c r="BD40" s="12"/>
      <c r="BE40" s="12">
        <f t="shared" ref="BE40:BE52" si="52">S40</f>
        <v>41</v>
      </c>
      <c r="BF40" s="12">
        <f t="shared" ref="BF40:BF52" si="53">Q40</f>
        <v>78</v>
      </c>
      <c r="BG40" s="12">
        <f t="shared" si="46"/>
        <v>55</v>
      </c>
      <c r="BH40" s="12">
        <f t="shared" si="7"/>
        <v>74</v>
      </c>
      <c r="BI40" s="12">
        <v>0</v>
      </c>
      <c r="BJ40" s="12">
        <v>0</v>
      </c>
      <c r="BK40" s="12">
        <v>0</v>
      </c>
      <c r="BL40" s="12">
        <f t="shared" si="8"/>
        <v>44</v>
      </c>
      <c r="BM40" s="12">
        <f t="shared" si="9"/>
        <v>75</v>
      </c>
      <c r="BN40" s="12">
        <f t="shared" si="10"/>
        <v>47</v>
      </c>
      <c r="BO40" s="12">
        <f t="shared" si="22"/>
        <v>85</v>
      </c>
      <c r="BP40" s="12">
        <v>0</v>
      </c>
      <c r="BQ40" s="12">
        <f t="shared" ref="BQ40:BQ52" si="54">SUM(R40+V40+Z40+AD40)</f>
        <v>12</v>
      </c>
      <c r="BR40" s="12">
        <f t="shared" ref="BR40:BR48" si="55">T40+X40+AB40+AF40</f>
        <v>8</v>
      </c>
      <c r="BS40" s="12">
        <f t="shared" si="13"/>
        <v>20</v>
      </c>
      <c r="BT40" s="12">
        <f t="shared" si="48"/>
        <v>15</v>
      </c>
      <c r="BU40" s="12">
        <f t="shared" ref="BU40:BU48" si="56">S40+W40+AA40+AE40</f>
        <v>187</v>
      </c>
      <c r="BV40" s="12">
        <f t="shared" ref="BV40:BV52" si="57">Q40+U40+Y40+AC40</f>
        <v>312</v>
      </c>
      <c r="BW40" s="12">
        <f t="shared" ref="BW40:BW48" si="58">Q40+S40+U40+W40+Y40+AA40+AC40+AE40</f>
        <v>499</v>
      </c>
    </row>
    <row r="41" spans="1:75" ht="15.75" customHeight="1">
      <c r="A41" s="11" t="s">
        <v>165</v>
      </c>
      <c r="B41" s="12" t="s">
        <v>87</v>
      </c>
      <c r="C41" s="12">
        <v>233</v>
      </c>
      <c r="D41" s="12">
        <v>1</v>
      </c>
      <c r="E41" s="12">
        <v>176</v>
      </c>
      <c r="F41" s="12">
        <v>6</v>
      </c>
      <c r="G41" s="12">
        <v>29</v>
      </c>
      <c r="H41" s="12">
        <v>1</v>
      </c>
      <c r="I41" s="12">
        <v>178</v>
      </c>
      <c r="J41" s="12">
        <v>6</v>
      </c>
      <c r="K41" s="12">
        <v>30</v>
      </c>
      <c r="L41" s="12">
        <v>1</v>
      </c>
      <c r="M41" s="12">
        <v>156</v>
      </c>
      <c r="N41" s="12">
        <v>6</v>
      </c>
      <c r="O41" s="12">
        <v>29</v>
      </c>
      <c r="P41" s="12">
        <v>1</v>
      </c>
      <c r="Q41" s="12">
        <v>172</v>
      </c>
      <c r="R41" s="12">
        <v>6</v>
      </c>
      <c r="S41" s="12">
        <v>23</v>
      </c>
      <c r="T41" s="12">
        <v>1</v>
      </c>
      <c r="U41" s="12">
        <v>171</v>
      </c>
      <c r="V41" s="12">
        <v>6</v>
      </c>
      <c r="W41" s="12">
        <v>27</v>
      </c>
      <c r="X41" s="12">
        <v>1</v>
      </c>
      <c r="Y41" s="12">
        <v>137</v>
      </c>
      <c r="Z41" s="12">
        <v>5</v>
      </c>
      <c r="AA41" s="12">
        <v>21</v>
      </c>
      <c r="AB41" s="12">
        <v>1</v>
      </c>
      <c r="AC41" s="12">
        <v>137</v>
      </c>
      <c r="AD41" s="12">
        <v>5</v>
      </c>
      <c r="AE41" s="12">
        <v>26</v>
      </c>
      <c r="AF41" s="12">
        <v>1</v>
      </c>
      <c r="AG41" s="12">
        <v>124</v>
      </c>
      <c r="AH41" s="12">
        <v>5</v>
      </c>
      <c r="AI41" s="12">
        <v>30</v>
      </c>
      <c r="AJ41" s="12">
        <v>1</v>
      </c>
      <c r="AK41" s="12">
        <v>147</v>
      </c>
      <c r="AL41" s="12">
        <v>5</v>
      </c>
      <c r="AM41" s="12">
        <v>19</v>
      </c>
      <c r="AN41" s="12">
        <v>1</v>
      </c>
      <c r="AO41" s="12">
        <v>70</v>
      </c>
      <c r="AP41" s="12">
        <v>3</v>
      </c>
      <c r="AQ41" s="12">
        <v>14</v>
      </c>
      <c r="AR41" s="12">
        <v>1</v>
      </c>
      <c r="AS41" s="12">
        <v>74</v>
      </c>
      <c r="AT41" s="12">
        <v>3</v>
      </c>
      <c r="AU41" s="12">
        <v>14</v>
      </c>
      <c r="AV41" s="12">
        <v>1</v>
      </c>
      <c r="AW41" s="12">
        <v>4567</v>
      </c>
      <c r="AX41" s="212">
        <f t="shared" si="51"/>
        <v>195</v>
      </c>
      <c r="AY41" s="212">
        <f t="shared" si="1"/>
        <v>198</v>
      </c>
      <c r="AZ41" s="212">
        <f t="shared" si="2"/>
        <v>158</v>
      </c>
      <c r="BA41" s="212">
        <f t="shared" si="3"/>
        <v>163</v>
      </c>
      <c r="BB41" s="12"/>
      <c r="BC41" s="12"/>
      <c r="BD41" s="12"/>
      <c r="BE41" s="12">
        <f t="shared" si="52"/>
        <v>23</v>
      </c>
      <c r="BF41" s="12">
        <f t="shared" si="53"/>
        <v>172</v>
      </c>
      <c r="BG41" s="12">
        <f t="shared" si="46"/>
        <v>27</v>
      </c>
      <c r="BH41" s="12">
        <f t="shared" si="7"/>
        <v>171</v>
      </c>
      <c r="BI41" s="12">
        <v>0</v>
      </c>
      <c r="BJ41" s="12">
        <v>0</v>
      </c>
      <c r="BK41" s="12">
        <v>0</v>
      </c>
      <c r="BL41" s="12">
        <f t="shared" si="8"/>
        <v>21</v>
      </c>
      <c r="BM41" s="12">
        <f t="shared" si="9"/>
        <v>137</v>
      </c>
      <c r="BN41" s="12">
        <f t="shared" si="10"/>
        <v>26</v>
      </c>
      <c r="BO41" s="12">
        <f t="shared" si="22"/>
        <v>137</v>
      </c>
      <c r="BP41" s="12">
        <v>0</v>
      </c>
      <c r="BQ41" s="12">
        <f t="shared" si="54"/>
        <v>22</v>
      </c>
      <c r="BR41" s="12">
        <f t="shared" si="55"/>
        <v>4</v>
      </c>
      <c r="BS41" s="12">
        <f t="shared" si="13"/>
        <v>26</v>
      </c>
      <c r="BT41" s="12">
        <f t="shared" si="48"/>
        <v>20</v>
      </c>
      <c r="BU41" s="12">
        <f t="shared" si="56"/>
        <v>97</v>
      </c>
      <c r="BV41" s="12">
        <f t="shared" si="57"/>
        <v>617</v>
      </c>
      <c r="BW41" s="12">
        <f t="shared" si="58"/>
        <v>714</v>
      </c>
    </row>
    <row r="42" spans="1:75" ht="15.75" customHeight="1">
      <c r="A42" s="11" t="s">
        <v>167</v>
      </c>
      <c r="B42" s="12" t="s">
        <v>87</v>
      </c>
      <c r="C42" s="12">
        <v>234</v>
      </c>
      <c r="D42" s="12">
        <v>1</v>
      </c>
      <c r="E42" s="12">
        <v>134</v>
      </c>
      <c r="F42" s="12">
        <v>5</v>
      </c>
      <c r="G42" s="12" t="s">
        <v>15</v>
      </c>
      <c r="H42" s="12" t="s">
        <v>15</v>
      </c>
      <c r="I42" s="12">
        <v>129</v>
      </c>
      <c r="J42" s="12">
        <v>5</v>
      </c>
      <c r="K42" s="12" t="s">
        <v>15</v>
      </c>
      <c r="L42" s="12" t="s">
        <v>15</v>
      </c>
      <c r="M42" s="12">
        <v>123</v>
      </c>
      <c r="N42" s="12">
        <v>5</v>
      </c>
      <c r="O42" s="12" t="s">
        <v>15</v>
      </c>
      <c r="P42" s="12" t="s">
        <v>15</v>
      </c>
      <c r="Q42" s="12">
        <v>126</v>
      </c>
      <c r="R42" s="12">
        <v>5</v>
      </c>
      <c r="S42" s="12">
        <v>26</v>
      </c>
      <c r="T42" s="12">
        <v>1</v>
      </c>
      <c r="U42" s="12">
        <v>100</v>
      </c>
      <c r="V42" s="12">
        <v>4</v>
      </c>
      <c r="W42" s="12" t="s">
        <v>15</v>
      </c>
      <c r="X42" s="12" t="s">
        <v>15</v>
      </c>
      <c r="Y42" s="12">
        <v>87</v>
      </c>
      <c r="Z42" s="12">
        <v>3</v>
      </c>
      <c r="AA42" s="12" t="s">
        <v>15</v>
      </c>
      <c r="AB42" s="12" t="s">
        <v>15</v>
      </c>
      <c r="AC42" s="12">
        <v>85</v>
      </c>
      <c r="AD42" s="12">
        <v>4</v>
      </c>
      <c r="AE42" s="12" t="s">
        <v>15</v>
      </c>
      <c r="AF42" s="12" t="s">
        <v>15</v>
      </c>
      <c r="AG42" s="12">
        <v>88</v>
      </c>
      <c r="AH42" s="12">
        <v>4</v>
      </c>
      <c r="AI42" s="12" t="s">
        <v>15</v>
      </c>
      <c r="AJ42" s="12" t="s">
        <v>15</v>
      </c>
      <c r="AK42" s="12">
        <v>78</v>
      </c>
      <c r="AL42" s="12">
        <v>4</v>
      </c>
      <c r="AM42" s="12" t="s">
        <v>15</v>
      </c>
      <c r="AN42" s="12" t="s">
        <v>15</v>
      </c>
      <c r="AO42" s="12">
        <v>46</v>
      </c>
      <c r="AP42" s="12">
        <v>2</v>
      </c>
      <c r="AQ42" s="12" t="s">
        <v>15</v>
      </c>
      <c r="AR42" s="12" t="s">
        <v>15</v>
      </c>
      <c r="AS42" s="12">
        <v>53</v>
      </c>
      <c r="AT42" s="12">
        <v>2</v>
      </c>
      <c r="AU42" s="12" t="s">
        <v>15</v>
      </c>
      <c r="AV42" s="12" t="s">
        <v>15</v>
      </c>
      <c r="AW42" s="12">
        <v>4567</v>
      </c>
      <c r="AX42" s="212">
        <f t="shared" si="51"/>
        <v>152</v>
      </c>
      <c r="AY42" s="212" t="e">
        <f t="shared" si="1"/>
        <v>#VALUE!</v>
      </c>
      <c r="AZ42" s="212" t="e">
        <f t="shared" si="2"/>
        <v>#VALUE!</v>
      </c>
      <c r="BA42" s="212" t="e">
        <f t="shared" si="3"/>
        <v>#VALUE!</v>
      </c>
      <c r="BB42" s="12"/>
      <c r="BC42" s="12"/>
      <c r="BD42" s="12"/>
      <c r="BE42" s="12">
        <f t="shared" si="52"/>
        <v>26</v>
      </c>
      <c r="BF42" s="12">
        <f t="shared" si="53"/>
        <v>126</v>
      </c>
      <c r="BG42" s="12" t="str">
        <f t="shared" si="46"/>
        <v/>
      </c>
      <c r="BH42" s="12">
        <f t="shared" si="7"/>
        <v>100</v>
      </c>
      <c r="BI42" s="12">
        <v>0</v>
      </c>
      <c r="BJ42" s="12">
        <v>0</v>
      </c>
      <c r="BK42" s="12">
        <v>0</v>
      </c>
      <c r="BL42" s="12" t="str">
        <f t="shared" si="8"/>
        <v/>
      </c>
      <c r="BM42" s="12">
        <f t="shared" si="9"/>
        <v>87</v>
      </c>
      <c r="BN42" s="12" t="str">
        <f t="shared" si="10"/>
        <v/>
      </c>
      <c r="BO42" s="12">
        <f t="shared" si="22"/>
        <v>85</v>
      </c>
      <c r="BP42" s="12">
        <v>0</v>
      </c>
      <c r="BQ42" s="12">
        <f t="shared" si="54"/>
        <v>16</v>
      </c>
      <c r="BR42" s="12" t="e">
        <f t="shared" si="55"/>
        <v>#VALUE!</v>
      </c>
      <c r="BS42" s="12" t="e">
        <f t="shared" si="13"/>
        <v>#VALUE!</v>
      </c>
      <c r="BT42" s="12" t="e">
        <f t="shared" si="48"/>
        <v>#VALUE!</v>
      </c>
      <c r="BU42" s="12" t="e">
        <f t="shared" si="56"/>
        <v>#VALUE!</v>
      </c>
      <c r="BV42" s="12">
        <f t="shared" si="57"/>
        <v>398</v>
      </c>
      <c r="BW42" s="12" t="e">
        <f t="shared" si="58"/>
        <v>#VALUE!</v>
      </c>
    </row>
    <row r="43" spans="1:75" ht="15.75" customHeight="1">
      <c r="A43" s="11" t="s">
        <v>169</v>
      </c>
      <c r="B43" s="12" t="s">
        <v>87</v>
      </c>
      <c r="C43" s="12">
        <v>238</v>
      </c>
      <c r="D43" s="12">
        <v>1</v>
      </c>
      <c r="E43" s="12">
        <v>125</v>
      </c>
      <c r="F43" s="12">
        <v>5</v>
      </c>
      <c r="G43" s="12"/>
      <c r="H43" s="12"/>
      <c r="I43" s="12">
        <v>185</v>
      </c>
      <c r="J43" s="12">
        <v>7</v>
      </c>
      <c r="K43" s="12"/>
      <c r="L43" s="12"/>
      <c r="M43" s="12">
        <v>147</v>
      </c>
      <c r="N43" s="12">
        <v>6</v>
      </c>
      <c r="O43" s="12"/>
      <c r="P43" s="12"/>
      <c r="Q43" s="12">
        <v>183</v>
      </c>
      <c r="R43" s="12">
        <v>7</v>
      </c>
      <c r="S43" s="12"/>
      <c r="T43" s="12"/>
      <c r="U43" s="12">
        <v>133</v>
      </c>
      <c r="V43" s="12">
        <v>5</v>
      </c>
      <c r="W43" s="12"/>
      <c r="X43" s="12"/>
      <c r="Y43" s="12">
        <v>138</v>
      </c>
      <c r="Z43" s="12">
        <v>6</v>
      </c>
      <c r="AA43" s="12"/>
      <c r="AB43" s="12"/>
      <c r="AC43" s="12">
        <v>133</v>
      </c>
      <c r="AD43" s="12">
        <v>5</v>
      </c>
      <c r="AE43" s="12"/>
      <c r="AF43" s="12"/>
      <c r="AG43" s="12">
        <v>154</v>
      </c>
      <c r="AH43" s="12">
        <v>6</v>
      </c>
      <c r="AI43" s="12"/>
      <c r="AJ43" s="12"/>
      <c r="AK43" s="12">
        <v>113</v>
      </c>
      <c r="AL43" s="12">
        <v>5</v>
      </c>
      <c r="AM43" s="12"/>
      <c r="AN43" s="12"/>
      <c r="AO43" s="12">
        <v>110</v>
      </c>
      <c r="AP43" s="12">
        <v>5</v>
      </c>
      <c r="AQ43" s="12"/>
      <c r="AR43" s="12"/>
      <c r="AS43" s="12">
        <v>81</v>
      </c>
      <c r="AT43" s="12">
        <v>4</v>
      </c>
      <c r="AU43" s="12"/>
      <c r="AV43" s="12"/>
      <c r="AW43" s="12">
        <v>4567</v>
      </c>
      <c r="AX43" s="212">
        <f t="shared" si="51"/>
        <v>183</v>
      </c>
      <c r="AY43" s="212">
        <f t="shared" si="1"/>
        <v>133</v>
      </c>
      <c r="AZ43" s="212">
        <f t="shared" si="2"/>
        <v>138</v>
      </c>
      <c r="BA43" s="212">
        <f t="shared" si="3"/>
        <v>133</v>
      </c>
      <c r="BB43" s="12"/>
      <c r="BC43" s="12"/>
      <c r="BD43" s="12"/>
      <c r="BE43" s="12">
        <f t="shared" si="52"/>
        <v>0</v>
      </c>
      <c r="BF43" s="12">
        <f t="shared" si="53"/>
        <v>183</v>
      </c>
      <c r="BG43" s="12">
        <f t="shared" si="46"/>
        <v>0</v>
      </c>
      <c r="BH43" s="12">
        <f t="shared" si="7"/>
        <v>133</v>
      </c>
      <c r="BI43" s="12">
        <v>0</v>
      </c>
      <c r="BJ43" s="12">
        <v>0</v>
      </c>
      <c r="BK43" s="12">
        <v>0</v>
      </c>
      <c r="BL43" s="12">
        <f t="shared" si="8"/>
        <v>0</v>
      </c>
      <c r="BM43" s="12">
        <f t="shared" si="9"/>
        <v>138</v>
      </c>
      <c r="BN43" s="12">
        <f t="shared" si="10"/>
        <v>0</v>
      </c>
      <c r="BO43" s="12">
        <f t="shared" si="22"/>
        <v>133</v>
      </c>
      <c r="BP43" s="12">
        <v>0</v>
      </c>
      <c r="BQ43" s="12">
        <f t="shared" si="54"/>
        <v>23</v>
      </c>
      <c r="BR43" s="12">
        <f t="shared" si="55"/>
        <v>0</v>
      </c>
      <c r="BS43" s="12">
        <f t="shared" si="13"/>
        <v>23</v>
      </c>
      <c r="BT43" s="12">
        <f t="shared" si="48"/>
        <v>20</v>
      </c>
      <c r="BU43" s="12">
        <f t="shared" si="56"/>
        <v>0</v>
      </c>
      <c r="BV43" s="12">
        <f t="shared" si="57"/>
        <v>587</v>
      </c>
      <c r="BW43" s="12">
        <f t="shared" si="58"/>
        <v>587</v>
      </c>
    </row>
    <row r="44" spans="1:75" ht="15.75" customHeight="1">
      <c r="A44" s="11" t="s">
        <v>171</v>
      </c>
      <c r="B44" s="12" t="s">
        <v>87</v>
      </c>
      <c r="C44" s="12">
        <v>240</v>
      </c>
      <c r="D44" s="12">
        <v>1</v>
      </c>
      <c r="E44" s="12">
        <v>145</v>
      </c>
      <c r="F44" s="12">
        <v>6</v>
      </c>
      <c r="G44" s="12">
        <v>43</v>
      </c>
      <c r="H44" s="12">
        <v>1</v>
      </c>
      <c r="I44" s="12">
        <v>158</v>
      </c>
      <c r="J44" s="12">
        <v>5</v>
      </c>
      <c r="K44" s="12">
        <v>33</v>
      </c>
      <c r="L44" s="12">
        <v>1</v>
      </c>
      <c r="M44" s="12">
        <v>136</v>
      </c>
      <c r="N44" s="12">
        <v>5</v>
      </c>
      <c r="O44" s="12">
        <v>43</v>
      </c>
      <c r="P44" s="12">
        <v>2</v>
      </c>
      <c r="Q44" s="12">
        <v>198</v>
      </c>
      <c r="R44" s="12">
        <v>6</v>
      </c>
      <c r="S44" s="12">
        <v>34</v>
      </c>
      <c r="T44" s="12">
        <v>1</v>
      </c>
      <c r="U44" s="12">
        <v>169</v>
      </c>
      <c r="V44" s="12">
        <v>6</v>
      </c>
      <c r="W44" s="12">
        <v>27</v>
      </c>
      <c r="X44" s="12">
        <v>1</v>
      </c>
      <c r="Y44" s="12">
        <v>124</v>
      </c>
      <c r="Z44" s="12">
        <v>5</v>
      </c>
      <c r="AA44" s="12">
        <v>21</v>
      </c>
      <c r="AB44" s="12">
        <v>1</v>
      </c>
      <c r="AC44" s="12">
        <v>137</v>
      </c>
      <c r="AD44" s="12">
        <v>5</v>
      </c>
      <c r="AE44" s="12">
        <v>18</v>
      </c>
      <c r="AF44" s="12">
        <v>1</v>
      </c>
      <c r="AG44" s="12">
        <v>107</v>
      </c>
      <c r="AH44" s="12">
        <v>5</v>
      </c>
      <c r="AI44" s="12">
        <v>14</v>
      </c>
      <c r="AJ44" s="12">
        <v>1</v>
      </c>
      <c r="AK44" s="12">
        <v>74</v>
      </c>
      <c r="AL44" s="12">
        <v>3</v>
      </c>
      <c r="AM44" s="12">
        <v>15</v>
      </c>
      <c r="AN44" s="12">
        <v>1</v>
      </c>
      <c r="AO44" s="12">
        <v>53</v>
      </c>
      <c r="AP44" s="12">
        <v>2</v>
      </c>
      <c r="AQ44" s="12" t="s">
        <v>15</v>
      </c>
      <c r="AR44" s="12" t="s">
        <v>15</v>
      </c>
      <c r="AS44" s="12">
        <v>44</v>
      </c>
      <c r="AT44" s="12">
        <v>2</v>
      </c>
      <c r="AU44" s="12">
        <v>23</v>
      </c>
      <c r="AV44" s="12">
        <v>1</v>
      </c>
      <c r="AW44" s="12">
        <v>4567</v>
      </c>
      <c r="AX44" s="212">
        <f t="shared" si="51"/>
        <v>232</v>
      </c>
      <c r="AY44" s="212">
        <f t="shared" si="1"/>
        <v>196</v>
      </c>
      <c r="AZ44" s="212">
        <f t="shared" si="2"/>
        <v>145</v>
      </c>
      <c r="BA44" s="212">
        <f t="shared" si="3"/>
        <v>155</v>
      </c>
      <c r="BB44" s="12"/>
      <c r="BC44" s="12"/>
      <c r="BD44" s="12"/>
      <c r="BE44" s="12">
        <f t="shared" si="52"/>
        <v>34</v>
      </c>
      <c r="BF44" s="12">
        <f t="shared" si="53"/>
        <v>198</v>
      </c>
      <c r="BG44" s="12">
        <f t="shared" si="46"/>
        <v>27</v>
      </c>
      <c r="BH44" s="12">
        <f t="shared" si="7"/>
        <v>169</v>
      </c>
      <c r="BI44" s="12">
        <v>0</v>
      </c>
      <c r="BJ44" s="12">
        <v>0</v>
      </c>
      <c r="BK44" s="12">
        <v>0</v>
      </c>
      <c r="BL44" s="12">
        <f t="shared" si="8"/>
        <v>21</v>
      </c>
      <c r="BM44" s="12">
        <f t="shared" si="9"/>
        <v>124</v>
      </c>
      <c r="BN44" s="12">
        <f t="shared" si="10"/>
        <v>18</v>
      </c>
      <c r="BO44" s="12">
        <f t="shared" si="22"/>
        <v>137</v>
      </c>
      <c r="BP44" s="12">
        <v>0</v>
      </c>
      <c r="BQ44" s="12">
        <f t="shared" si="54"/>
        <v>22</v>
      </c>
      <c r="BR44" s="12">
        <f t="shared" si="55"/>
        <v>4</v>
      </c>
      <c r="BS44" s="12">
        <f t="shared" si="13"/>
        <v>26</v>
      </c>
      <c r="BT44" s="12" t="e">
        <f t="shared" si="48"/>
        <v>#VALUE!</v>
      </c>
      <c r="BU44" s="12">
        <f t="shared" si="56"/>
        <v>100</v>
      </c>
      <c r="BV44" s="12">
        <f t="shared" si="57"/>
        <v>628</v>
      </c>
      <c r="BW44" s="12">
        <f t="shared" si="58"/>
        <v>728</v>
      </c>
    </row>
    <row r="45" spans="1:75" ht="15.75" customHeight="1">
      <c r="A45" s="11" t="s">
        <v>173</v>
      </c>
      <c r="B45" s="12" t="s">
        <v>87</v>
      </c>
      <c r="C45" s="12">
        <v>245</v>
      </c>
      <c r="D45" s="12">
        <v>1</v>
      </c>
      <c r="E45" s="12">
        <v>174</v>
      </c>
      <c r="F45" s="12">
        <v>5</v>
      </c>
      <c r="G45" s="12">
        <v>123</v>
      </c>
      <c r="H45" s="12">
        <v>3</v>
      </c>
      <c r="I45" s="12">
        <v>170</v>
      </c>
      <c r="J45" s="12">
        <v>5</v>
      </c>
      <c r="K45" s="12">
        <v>120</v>
      </c>
      <c r="L45" s="12">
        <v>3</v>
      </c>
      <c r="M45" s="12">
        <v>223</v>
      </c>
      <c r="N45" s="12">
        <v>7</v>
      </c>
      <c r="O45" s="12">
        <v>111</v>
      </c>
      <c r="P45" s="12">
        <v>3</v>
      </c>
      <c r="Q45" s="12">
        <v>192</v>
      </c>
      <c r="R45" s="12">
        <v>6</v>
      </c>
      <c r="S45" s="12">
        <v>93</v>
      </c>
      <c r="T45" s="12">
        <v>3</v>
      </c>
      <c r="U45" s="12">
        <v>175</v>
      </c>
      <c r="V45" s="12">
        <v>5</v>
      </c>
      <c r="W45" s="12">
        <v>100</v>
      </c>
      <c r="X45" s="12">
        <v>3</v>
      </c>
      <c r="Y45" s="12">
        <v>150</v>
      </c>
      <c r="Z45" s="12">
        <v>5</v>
      </c>
      <c r="AA45" s="12">
        <v>93</v>
      </c>
      <c r="AB45" s="12">
        <v>3</v>
      </c>
      <c r="AC45" s="12">
        <v>157</v>
      </c>
      <c r="AD45" s="12">
        <v>6</v>
      </c>
      <c r="AE45" s="12">
        <v>68</v>
      </c>
      <c r="AF45" s="12">
        <v>2</v>
      </c>
      <c r="AG45" s="12">
        <v>159</v>
      </c>
      <c r="AH45" s="12">
        <v>6</v>
      </c>
      <c r="AI45" s="12">
        <v>59</v>
      </c>
      <c r="AJ45" s="12">
        <v>2</v>
      </c>
      <c r="AK45" s="12">
        <v>115</v>
      </c>
      <c r="AL45" s="12">
        <v>5</v>
      </c>
      <c r="AM45" s="12">
        <v>59</v>
      </c>
      <c r="AN45" s="12">
        <v>2</v>
      </c>
      <c r="AO45" s="12">
        <v>63</v>
      </c>
      <c r="AP45" s="12">
        <v>3</v>
      </c>
      <c r="AQ45" s="12">
        <v>29</v>
      </c>
      <c r="AR45" s="12">
        <v>1</v>
      </c>
      <c r="AS45" s="12">
        <v>77</v>
      </c>
      <c r="AT45" s="12">
        <v>3</v>
      </c>
      <c r="AU45" s="12">
        <v>29</v>
      </c>
      <c r="AV45" s="12">
        <v>1</v>
      </c>
      <c r="AW45" s="12">
        <v>4567</v>
      </c>
      <c r="AX45" s="212">
        <f t="shared" si="51"/>
        <v>285</v>
      </c>
      <c r="AY45" s="212">
        <f t="shared" si="1"/>
        <v>275</v>
      </c>
      <c r="AZ45" s="212">
        <f t="shared" si="2"/>
        <v>243</v>
      </c>
      <c r="BA45" s="212">
        <f t="shared" si="3"/>
        <v>225</v>
      </c>
      <c r="BB45" s="12"/>
      <c r="BC45" s="12"/>
      <c r="BD45" s="12"/>
      <c r="BE45" s="12">
        <f t="shared" si="52"/>
        <v>93</v>
      </c>
      <c r="BF45" s="12">
        <f t="shared" si="53"/>
        <v>192</v>
      </c>
      <c r="BG45" s="12">
        <f t="shared" si="46"/>
        <v>100</v>
      </c>
      <c r="BH45" s="12">
        <f t="shared" si="7"/>
        <v>175</v>
      </c>
      <c r="BI45" s="12">
        <v>0</v>
      </c>
      <c r="BJ45" s="12">
        <v>0</v>
      </c>
      <c r="BK45" s="12">
        <v>0</v>
      </c>
      <c r="BL45" s="12">
        <f t="shared" si="8"/>
        <v>93</v>
      </c>
      <c r="BM45" s="12">
        <f t="shared" si="9"/>
        <v>150</v>
      </c>
      <c r="BN45" s="12">
        <f t="shared" si="10"/>
        <v>68</v>
      </c>
      <c r="BO45" s="12">
        <f t="shared" si="22"/>
        <v>157</v>
      </c>
      <c r="BP45" s="12">
        <v>0</v>
      </c>
      <c r="BQ45" s="12">
        <f t="shared" si="54"/>
        <v>22</v>
      </c>
      <c r="BR45" s="12">
        <f t="shared" si="55"/>
        <v>11</v>
      </c>
      <c r="BS45" s="12">
        <f t="shared" si="13"/>
        <v>33</v>
      </c>
      <c r="BT45" s="12">
        <f t="shared" si="48"/>
        <v>23</v>
      </c>
      <c r="BU45" s="12">
        <f t="shared" si="56"/>
        <v>354</v>
      </c>
      <c r="BV45" s="12">
        <f t="shared" si="57"/>
        <v>674</v>
      </c>
      <c r="BW45" s="12">
        <f t="shared" si="58"/>
        <v>1028</v>
      </c>
    </row>
    <row r="46" spans="1:75" ht="15.75" customHeight="1">
      <c r="A46" s="11" t="s">
        <v>175</v>
      </c>
      <c r="B46" s="12" t="s">
        <v>87</v>
      </c>
      <c r="C46" s="12">
        <v>247</v>
      </c>
      <c r="D46" s="12">
        <v>1</v>
      </c>
      <c r="E46" s="12">
        <v>55</v>
      </c>
      <c r="F46" s="12">
        <v>2</v>
      </c>
      <c r="G46" s="12">
        <v>36</v>
      </c>
      <c r="H46" s="12">
        <v>1</v>
      </c>
      <c r="I46" s="12">
        <v>82</v>
      </c>
      <c r="J46" s="12">
        <v>3</v>
      </c>
      <c r="K46" s="12">
        <v>57</v>
      </c>
      <c r="L46" s="12">
        <v>2</v>
      </c>
      <c r="M46" s="12">
        <v>60</v>
      </c>
      <c r="N46" s="12">
        <v>2</v>
      </c>
      <c r="O46" s="12">
        <v>22</v>
      </c>
      <c r="P46" s="12">
        <v>1</v>
      </c>
      <c r="Q46" s="12">
        <v>68</v>
      </c>
      <c r="R46" s="12">
        <v>2</v>
      </c>
      <c r="S46" s="12">
        <v>36</v>
      </c>
      <c r="T46" s="12">
        <v>1</v>
      </c>
      <c r="U46" s="12">
        <v>55</v>
      </c>
      <c r="V46" s="12">
        <v>2</v>
      </c>
      <c r="W46" s="12">
        <v>29</v>
      </c>
      <c r="X46" s="12">
        <v>1</v>
      </c>
      <c r="Y46" s="12">
        <v>51</v>
      </c>
      <c r="Z46" s="12">
        <v>2</v>
      </c>
      <c r="AA46" s="12">
        <v>14</v>
      </c>
      <c r="AB46" s="12">
        <v>1</v>
      </c>
      <c r="AC46" s="12">
        <v>49</v>
      </c>
      <c r="AD46" s="12">
        <v>2</v>
      </c>
      <c r="AE46" s="12">
        <v>14</v>
      </c>
      <c r="AF46" s="12">
        <v>1</v>
      </c>
      <c r="AG46" s="12">
        <v>35</v>
      </c>
      <c r="AH46" s="12">
        <v>1</v>
      </c>
      <c r="AI46" s="12">
        <v>17</v>
      </c>
      <c r="AJ46" s="12">
        <v>2</v>
      </c>
      <c r="AK46" s="12">
        <v>38</v>
      </c>
      <c r="AL46" s="12">
        <v>2</v>
      </c>
      <c r="AM46" s="12" t="s">
        <v>15</v>
      </c>
      <c r="AN46" s="12" t="s">
        <v>15</v>
      </c>
      <c r="AO46" s="12">
        <v>22</v>
      </c>
      <c r="AP46" s="12">
        <v>1</v>
      </c>
      <c r="AQ46" s="12" t="s">
        <v>15</v>
      </c>
      <c r="AR46" s="12" t="s">
        <v>15</v>
      </c>
      <c r="AS46" s="12">
        <v>19</v>
      </c>
      <c r="AT46" s="12">
        <v>1</v>
      </c>
      <c r="AU46" s="12">
        <v>13</v>
      </c>
      <c r="AV46" s="12">
        <v>1</v>
      </c>
      <c r="AW46" s="12">
        <v>4567</v>
      </c>
      <c r="AX46" s="212">
        <f t="shared" si="51"/>
        <v>104</v>
      </c>
      <c r="AY46" s="212">
        <f t="shared" si="1"/>
        <v>84</v>
      </c>
      <c r="AZ46" s="212">
        <f t="shared" si="2"/>
        <v>65</v>
      </c>
      <c r="BA46" s="212">
        <f t="shared" si="3"/>
        <v>63</v>
      </c>
      <c r="BB46" s="12"/>
      <c r="BC46" s="12"/>
      <c r="BD46" s="12"/>
      <c r="BE46" s="12">
        <f t="shared" si="52"/>
        <v>36</v>
      </c>
      <c r="BF46" s="12">
        <f t="shared" si="53"/>
        <v>68</v>
      </c>
      <c r="BG46" s="12">
        <f t="shared" si="46"/>
        <v>29</v>
      </c>
      <c r="BH46" s="12">
        <f t="shared" si="7"/>
        <v>55</v>
      </c>
      <c r="BI46" s="12">
        <v>0</v>
      </c>
      <c r="BJ46" s="12">
        <v>0</v>
      </c>
      <c r="BK46" s="12">
        <v>0</v>
      </c>
      <c r="BL46" s="12">
        <f t="shared" si="8"/>
        <v>14</v>
      </c>
      <c r="BM46" s="12">
        <f t="shared" si="9"/>
        <v>51</v>
      </c>
      <c r="BN46" s="12">
        <f t="shared" si="10"/>
        <v>14</v>
      </c>
      <c r="BO46" s="12">
        <f t="shared" si="22"/>
        <v>49</v>
      </c>
      <c r="BP46" s="12">
        <v>0</v>
      </c>
      <c r="BQ46" s="12">
        <f t="shared" si="54"/>
        <v>8</v>
      </c>
      <c r="BR46" s="12">
        <f t="shared" si="55"/>
        <v>4</v>
      </c>
      <c r="BS46" s="12">
        <f t="shared" si="13"/>
        <v>12</v>
      </c>
      <c r="BT46" s="12" t="e">
        <f t="shared" si="48"/>
        <v>#VALUE!</v>
      </c>
      <c r="BU46" s="12">
        <f t="shared" si="56"/>
        <v>93</v>
      </c>
      <c r="BV46" s="12">
        <f t="shared" si="57"/>
        <v>223</v>
      </c>
      <c r="BW46" s="12">
        <f t="shared" si="58"/>
        <v>316</v>
      </c>
    </row>
    <row r="47" spans="1:75" ht="15.75" customHeight="1">
      <c r="A47" s="11" t="s">
        <v>177</v>
      </c>
      <c r="B47" s="12" t="s">
        <v>87</v>
      </c>
      <c r="C47" s="12">
        <v>252</v>
      </c>
      <c r="D47" s="12">
        <v>1</v>
      </c>
      <c r="E47" s="12">
        <v>245</v>
      </c>
      <c r="F47" s="12">
        <v>9</v>
      </c>
      <c r="G47" s="12"/>
      <c r="H47" s="12"/>
      <c r="I47" s="12">
        <v>264</v>
      </c>
      <c r="J47" s="12">
        <v>9</v>
      </c>
      <c r="K47" s="12"/>
      <c r="L47" s="12"/>
      <c r="M47" s="12">
        <v>252</v>
      </c>
      <c r="N47" s="12">
        <v>12</v>
      </c>
      <c r="O47" s="12"/>
      <c r="P47" s="12"/>
      <c r="Q47" s="12">
        <v>282</v>
      </c>
      <c r="R47" s="12">
        <v>11</v>
      </c>
      <c r="S47" s="12"/>
      <c r="T47" s="12"/>
      <c r="U47" s="12">
        <v>232</v>
      </c>
      <c r="V47" s="12">
        <v>9</v>
      </c>
      <c r="W47" s="12"/>
      <c r="X47" s="12"/>
      <c r="Y47" s="12">
        <v>226</v>
      </c>
      <c r="Z47" s="12">
        <v>9</v>
      </c>
      <c r="AA47" s="12"/>
      <c r="AB47" s="12"/>
      <c r="AC47" s="12">
        <v>215</v>
      </c>
      <c r="AD47" s="12">
        <v>11</v>
      </c>
      <c r="AE47" s="12"/>
      <c r="AF47" s="12"/>
      <c r="AG47" s="12">
        <v>208</v>
      </c>
      <c r="AH47" s="12">
        <v>8</v>
      </c>
      <c r="AI47" s="12"/>
      <c r="AJ47" s="12"/>
      <c r="AK47" s="12">
        <v>162</v>
      </c>
      <c r="AL47" s="12">
        <v>6</v>
      </c>
      <c r="AM47" s="12"/>
      <c r="AN47" s="12"/>
      <c r="AO47" s="12">
        <v>170</v>
      </c>
      <c r="AP47" s="12">
        <v>7</v>
      </c>
      <c r="AQ47" s="12"/>
      <c r="AR47" s="12"/>
      <c r="AS47" s="12">
        <v>166</v>
      </c>
      <c r="AT47" s="12">
        <v>6</v>
      </c>
      <c r="AU47" s="12"/>
      <c r="AV47" s="12"/>
      <c r="AW47" s="12">
        <v>4567</v>
      </c>
      <c r="AX47" s="212">
        <f t="shared" si="51"/>
        <v>282</v>
      </c>
      <c r="AY47" s="212">
        <f t="shared" si="1"/>
        <v>232</v>
      </c>
      <c r="AZ47" s="212">
        <f t="shared" si="2"/>
        <v>226</v>
      </c>
      <c r="BA47" s="212">
        <f t="shared" si="3"/>
        <v>215</v>
      </c>
      <c r="BB47" s="12"/>
      <c r="BC47" s="12"/>
      <c r="BD47" s="12"/>
      <c r="BE47" s="12">
        <f t="shared" si="52"/>
        <v>0</v>
      </c>
      <c r="BF47" s="12">
        <f t="shared" si="53"/>
        <v>282</v>
      </c>
      <c r="BG47" s="12">
        <f t="shared" si="46"/>
        <v>0</v>
      </c>
      <c r="BH47" s="12">
        <f t="shared" si="7"/>
        <v>232</v>
      </c>
      <c r="BI47" s="12">
        <v>0</v>
      </c>
      <c r="BJ47" s="12">
        <v>0</v>
      </c>
      <c r="BK47" s="12">
        <v>0</v>
      </c>
      <c r="BL47" s="12">
        <f t="shared" si="8"/>
        <v>0</v>
      </c>
      <c r="BM47" s="12">
        <f t="shared" si="9"/>
        <v>226</v>
      </c>
      <c r="BN47" s="12">
        <f t="shared" si="10"/>
        <v>0</v>
      </c>
      <c r="BO47" s="12">
        <f t="shared" si="22"/>
        <v>215</v>
      </c>
      <c r="BP47" s="12">
        <v>0</v>
      </c>
      <c r="BQ47" s="12">
        <f t="shared" si="54"/>
        <v>40</v>
      </c>
      <c r="BR47" s="12">
        <f t="shared" si="55"/>
        <v>0</v>
      </c>
      <c r="BS47" s="12">
        <f t="shared" si="13"/>
        <v>40</v>
      </c>
      <c r="BT47" s="12">
        <f t="shared" si="48"/>
        <v>27</v>
      </c>
      <c r="BU47" s="12">
        <f t="shared" si="56"/>
        <v>0</v>
      </c>
      <c r="BV47" s="12">
        <f t="shared" si="57"/>
        <v>955</v>
      </c>
      <c r="BW47" s="12">
        <f t="shared" si="58"/>
        <v>955</v>
      </c>
    </row>
    <row r="48" spans="1:75" ht="15.75" customHeight="1">
      <c r="A48" s="11" t="s">
        <v>179</v>
      </c>
      <c r="B48" s="12" t="s">
        <v>87</v>
      </c>
      <c r="C48" s="12">
        <v>254</v>
      </c>
      <c r="D48" s="12">
        <v>1</v>
      </c>
      <c r="E48" s="12">
        <v>120</v>
      </c>
      <c r="F48" s="12">
        <v>4</v>
      </c>
      <c r="G48" s="12"/>
      <c r="H48" s="12"/>
      <c r="I48" s="12">
        <v>92</v>
      </c>
      <c r="J48" s="12">
        <v>3</v>
      </c>
      <c r="K48" s="12"/>
      <c r="L48" s="12"/>
      <c r="M48" s="12">
        <v>122</v>
      </c>
      <c r="N48" s="12">
        <v>4</v>
      </c>
      <c r="O48" s="12"/>
      <c r="P48" s="12"/>
      <c r="Q48" s="12">
        <v>110</v>
      </c>
      <c r="R48" s="12">
        <v>4</v>
      </c>
      <c r="S48" s="12"/>
      <c r="T48" s="12"/>
      <c r="U48" s="12">
        <v>110</v>
      </c>
      <c r="V48" s="12">
        <v>4</v>
      </c>
      <c r="W48" s="12"/>
      <c r="X48" s="12"/>
      <c r="Y48" s="12">
        <v>89</v>
      </c>
      <c r="Z48" s="12">
        <v>3</v>
      </c>
      <c r="AA48" s="12"/>
      <c r="AB48" s="12"/>
      <c r="AC48" s="12">
        <v>109</v>
      </c>
      <c r="AD48" s="12">
        <v>4</v>
      </c>
      <c r="AE48" s="12"/>
      <c r="AF48" s="12"/>
      <c r="AG48" s="12">
        <v>97</v>
      </c>
      <c r="AH48" s="12">
        <v>3</v>
      </c>
      <c r="AI48" s="12"/>
      <c r="AJ48" s="12"/>
      <c r="AK48" s="12">
        <v>57</v>
      </c>
      <c r="AL48" s="12">
        <v>2</v>
      </c>
      <c r="AM48" s="12"/>
      <c r="AN48" s="12"/>
      <c r="AO48" s="12">
        <v>47</v>
      </c>
      <c r="AP48" s="12">
        <v>2</v>
      </c>
      <c r="AQ48" s="12"/>
      <c r="AR48" s="12"/>
      <c r="AS48" s="12">
        <v>52</v>
      </c>
      <c r="AT48" s="12">
        <v>2</v>
      </c>
      <c r="AU48" s="12"/>
      <c r="AV48" s="12"/>
      <c r="AW48" s="12">
        <v>4567</v>
      </c>
      <c r="AX48" s="212">
        <f t="shared" si="51"/>
        <v>110</v>
      </c>
      <c r="AY48" s="212">
        <f t="shared" si="1"/>
        <v>110</v>
      </c>
      <c r="AZ48" s="212">
        <f t="shared" si="2"/>
        <v>89</v>
      </c>
      <c r="BA48" s="212">
        <f t="shared" si="3"/>
        <v>109</v>
      </c>
      <c r="BB48" s="12"/>
      <c r="BC48" s="12"/>
      <c r="BD48" s="12"/>
      <c r="BE48" s="12">
        <f t="shared" si="52"/>
        <v>0</v>
      </c>
      <c r="BF48" s="12">
        <f t="shared" si="53"/>
        <v>110</v>
      </c>
      <c r="BG48" s="12">
        <f t="shared" si="46"/>
        <v>0</v>
      </c>
      <c r="BH48" s="12">
        <f t="shared" si="7"/>
        <v>110</v>
      </c>
      <c r="BI48" s="12">
        <v>0</v>
      </c>
      <c r="BJ48" s="12">
        <v>0</v>
      </c>
      <c r="BK48" s="12">
        <v>0</v>
      </c>
      <c r="BL48" s="12">
        <f t="shared" si="8"/>
        <v>0</v>
      </c>
      <c r="BM48" s="12">
        <f t="shared" si="9"/>
        <v>89</v>
      </c>
      <c r="BN48" s="12">
        <f t="shared" si="10"/>
        <v>0</v>
      </c>
      <c r="BO48" s="12">
        <f t="shared" si="22"/>
        <v>109</v>
      </c>
      <c r="BP48" s="12">
        <v>0</v>
      </c>
      <c r="BQ48" s="12">
        <f t="shared" si="54"/>
        <v>15</v>
      </c>
      <c r="BR48" s="12">
        <f t="shared" si="55"/>
        <v>0</v>
      </c>
      <c r="BS48" s="12">
        <f t="shared" si="13"/>
        <v>15</v>
      </c>
      <c r="BT48" s="12">
        <f t="shared" si="48"/>
        <v>9</v>
      </c>
      <c r="BU48" s="12">
        <f t="shared" si="56"/>
        <v>0</v>
      </c>
      <c r="BV48" s="12">
        <f t="shared" si="57"/>
        <v>418</v>
      </c>
      <c r="BW48" s="12">
        <f t="shared" si="58"/>
        <v>418</v>
      </c>
    </row>
    <row r="49" spans="1:75" ht="15.75" customHeight="1">
      <c r="A49" s="11" t="s">
        <v>181</v>
      </c>
      <c r="B49" s="12" t="s">
        <v>87</v>
      </c>
      <c r="C49" s="12">
        <v>264</v>
      </c>
      <c r="D49" s="12">
        <v>1</v>
      </c>
      <c r="E49" s="12">
        <v>86</v>
      </c>
      <c r="F49" s="12">
        <v>3</v>
      </c>
      <c r="G49" s="12">
        <v>89</v>
      </c>
      <c r="H49" s="12">
        <v>2</v>
      </c>
      <c r="I49" s="12">
        <v>93</v>
      </c>
      <c r="J49" s="12">
        <v>3</v>
      </c>
      <c r="K49" s="12">
        <v>108</v>
      </c>
      <c r="L49" s="12">
        <v>3</v>
      </c>
      <c r="M49" s="12">
        <v>105</v>
      </c>
      <c r="N49" s="12">
        <v>4</v>
      </c>
      <c r="O49" s="12">
        <v>123</v>
      </c>
      <c r="P49" s="12">
        <v>3</v>
      </c>
      <c r="Q49" s="12">
        <v>103</v>
      </c>
      <c r="R49" s="12">
        <v>4</v>
      </c>
      <c r="S49" s="12">
        <v>94</v>
      </c>
      <c r="T49" s="12">
        <v>3</v>
      </c>
      <c r="U49" s="12">
        <v>100</v>
      </c>
      <c r="V49" s="12">
        <v>3</v>
      </c>
      <c r="W49" s="12">
        <v>86</v>
      </c>
      <c r="X49" s="12">
        <v>3</v>
      </c>
      <c r="Y49" s="12">
        <v>88</v>
      </c>
      <c r="Z49" s="12">
        <v>3</v>
      </c>
      <c r="AA49" s="12">
        <v>69</v>
      </c>
      <c r="AB49" s="12">
        <v>2</v>
      </c>
      <c r="AC49" s="12">
        <v>79</v>
      </c>
      <c r="AD49" s="12">
        <v>3</v>
      </c>
      <c r="AE49" s="12">
        <v>93</v>
      </c>
      <c r="AF49" s="12">
        <v>3</v>
      </c>
      <c r="AG49" s="12">
        <v>101</v>
      </c>
      <c r="AH49" s="12">
        <v>4</v>
      </c>
      <c r="AI49" s="12">
        <v>60</v>
      </c>
      <c r="AJ49" s="12">
        <v>2</v>
      </c>
      <c r="AK49" s="12">
        <v>84</v>
      </c>
      <c r="AL49" s="12">
        <v>3</v>
      </c>
      <c r="AM49" s="12">
        <v>49</v>
      </c>
      <c r="AN49" s="12">
        <v>2</v>
      </c>
      <c r="AO49" s="12">
        <v>50</v>
      </c>
      <c r="AP49" s="12">
        <v>2</v>
      </c>
      <c r="AQ49" s="12">
        <v>41</v>
      </c>
      <c r="AR49" s="12">
        <v>2</v>
      </c>
      <c r="AS49" s="12">
        <v>48</v>
      </c>
      <c r="AT49" s="12">
        <v>2</v>
      </c>
      <c r="AU49" s="12">
        <v>41</v>
      </c>
      <c r="AV49" s="12">
        <v>2</v>
      </c>
      <c r="AW49" s="12">
        <v>45678</v>
      </c>
      <c r="AX49" s="212">
        <f t="shared" si="51"/>
        <v>197</v>
      </c>
      <c r="AY49" s="212">
        <f t="shared" si="1"/>
        <v>186</v>
      </c>
      <c r="AZ49" s="212">
        <f t="shared" si="2"/>
        <v>157</v>
      </c>
      <c r="BA49" s="212">
        <f t="shared" si="3"/>
        <v>172</v>
      </c>
      <c r="BB49" s="12"/>
      <c r="BC49" s="12"/>
      <c r="BD49" s="12"/>
      <c r="BE49" s="12">
        <f t="shared" si="52"/>
        <v>94</v>
      </c>
      <c r="BF49" s="12">
        <f t="shared" si="53"/>
        <v>103</v>
      </c>
      <c r="BG49" s="12">
        <v>0</v>
      </c>
      <c r="BH49" s="12">
        <f t="shared" si="7"/>
        <v>100</v>
      </c>
      <c r="BI49" s="12">
        <f>W49</f>
        <v>86</v>
      </c>
      <c r="BJ49" s="12">
        <v>0</v>
      </c>
      <c r="BK49" s="12">
        <v>0</v>
      </c>
      <c r="BL49" s="12">
        <f t="shared" si="8"/>
        <v>69</v>
      </c>
      <c r="BM49" s="12">
        <f t="shared" si="9"/>
        <v>88</v>
      </c>
      <c r="BN49" s="12">
        <f t="shared" si="10"/>
        <v>93</v>
      </c>
      <c r="BO49" s="12">
        <f t="shared" si="22"/>
        <v>79</v>
      </c>
      <c r="BP49" s="12">
        <f>AI49</f>
        <v>60</v>
      </c>
      <c r="BQ49" s="12">
        <f t="shared" si="54"/>
        <v>13</v>
      </c>
      <c r="BR49" s="12">
        <f>SUM(T49+X49+AB49+AF49+AJ49)</f>
        <v>13</v>
      </c>
      <c r="BS49" s="12">
        <f t="shared" si="13"/>
        <v>26</v>
      </c>
      <c r="BT49" s="12">
        <f>SUM(AH49+AL49+AN49+AP49+AR49+AT49+AV49)</f>
        <v>17</v>
      </c>
      <c r="BU49" s="12">
        <f>S49+W49+AA49+AE49+AI49</f>
        <v>402</v>
      </c>
      <c r="BV49" s="12">
        <f t="shared" si="57"/>
        <v>370</v>
      </c>
      <c r="BW49" s="12">
        <f>Q49+S49+U49+W49+Y49+AA49+AC49+AE49+AI49</f>
        <v>772</v>
      </c>
    </row>
    <row r="50" spans="1:75" ht="15.75" customHeight="1">
      <c r="A50" s="11" t="s">
        <v>183</v>
      </c>
      <c r="B50" s="12" t="s">
        <v>87</v>
      </c>
      <c r="C50" s="12">
        <v>265</v>
      </c>
      <c r="D50" s="12">
        <v>1</v>
      </c>
      <c r="E50" s="12">
        <v>104</v>
      </c>
      <c r="F50" s="12">
        <v>4</v>
      </c>
      <c r="G50" s="12">
        <v>36</v>
      </c>
      <c r="H50" s="12">
        <v>1</v>
      </c>
      <c r="I50" s="12">
        <v>120</v>
      </c>
      <c r="J50" s="12">
        <v>4</v>
      </c>
      <c r="K50" s="12">
        <v>33</v>
      </c>
      <c r="L50" s="12">
        <v>1</v>
      </c>
      <c r="M50" s="12">
        <v>128</v>
      </c>
      <c r="N50" s="12">
        <v>4</v>
      </c>
      <c r="O50" s="12">
        <v>25</v>
      </c>
      <c r="P50" s="12">
        <v>1</v>
      </c>
      <c r="Q50" s="12">
        <v>104</v>
      </c>
      <c r="R50" s="12">
        <v>4</v>
      </c>
      <c r="S50" s="12">
        <v>22</v>
      </c>
      <c r="T50" s="12">
        <v>1</v>
      </c>
      <c r="U50" s="12">
        <v>107</v>
      </c>
      <c r="V50" s="12">
        <v>4</v>
      </c>
      <c r="W50" s="12">
        <v>13</v>
      </c>
      <c r="X50" s="12">
        <v>1</v>
      </c>
      <c r="Y50" s="12">
        <v>83</v>
      </c>
      <c r="Z50" s="12">
        <v>3</v>
      </c>
      <c r="AA50" s="12">
        <v>22</v>
      </c>
      <c r="AB50" s="12">
        <v>1</v>
      </c>
      <c r="AC50" s="12">
        <v>94</v>
      </c>
      <c r="AD50" s="12">
        <v>4</v>
      </c>
      <c r="AE50" s="12">
        <v>12</v>
      </c>
      <c r="AF50" s="12">
        <v>1</v>
      </c>
      <c r="AG50" s="12">
        <v>78</v>
      </c>
      <c r="AH50" s="12">
        <v>3</v>
      </c>
      <c r="AI50" s="12">
        <v>16</v>
      </c>
      <c r="AJ50" s="12">
        <v>1</v>
      </c>
      <c r="AK50" s="12">
        <v>72</v>
      </c>
      <c r="AL50" s="12">
        <v>3</v>
      </c>
      <c r="AM50" s="12">
        <v>17</v>
      </c>
      <c r="AN50" s="12">
        <v>1</v>
      </c>
      <c r="AO50" s="12">
        <v>43</v>
      </c>
      <c r="AP50" s="12">
        <v>2</v>
      </c>
      <c r="AQ50" s="12">
        <v>15</v>
      </c>
      <c r="AR50" s="12">
        <v>1</v>
      </c>
      <c r="AS50" s="12">
        <v>53</v>
      </c>
      <c r="AT50" s="12">
        <v>2</v>
      </c>
      <c r="AU50" s="12">
        <v>7</v>
      </c>
      <c r="AV50" s="12">
        <v>1</v>
      </c>
      <c r="AW50" s="12">
        <v>4567</v>
      </c>
      <c r="AX50" s="212">
        <f t="shared" si="51"/>
        <v>126</v>
      </c>
      <c r="AY50" s="212">
        <f t="shared" si="1"/>
        <v>120</v>
      </c>
      <c r="AZ50" s="212">
        <f t="shared" si="2"/>
        <v>105</v>
      </c>
      <c r="BA50" s="212">
        <f t="shared" si="3"/>
        <v>106</v>
      </c>
      <c r="BB50" s="12"/>
      <c r="BC50" s="12"/>
      <c r="BD50" s="12"/>
      <c r="BE50" s="12">
        <f t="shared" si="52"/>
        <v>22</v>
      </c>
      <c r="BF50" s="12">
        <f t="shared" si="53"/>
        <v>104</v>
      </c>
      <c r="BG50" s="12">
        <f t="shared" ref="BG50:BG54" si="59">W50</f>
        <v>13</v>
      </c>
      <c r="BH50" s="12">
        <f t="shared" si="7"/>
        <v>107</v>
      </c>
      <c r="BI50" s="12">
        <v>0</v>
      </c>
      <c r="BJ50" s="12">
        <v>0</v>
      </c>
      <c r="BK50" s="12">
        <v>0</v>
      </c>
      <c r="BL50" s="12">
        <f t="shared" si="8"/>
        <v>22</v>
      </c>
      <c r="BM50" s="12">
        <f t="shared" si="9"/>
        <v>83</v>
      </c>
      <c r="BN50" s="12">
        <f t="shared" si="10"/>
        <v>12</v>
      </c>
      <c r="BO50" s="12">
        <f t="shared" si="22"/>
        <v>94</v>
      </c>
      <c r="BP50" s="12">
        <v>0</v>
      </c>
      <c r="BQ50" s="12">
        <f t="shared" si="54"/>
        <v>15</v>
      </c>
      <c r="BR50" s="12">
        <f t="shared" ref="BR50:BR52" si="60">T50+X50+AB50+AF50</f>
        <v>4</v>
      </c>
      <c r="BS50" s="12">
        <f t="shared" si="13"/>
        <v>19</v>
      </c>
      <c r="BT50" s="12">
        <f t="shared" ref="BT50:BT54" si="61">SUM(AH50+AJ50+AL50+AN50+AP50+AR50+AT50+AV50)</f>
        <v>14</v>
      </c>
      <c r="BU50" s="12">
        <f t="shared" ref="BU50:BU52" si="62">S50+W50+AA50+AE50</f>
        <v>69</v>
      </c>
      <c r="BV50" s="12">
        <f t="shared" si="57"/>
        <v>388</v>
      </c>
      <c r="BW50" s="12">
        <f t="shared" ref="BW50:BW52" si="63">Q50+S50+U50+W50+Y50+AA50+AC50+AE50</f>
        <v>457</v>
      </c>
    </row>
    <row r="51" spans="1:75" ht="15.75" customHeight="1">
      <c r="A51" s="11" t="s">
        <v>185</v>
      </c>
      <c r="B51" s="12" t="s">
        <v>87</v>
      </c>
      <c r="C51" s="12">
        <v>276</v>
      </c>
      <c r="D51" s="12">
        <v>1</v>
      </c>
      <c r="E51" s="12">
        <v>108</v>
      </c>
      <c r="F51" s="12">
        <v>4</v>
      </c>
      <c r="G51" s="12">
        <v>68</v>
      </c>
      <c r="H51" s="12">
        <v>2</v>
      </c>
      <c r="I51" s="12">
        <v>116</v>
      </c>
      <c r="J51" s="12">
        <v>4</v>
      </c>
      <c r="K51" s="12">
        <v>110</v>
      </c>
      <c r="L51" s="12">
        <v>3</v>
      </c>
      <c r="M51" s="12">
        <v>119</v>
      </c>
      <c r="N51" s="12">
        <v>4</v>
      </c>
      <c r="O51" s="12">
        <v>81</v>
      </c>
      <c r="P51" s="12">
        <v>3</v>
      </c>
      <c r="Q51" s="12">
        <v>102</v>
      </c>
      <c r="R51" s="12">
        <v>4</v>
      </c>
      <c r="S51" s="12">
        <v>59</v>
      </c>
      <c r="T51" s="12">
        <v>2</v>
      </c>
      <c r="U51" s="12">
        <v>98</v>
      </c>
      <c r="V51" s="12">
        <v>3</v>
      </c>
      <c r="W51" s="12">
        <v>64</v>
      </c>
      <c r="X51" s="12">
        <v>2</v>
      </c>
      <c r="Y51" s="12">
        <v>98</v>
      </c>
      <c r="Z51" s="12">
        <v>3</v>
      </c>
      <c r="AA51" s="12">
        <v>39</v>
      </c>
      <c r="AB51" s="12">
        <v>2</v>
      </c>
      <c r="AC51" s="12">
        <v>88</v>
      </c>
      <c r="AD51" s="12">
        <v>3</v>
      </c>
      <c r="AE51" s="12">
        <v>43</v>
      </c>
      <c r="AF51" s="12">
        <v>2</v>
      </c>
      <c r="AG51" s="12">
        <v>87</v>
      </c>
      <c r="AH51" s="12">
        <v>4</v>
      </c>
      <c r="AI51" s="12">
        <v>34</v>
      </c>
      <c r="AJ51" s="12">
        <v>1</v>
      </c>
      <c r="AK51" s="12">
        <v>74</v>
      </c>
      <c r="AL51" s="12">
        <v>3</v>
      </c>
      <c r="AM51" s="12">
        <v>27</v>
      </c>
      <c r="AN51" s="12">
        <v>1</v>
      </c>
      <c r="AO51" s="12">
        <v>79</v>
      </c>
      <c r="AP51" s="12">
        <v>3</v>
      </c>
      <c r="AQ51" s="12">
        <v>17</v>
      </c>
      <c r="AR51" s="12">
        <v>1</v>
      </c>
      <c r="AS51" s="12">
        <v>51</v>
      </c>
      <c r="AT51" s="12">
        <v>2</v>
      </c>
      <c r="AU51" s="12">
        <v>20</v>
      </c>
      <c r="AV51" s="12">
        <v>1</v>
      </c>
      <c r="AW51" s="12">
        <v>4567</v>
      </c>
      <c r="AX51" s="212">
        <f t="shared" si="51"/>
        <v>161</v>
      </c>
      <c r="AY51" s="212">
        <f t="shared" si="1"/>
        <v>162</v>
      </c>
      <c r="AZ51" s="212">
        <f t="shared" si="2"/>
        <v>137</v>
      </c>
      <c r="BA51" s="212">
        <f t="shared" si="3"/>
        <v>131</v>
      </c>
      <c r="BB51" s="12"/>
      <c r="BC51" s="12"/>
      <c r="BD51" s="12"/>
      <c r="BE51" s="12">
        <f t="shared" si="52"/>
        <v>59</v>
      </c>
      <c r="BF51" s="12">
        <f t="shared" si="53"/>
        <v>102</v>
      </c>
      <c r="BG51" s="12">
        <f t="shared" si="59"/>
        <v>64</v>
      </c>
      <c r="BH51" s="12">
        <f t="shared" si="7"/>
        <v>98</v>
      </c>
      <c r="BI51" s="12">
        <v>0</v>
      </c>
      <c r="BJ51" s="12">
        <v>0</v>
      </c>
      <c r="BK51" s="12">
        <v>0</v>
      </c>
      <c r="BL51" s="12">
        <f t="shared" si="8"/>
        <v>39</v>
      </c>
      <c r="BM51" s="12">
        <f t="shared" si="9"/>
        <v>98</v>
      </c>
      <c r="BN51" s="12">
        <f t="shared" si="10"/>
        <v>43</v>
      </c>
      <c r="BO51" s="12">
        <f t="shared" si="22"/>
        <v>88</v>
      </c>
      <c r="BP51" s="12">
        <v>0</v>
      </c>
      <c r="BQ51" s="12">
        <f t="shared" si="54"/>
        <v>13</v>
      </c>
      <c r="BR51" s="12">
        <f t="shared" si="60"/>
        <v>8</v>
      </c>
      <c r="BS51" s="12">
        <f t="shared" si="13"/>
        <v>21</v>
      </c>
      <c r="BT51" s="12">
        <f t="shared" si="61"/>
        <v>16</v>
      </c>
      <c r="BU51" s="12">
        <f t="shared" si="62"/>
        <v>205</v>
      </c>
      <c r="BV51" s="12">
        <f t="shared" si="57"/>
        <v>386</v>
      </c>
      <c r="BW51" s="12">
        <f t="shared" si="63"/>
        <v>591</v>
      </c>
    </row>
    <row r="52" spans="1:75" ht="15.75" customHeight="1">
      <c r="A52" s="11" t="s">
        <v>187</v>
      </c>
      <c r="B52" s="12" t="s">
        <v>87</v>
      </c>
      <c r="C52" s="12">
        <v>281</v>
      </c>
      <c r="D52" s="12">
        <v>1</v>
      </c>
      <c r="E52" s="12">
        <v>290</v>
      </c>
      <c r="F52" s="12">
        <v>9</v>
      </c>
      <c r="G52" s="12"/>
      <c r="H52" s="12"/>
      <c r="I52" s="12">
        <v>322</v>
      </c>
      <c r="J52" s="12">
        <v>12</v>
      </c>
      <c r="K52" s="12"/>
      <c r="L52" s="12"/>
      <c r="M52" s="12">
        <v>260</v>
      </c>
      <c r="N52" s="12">
        <v>9</v>
      </c>
      <c r="O52" s="12"/>
      <c r="P52" s="12"/>
      <c r="Q52" s="12">
        <v>297</v>
      </c>
      <c r="R52" s="12">
        <v>11</v>
      </c>
      <c r="S52" s="12"/>
      <c r="T52" s="12"/>
      <c r="U52" s="12">
        <v>260</v>
      </c>
      <c r="V52" s="12">
        <v>9</v>
      </c>
      <c r="W52" s="12"/>
      <c r="X52" s="12"/>
      <c r="Y52" s="12">
        <v>230</v>
      </c>
      <c r="Z52" s="12">
        <v>8</v>
      </c>
      <c r="AA52" s="12"/>
      <c r="AB52" s="12"/>
      <c r="AC52" s="12">
        <v>228</v>
      </c>
      <c r="AD52" s="12">
        <v>9</v>
      </c>
      <c r="AE52" s="12"/>
      <c r="AF52" s="12"/>
      <c r="AG52" s="12">
        <v>198</v>
      </c>
      <c r="AH52" s="12">
        <v>8</v>
      </c>
      <c r="AI52" s="12"/>
      <c r="AJ52" s="12"/>
      <c r="AK52" s="12">
        <v>171</v>
      </c>
      <c r="AL52" s="12">
        <v>7</v>
      </c>
      <c r="AM52" s="12"/>
      <c r="AN52" s="12"/>
      <c r="AO52" s="12">
        <v>95</v>
      </c>
      <c r="AP52" s="12">
        <v>4</v>
      </c>
      <c r="AQ52" s="12"/>
      <c r="AR52" s="12"/>
      <c r="AS52" s="12">
        <v>103</v>
      </c>
      <c r="AT52" s="12">
        <v>5</v>
      </c>
      <c r="AU52" s="12"/>
      <c r="AV52" s="12"/>
      <c r="AW52" s="12">
        <v>4567</v>
      </c>
      <c r="AX52" s="212">
        <f t="shared" si="51"/>
        <v>297</v>
      </c>
      <c r="AY52" s="212">
        <f t="shared" si="1"/>
        <v>260</v>
      </c>
      <c r="AZ52" s="212">
        <f t="shared" si="2"/>
        <v>230</v>
      </c>
      <c r="BA52" s="212">
        <f t="shared" si="3"/>
        <v>228</v>
      </c>
      <c r="BB52" s="12"/>
      <c r="BC52" s="12"/>
      <c r="BD52" s="12"/>
      <c r="BE52" s="12">
        <f t="shared" si="52"/>
        <v>0</v>
      </c>
      <c r="BF52" s="12">
        <f t="shared" si="53"/>
        <v>297</v>
      </c>
      <c r="BG52" s="12">
        <f t="shared" si="59"/>
        <v>0</v>
      </c>
      <c r="BH52" s="12">
        <f t="shared" si="7"/>
        <v>260</v>
      </c>
      <c r="BI52" s="12">
        <v>0</v>
      </c>
      <c r="BJ52" s="12">
        <v>0</v>
      </c>
      <c r="BK52" s="12">
        <v>0</v>
      </c>
      <c r="BL52" s="12">
        <f t="shared" si="8"/>
        <v>0</v>
      </c>
      <c r="BM52" s="12">
        <f t="shared" si="9"/>
        <v>230</v>
      </c>
      <c r="BN52" s="12">
        <f t="shared" si="10"/>
        <v>0</v>
      </c>
      <c r="BO52" s="12">
        <f t="shared" si="22"/>
        <v>228</v>
      </c>
      <c r="BP52" s="12">
        <v>0</v>
      </c>
      <c r="BQ52" s="12">
        <f t="shared" si="54"/>
        <v>37</v>
      </c>
      <c r="BR52" s="12">
        <f t="shared" si="60"/>
        <v>0</v>
      </c>
      <c r="BS52" s="12">
        <f t="shared" si="13"/>
        <v>37</v>
      </c>
      <c r="BT52" s="12">
        <f t="shared" si="61"/>
        <v>24</v>
      </c>
      <c r="BU52" s="12">
        <f t="shared" si="62"/>
        <v>0</v>
      </c>
      <c r="BV52" s="12">
        <f t="shared" si="57"/>
        <v>1015</v>
      </c>
      <c r="BW52" s="12">
        <f t="shared" si="63"/>
        <v>1015</v>
      </c>
    </row>
    <row r="53" spans="1:75" ht="15.75" customHeight="1">
      <c r="A53" s="11" t="s">
        <v>189</v>
      </c>
      <c r="B53" s="12" t="s">
        <v>87</v>
      </c>
      <c r="C53" s="12">
        <v>291</v>
      </c>
      <c r="D53" s="12">
        <v>1</v>
      </c>
      <c r="E53" s="12" t="s">
        <v>15</v>
      </c>
      <c r="F53" s="12" t="s">
        <v>15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12" t="s">
        <v>15</v>
      </c>
      <c r="M53" s="12" t="s">
        <v>15</v>
      </c>
      <c r="N53" s="12" t="s">
        <v>15</v>
      </c>
      <c r="O53" s="12" t="s">
        <v>15</v>
      </c>
      <c r="P53" s="12" t="s">
        <v>15</v>
      </c>
      <c r="Q53" s="12">
        <v>33</v>
      </c>
      <c r="R53" s="12">
        <v>1</v>
      </c>
      <c r="S53" s="12" t="s">
        <v>15</v>
      </c>
      <c r="T53" s="12" t="s">
        <v>15</v>
      </c>
      <c r="U53" s="12">
        <v>80</v>
      </c>
      <c r="V53" s="12">
        <v>3</v>
      </c>
      <c r="W53" s="12" t="s">
        <v>15</v>
      </c>
      <c r="X53" s="12" t="s">
        <v>15</v>
      </c>
      <c r="Y53" s="12">
        <v>66</v>
      </c>
      <c r="Z53" s="12">
        <v>3</v>
      </c>
      <c r="AA53" s="12">
        <v>39</v>
      </c>
      <c r="AB53" s="12">
        <v>2</v>
      </c>
      <c r="AC53" s="12">
        <v>76</v>
      </c>
      <c r="AD53" s="12">
        <v>3</v>
      </c>
      <c r="AE53" s="12">
        <v>38</v>
      </c>
      <c r="AF53" s="12">
        <v>2</v>
      </c>
      <c r="AG53" s="12">
        <v>40</v>
      </c>
      <c r="AH53" s="12">
        <v>2</v>
      </c>
      <c r="AI53" s="12">
        <v>24</v>
      </c>
      <c r="AJ53" s="12">
        <v>1</v>
      </c>
      <c r="AK53" s="12">
        <v>53</v>
      </c>
      <c r="AL53" s="12">
        <v>3</v>
      </c>
      <c r="AM53" s="12">
        <v>16</v>
      </c>
      <c r="AN53" s="12">
        <v>1</v>
      </c>
      <c r="AO53" s="12">
        <v>14</v>
      </c>
      <c r="AP53" s="12">
        <v>1</v>
      </c>
      <c r="AQ53" s="12">
        <v>15</v>
      </c>
      <c r="AR53" s="12">
        <v>1</v>
      </c>
      <c r="AS53" s="12">
        <v>41</v>
      </c>
      <c r="AT53" s="12">
        <v>2</v>
      </c>
      <c r="AU53" s="12">
        <v>18</v>
      </c>
      <c r="AV53" s="12">
        <v>1</v>
      </c>
      <c r="AW53" s="12">
        <v>567</v>
      </c>
      <c r="AX53" s="212"/>
      <c r="AY53" s="212" t="e">
        <f t="shared" si="1"/>
        <v>#VALUE!</v>
      </c>
      <c r="AZ53" s="212">
        <f t="shared" si="2"/>
        <v>105</v>
      </c>
      <c r="BA53" s="212">
        <f t="shared" si="3"/>
        <v>114</v>
      </c>
      <c r="BB53" s="12"/>
      <c r="BC53" s="12">
        <v>0</v>
      </c>
      <c r="BD53" s="12">
        <v>0</v>
      </c>
      <c r="BG53" s="12" t="str">
        <f t="shared" si="59"/>
        <v/>
      </c>
      <c r="BH53" s="12">
        <f t="shared" si="7"/>
        <v>80</v>
      </c>
      <c r="BI53" s="12">
        <v>0</v>
      </c>
      <c r="BJ53" s="12">
        <v>0</v>
      </c>
      <c r="BK53" s="12">
        <v>0</v>
      </c>
      <c r="BL53" s="12">
        <f t="shared" si="8"/>
        <v>39</v>
      </c>
      <c r="BM53" s="12">
        <f t="shared" si="9"/>
        <v>66</v>
      </c>
      <c r="BN53" s="12">
        <f t="shared" si="10"/>
        <v>38</v>
      </c>
      <c r="BO53" s="12">
        <f t="shared" si="22"/>
        <v>76</v>
      </c>
      <c r="BP53" s="12">
        <v>0</v>
      </c>
      <c r="BQ53" s="12">
        <f>SUM(V53+Z53+AD53)</f>
        <v>9</v>
      </c>
      <c r="BR53" s="12" t="e">
        <f>X53+AB53+AF53</f>
        <v>#VALUE!</v>
      </c>
      <c r="BS53" s="12" t="e">
        <f t="shared" si="13"/>
        <v>#VALUE!</v>
      </c>
      <c r="BT53" s="12">
        <f t="shared" si="61"/>
        <v>12</v>
      </c>
      <c r="BU53" s="12" t="e">
        <f>W53+AA53+AE53</f>
        <v>#VALUE!</v>
      </c>
      <c r="BV53" s="12">
        <f>U53+Y53+AC53</f>
        <v>222</v>
      </c>
      <c r="BW53" s="12" t="e">
        <f>U53+W53+Y53+AA53+AC53+AE53</f>
        <v>#VALUE!</v>
      </c>
    </row>
    <row r="54" spans="1:75" ht="15.75" customHeight="1">
      <c r="A54" s="11" t="s">
        <v>191</v>
      </c>
      <c r="B54" s="12" t="s">
        <v>87</v>
      </c>
      <c r="C54" s="12">
        <v>314</v>
      </c>
      <c r="D54" s="12">
        <v>1</v>
      </c>
      <c r="E54" s="12">
        <v>188</v>
      </c>
      <c r="F54" s="12">
        <v>7</v>
      </c>
      <c r="G54" s="12"/>
      <c r="H54" s="12"/>
      <c r="I54" s="12">
        <v>195</v>
      </c>
      <c r="J54" s="12">
        <v>8</v>
      </c>
      <c r="K54" s="12"/>
      <c r="L54" s="12"/>
      <c r="M54" s="12">
        <v>201</v>
      </c>
      <c r="N54" s="12">
        <v>8</v>
      </c>
      <c r="O54" s="12"/>
      <c r="P54" s="12"/>
      <c r="Q54" s="12">
        <v>210</v>
      </c>
      <c r="R54" s="12">
        <v>8</v>
      </c>
      <c r="S54" s="12"/>
      <c r="T54" s="12"/>
      <c r="U54" s="12">
        <v>194</v>
      </c>
      <c r="V54" s="12">
        <v>8</v>
      </c>
      <c r="W54" s="12"/>
      <c r="X54" s="12"/>
      <c r="Y54" s="12">
        <v>211</v>
      </c>
      <c r="Z54" s="12">
        <v>8</v>
      </c>
      <c r="AA54" s="12"/>
      <c r="AB54" s="12"/>
      <c r="AC54" s="12">
        <v>162</v>
      </c>
      <c r="AD54" s="12">
        <v>7</v>
      </c>
      <c r="AE54" s="12"/>
      <c r="AF54" s="12"/>
      <c r="AG54" s="12">
        <v>145</v>
      </c>
      <c r="AH54" s="12">
        <v>6</v>
      </c>
      <c r="AI54" s="12"/>
      <c r="AJ54" s="12"/>
      <c r="AK54" s="12">
        <v>144</v>
      </c>
      <c r="AL54" s="12">
        <v>7</v>
      </c>
      <c r="AM54" s="12"/>
      <c r="AN54" s="12"/>
      <c r="AO54" s="12">
        <v>76</v>
      </c>
      <c r="AP54" s="12">
        <v>3</v>
      </c>
      <c r="AQ54" s="12"/>
      <c r="AR54" s="12"/>
      <c r="AS54" s="12">
        <v>82</v>
      </c>
      <c r="AT54" s="12">
        <v>4</v>
      </c>
      <c r="AU54" s="12"/>
      <c r="AV54" s="12"/>
      <c r="AW54" s="12">
        <v>4567</v>
      </c>
      <c r="AX54" s="212">
        <f t="shared" ref="AX54:AX59" si="64">Q54+S54</f>
        <v>210</v>
      </c>
      <c r="AY54" s="212">
        <f t="shared" si="1"/>
        <v>194</v>
      </c>
      <c r="AZ54" s="212">
        <f t="shared" si="2"/>
        <v>211</v>
      </c>
      <c r="BA54" s="212">
        <f t="shared" si="3"/>
        <v>162</v>
      </c>
      <c r="BB54" s="12"/>
      <c r="BC54" s="12"/>
      <c r="BD54" s="12"/>
      <c r="BE54" s="12">
        <f t="shared" ref="BE54:BE59" si="65">S54</f>
        <v>0</v>
      </c>
      <c r="BF54" s="12">
        <f t="shared" ref="BF54:BF59" si="66">Q54</f>
        <v>210</v>
      </c>
      <c r="BG54" s="12">
        <f t="shared" si="59"/>
        <v>0</v>
      </c>
      <c r="BH54" s="12">
        <f t="shared" si="7"/>
        <v>194</v>
      </c>
      <c r="BI54" s="12">
        <v>0</v>
      </c>
      <c r="BJ54" s="12">
        <v>0</v>
      </c>
      <c r="BK54" s="12">
        <v>0</v>
      </c>
      <c r="BL54" s="12">
        <f t="shared" si="8"/>
        <v>0</v>
      </c>
      <c r="BM54" s="12">
        <f t="shared" si="9"/>
        <v>211</v>
      </c>
      <c r="BN54" s="12">
        <f t="shared" si="10"/>
        <v>0</v>
      </c>
      <c r="BO54" s="12">
        <f t="shared" si="22"/>
        <v>162</v>
      </c>
      <c r="BP54" s="12">
        <v>0</v>
      </c>
      <c r="BQ54" s="12">
        <f t="shared" ref="BQ54:BQ59" si="67">SUM(R54+V54+Z54+AD54)</f>
        <v>31</v>
      </c>
      <c r="BR54" s="12">
        <f>T54+X54+AB54+AF54</f>
        <v>0</v>
      </c>
      <c r="BS54" s="12">
        <f t="shared" si="13"/>
        <v>31</v>
      </c>
      <c r="BT54" s="12">
        <f t="shared" si="61"/>
        <v>20</v>
      </c>
      <c r="BU54" s="12">
        <f>S54+W54+AA54+AE54</f>
        <v>0</v>
      </c>
      <c r="BV54" s="12">
        <f t="shared" ref="BV54:BV59" si="68">Q54+U54+Y54+AC54</f>
        <v>777</v>
      </c>
      <c r="BW54" s="12">
        <f>Q54+S54+U54+W54+Y54+AA54+AC54+AE54</f>
        <v>777</v>
      </c>
    </row>
    <row r="55" spans="1:75" ht="15.75" customHeight="1">
      <c r="A55" s="11" t="s">
        <v>193</v>
      </c>
      <c r="B55" s="12" t="s">
        <v>87</v>
      </c>
      <c r="C55" s="12" t="s">
        <v>195</v>
      </c>
      <c r="D55" s="12">
        <v>1</v>
      </c>
      <c r="E55" s="12">
        <v>94</v>
      </c>
      <c r="F55" s="12">
        <v>4</v>
      </c>
      <c r="G55" s="12">
        <v>173</v>
      </c>
      <c r="H55" s="12">
        <v>5</v>
      </c>
      <c r="I55" s="12">
        <v>97</v>
      </c>
      <c r="J55" s="12">
        <v>3</v>
      </c>
      <c r="K55" s="12">
        <v>190</v>
      </c>
      <c r="L55" s="12">
        <v>6</v>
      </c>
      <c r="M55" s="12">
        <v>117</v>
      </c>
      <c r="N55" s="12">
        <v>4</v>
      </c>
      <c r="O55" s="12">
        <v>153</v>
      </c>
      <c r="P55" s="12">
        <v>4</v>
      </c>
      <c r="Q55" s="12">
        <v>120</v>
      </c>
      <c r="R55" s="12">
        <v>3</v>
      </c>
      <c r="S55" s="12">
        <v>213</v>
      </c>
      <c r="T55" s="12">
        <v>7</v>
      </c>
      <c r="U55" s="12">
        <v>144</v>
      </c>
      <c r="V55" s="12">
        <v>5</v>
      </c>
      <c r="W55" s="12">
        <v>151</v>
      </c>
      <c r="X55" s="12">
        <v>5</v>
      </c>
      <c r="Y55" s="12">
        <v>108</v>
      </c>
      <c r="Z55" s="12">
        <v>4</v>
      </c>
      <c r="AA55" s="12">
        <v>148</v>
      </c>
      <c r="AB55" s="12">
        <v>6</v>
      </c>
      <c r="AC55" s="12">
        <v>96</v>
      </c>
      <c r="AD55" s="12">
        <v>3</v>
      </c>
      <c r="AE55" s="12">
        <v>117</v>
      </c>
      <c r="AF55" s="12">
        <v>4</v>
      </c>
      <c r="AG55" s="12">
        <v>107</v>
      </c>
      <c r="AH55" s="12">
        <v>4</v>
      </c>
      <c r="AI55" s="12">
        <v>146</v>
      </c>
      <c r="AJ55" s="12">
        <v>5</v>
      </c>
      <c r="AK55" s="12">
        <v>95</v>
      </c>
      <c r="AL55" s="12">
        <v>4</v>
      </c>
      <c r="AM55" s="12">
        <v>107</v>
      </c>
      <c r="AN55" s="12">
        <v>4</v>
      </c>
      <c r="AO55" s="12">
        <v>31</v>
      </c>
      <c r="AP55" s="12">
        <v>1</v>
      </c>
      <c r="AQ55" s="12">
        <v>43</v>
      </c>
      <c r="AR55" s="12">
        <v>2</v>
      </c>
      <c r="AS55" s="12">
        <v>29</v>
      </c>
      <c r="AT55" s="12">
        <v>1</v>
      </c>
      <c r="AU55" s="12">
        <v>43</v>
      </c>
      <c r="AV55" s="12">
        <v>2</v>
      </c>
      <c r="AW55" s="12">
        <v>45678</v>
      </c>
      <c r="AX55" s="212">
        <f t="shared" si="64"/>
        <v>333</v>
      </c>
      <c r="AY55" s="212">
        <f t="shared" si="1"/>
        <v>295</v>
      </c>
      <c r="AZ55" s="212">
        <f t="shared" si="2"/>
        <v>256</v>
      </c>
      <c r="BA55" s="212">
        <f t="shared" si="3"/>
        <v>213</v>
      </c>
      <c r="BB55" s="12"/>
      <c r="BC55" s="12"/>
      <c r="BD55" s="12"/>
      <c r="BE55" s="12">
        <f t="shared" si="65"/>
        <v>213</v>
      </c>
      <c r="BF55" s="12">
        <f t="shared" si="66"/>
        <v>120</v>
      </c>
      <c r="BG55" s="12">
        <v>0</v>
      </c>
      <c r="BH55" s="12">
        <f t="shared" si="7"/>
        <v>144</v>
      </c>
      <c r="BI55" s="12">
        <f>W55</f>
        <v>151</v>
      </c>
      <c r="BJ55" s="12">
        <v>0</v>
      </c>
      <c r="BK55" s="12">
        <v>0</v>
      </c>
      <c r="BL55" s="12">
        <f t="shared" si="8"/>
        <v>148</v>
      </c>
      <c r="BM55" s="12">
        <f t="shared" si="9"/>
        <v>108</v>
      </c>
      <c r="BN55" s="12">
        <f t="shared" si="10"/>
        <v>117</v>
      </c>
      <c r="BO55" s="12">
        <f t="shared" si="22"/>
        <v>96</v>
      </c>
      <c r="BP55" s="12">
        <f>AI55</f>
        <v>146</v>
      </c>
      <c r="BQ55" s="12">
        <f t="shared" si="67"/>
        <v>15</v>
      </c>
      <c r="BR55" s="12">
        <f>SUM(T55+X55+AB55+AF55+AJ55)</f>
        <v>27</v>
      </c>
      <c r="BS55" s="12">
        <f t="shared" si="13"/>
        <v>42</v>
      </c>
      <c r="BT55" s="12">
        <f>SUM(AH55+AL55+AN55+AP55+AR55+AT55+AV55)</f>
        <v>18</v>
      </c>
      <c r="BU55" s="12">
        <f>S55+W55+AA55+AE55+AI55</f>
        <v>775</v>
      </c>
      <c r="BV55" s="12">
        <f t="shared" si="68"/>
        <v>468</v>
      </c>
      <c r="BW55" s="12">
        <f>Q55+S55+U55+W55+Y55+AA55+AC55+AE55+AI55</f>
        <v>1243</v>
      </c>
    </row>
    <row r="56" spans="1:75" ht="15.75" customHeight="1">
      <c r="A56" s="11" t="s">
        <v>196</v>
      </c>
      <c r="B56" s="12" t="s">
        <v>87</v>
      </c>
      <c r="C56" s="12" t="s">
        <v>198</v>
      </c>
      <c r="D56" s="12">
        <v>1</v>
      </c>
      <c r="E56" s="12">
        <v>52</v>
      </c>
      <c r="F56" s="12">
        <v>2</v>
      </c>
      <c r="G56" s="12"/>
      <c r="H56" s="12">
        <v>3</v>
      </c>
      <c r="I56" s="12">
        <v>64</v>
      </c>
      <c r="J56" s="12">
        <v>3</v>
      </c>
      <c r="K56" s="12"/>
      <c r="L56" s="12">
        <v>3</v>
      </c>
      <c r="M56" s="12">
        <v>44</v>
      </c>
      <c r="N56" s="12">
        <v>2</v>
      </c>
      <c r="O56" s="12"/>
      <c r="P56" s="12">
        <v>4</v>
      </c>
      <c r="Q56" s="12">
        <v>55</v>
      </c>
      <c r="R56" s="12">
        <v>2</v>
      </c>
      <c r="S56" s="12"/>
      <c r="T56" s="12">
        <v>3</v>
      </c>
      <c r="U56" s="12">
        <v>83</v>
      </c>
      <c r="V56" s="12">
        <v>4</v>
      </c>
      <c r="W56" s="12"/>
      <c r="X56" s="12">
        <v>3</v>
      </c>
      <c r="Y56" s="12">
        <v>56</v>
      </c>
      <c r="Z56" s="12">
        <v>3</v>
      </c>
      <c r="AA56" s="12"/>
      <c r="AB56" s="12">
        <v>2</v>
      </c>
      <c r="AC56" s="12">
        <v>66</v>
      </c>
      <c r="AD56" s="12">
        <v>3</v>
      </c>
      <c r="AE56" s="12"/>
      <c r="AF56" s="12">
        <v>2</v>
      </c>
      <c r="AG56" s="12">
        <v>61</v>
      </c>
      <c r="AH56" s="12">
        <v>3</v>
      </c>
      <c r="AI56" s="12"/>
      <c r="AJ56" s="12">
        <v>1</v>
      </c>
      <c r="AK56" s="12">
        <v>71</v>
      </c>
      <c r="AL56" s="12">
        <v>3</v>
      </c>
      <c r="AM56" s="12"/>
      <c r="AN56" s="12">
        <v>2</v>
      </c>
      <c r="AO56" s="12">
        <v>20</v>
      </c>
      <c r="AP56" s="12">
        <v>1</v>
      </c>
      <c r="AQ56" s="12"/>
      <c r="AR56" s="12">
        <v>1</v>
      </c>
      <c r="AS56" s="12">
        <v>31</v>
      </c>
      <c r="AT56" s="12">
        <v>2</v>
      </c>
      <c r="AU56" s="12"/>
      <c r="AV56" s="12"/>
      <c r="AW56" s="12">
        <v>4567</v>
      </c>
      <c r="AX56" s="212">
        <f t="shared" si="64"/>
        <v>55</v>
      </c>
      <c r="AY56" s="212">
        <f t="shared" si="1"/>
        <v>83</v>
      </c>
      <c r="AZ56" s="212">
        <f t="shared" si="2"/>
        <v>56</v>
      </c>
      <c r="BA56" s="212">
        <f t="shared" si="3"/>
        <v>66</v>
      </c>
      <c r="BB56" s="12"/>
      <c r="BC56" s="12"/>
      <c r="BD56" s="12"/>
      <c r="BE56" s="12">
        <f t="shared" si="65"/>
        <v>0</v>
      </c>
      <c r="BF56" s="12">
        <f t="shared" si="66"/>
        <v>55</v>
      </c>
      <c r="BG56" s="12">
        <f t="shared" ref="BG56:BG66" si="69">W56</f>
        <v>0</v>
      </c>
      <c r="BH56" s="12">
        <f t="shared" si="7"/>
        <v>83</v>
      </c>
      <c r="BI56" s="12">
        <v>0</v>
      </c>
      <c r="BJ56" s="12">
        <v>0</v>
      </c>
      <c r="BK56" s="12">
        <v>0</v>
      </c>
      <c r="BL56" s="12">
        <f t="shared" si="8"/>
        <v>0</v>
      </c>
      <c r="BM56" s="12">
        <f t="shared" si="9"/>
        <v>56</v>
      </c>
      <c r="BN56" s="12">
        <f t="shared" si="10"/>
        <v>0</v>
      </c>
      <c r="BO56" s="12">
        <f t="shared" si="22"/>
        <v>66</v>
      </c>
      <c r="BP56" s="12">
        <v>0</v>
      </c>
      <c r="BQ56" s="12">
        <f t="shared" si="67"/>
        <v>12</v>
      </c>
      <c r="BR56" s="12">
        <f t="shared" ref="BR56:BR59" si="70">T56+X56+AB56+AF56</f>
        <v>10</v>
      </c>
      <c r="BS56" s="12">
        <f t="shared" si="13"/>
        <v>22</v>
      </c>
      <c r="BT56" s="12">
        <f t="shared" ref="BT56:BT66" si="71">SUM(AH56+AJ56+AL56+AN56+AP56+AR56+AT56+AV56)</f>
        <v>13</v>
      </c>
      <c r="BU56" s="12">
        <f t="shared" ref="BU56:BU59" si="72">S56+W56+AA56+AE56</f>
        <v>0</v>
      </c>
      <c r="BV56" s="12">
        <f t="shared" si="68"/>
        <v>260</v>
      </c>
      <c r="BW56" s="12">
        <f t="shared" ref="BW56:BW59" si="73">Q56+S56+U56+W56+Y56+AA56+AC56+AE56</f>
        <v>260</v>
      </c>
    </row>
    <row r="57" spans="1:75" ht="15.75" customHeight="1">
      <c r="A57" s="11" t="s">
        <v>199</v>
      </c>
      <c r="B57" s="12" t="s">
        <v>87</v>
      </c>
      <c r="C57" s="12" t="s">
        <v>201</v>
      </c>
      <c r="D57" s="12">
        <v>1</v>
      </c>
      <c r="E57" s="12" t="s">
        <v>15</v>
      </c>
      <c r="F57" s="12" t="s">
        <v>15</v>
      </c>
      <c r="G57" s="12"/>
      <c r="H57" s="12"/>
      <c r="I57" s="12" t="s">
        <v>15</v>
      </c>
      <c r="J57" s="12" t="s">
        <v>15</v>
      </c>
      <c r="K57" s="12"/>
      <c r="L57" s="12"/>
      <c r="M57" s="12" t="s">
        <v>15</v>
      </c>
      <c r="N57" s="12" t="s">
        <v>15</v>
      </c>
      <c r="O57" s="12"/>
      <c r="P57" s="12"/>
      <c r="Q57" s="12" t="s">
        <v>15</v>
      </c>
      <c r="R57" s="12" t="s">
        <v>15</v>
      </c>
      <c r="S57" s="12"/>
      <c r="T57" s="12"/>
      <c r="U57" s="12">
        <v>95</v>
      </c>
      <c r="V57" s="12">
        <v>4</v>
      </c>
      <c r="W57" s="12"/>
      <c r="X57" s="12"/>
      <c r="Y57" s="12">
        <v>89</v>
      </c>
      <c r="Z57" s="12">
        <v>4</v>
      </c>
      <c r="AA57" s="12"/>
      <c r="AB57" s="12"/>
      <c r="AC57" s="12">
        <v>109</v>
      </c>
      <c r="AD57" s="12">
        <v>5</v>
      </c>
      <c r="AE57" s="12"/>
      <c r="AF57" s="12"/>
      <c r="AG57" s="12">
        <v>87</v>
      </c>
      <c r="AH57" s="12">
        <v>4</v>
      </c>
      <c r="AI57" s="12"/>
      <c r="AJ57" s="12"/>
      <c r="AK57" s="12">
        <v>96</v>
      </c>
      <c r="AL57" s="12">
        <v>5</v>
      </c>
      <c r="AM57" s="12"/>
      <c r="AN57" s="12"/>
      <c r="AO57" s="12">
        <v>49</v>
      </c>
      <c r="AP57" s="12">
        <v>2</v>
      </c>
      <c r="AQ57" s="12"/>
      <c r="AR57" s="12"/>
      <c r="AS57" s="12">
        <v>60</v>
      </c>
      <c r="AT57" s="12">
        <v>3</v>
      </c>
      <c r="AU57" s="12"/>
      <c r="AV57" s="12"/>
      <c r="AW57" s="12">
        <v>4567</v>
      </c>
      <c r="AX57" s="212" t="e">
        <f t="shared" si="64"/>
        <v>#VALUE!</v>
      </c>
      <c r="AY57" s="212">
        <f t="shared" si="1"/>
        <v>95</v>
      </c>
      <c r="AZ57" s="212">
        <f t="shared" si="2"/>
        <v>89</v>
      </c>
      <c r="BA57" s="212">
        <f t="shared" si="3"/>
        <v>109</v>
      </c>
      <c r="BB57" s="12"/>
      <c r="BC57" s="12"/>
      <c r="BD57" s="12"/>
      <c r="BE57" s="12">
        <f t="shared" si="65"/>
        <v>0</v>
      </c>
      <c r="BF57" s="12" t="str">
        <f t="shared" si="66"/>
        <v/>
      </c>
      <c r="BG57" s="12">
        <f t="shared" si="69"/>
        <v>0</v>
      </c>
      <c r="BH57" s="12">
        <f t="shared" si="7"/>
        <v>95</v>
      </c>
      <c r="BI57" s="12">
        <v>0</v>
      </c>
      <c r="BJ57" s="12">
        <v>0</v>
      </c>
      <c r="BK57" s="12">
        <v>0</v>
      </c>
      <c r="BL57" s="12">
        <f t="shared" si="8"/>
        <v>0</v>
      </c>
      <c r="BM57" s="12">
        <f t="shared" si="9"/>
        <v>89</v>
      </c>
      <c r="BN57" s="12">
        <f t="shared" si="10"/>
        <v>0</v>
      </c>
      <c r="BO57" s="12">
        <f t="shared" si="22"/>
        <v>109</v>
      </c>
      <c r="BP57" s="12">
        <v>0</v>
      </c>
      <c r="BQ57" s="12" t="e">
        <f t="shared" si="67"/>
        <v>#VALUE!</v>
      </c>
      <c r="BR57" s="12">
        <f t="shared" si="70"/>
        <v>0</v>
      </c>
      <c r="BS57" s="12" t="e">
        <f t="shared" si="13"/>
        <v>#VALUE!</v>
      </c>
      <c r="BT57" s="12">
        <f t="shared" si="71"/>
        <v>14</v>
      </c>
      <c r="BU57" s="12">
        <f t="shared" si="72"/>
        <v>0</v>
      </c>
      <c r="BV57" s="12" t="e">
        <f t="shared" si="68"/>
        <v>#VALUE!</v>
      </c>
      <c r="BW57" s="12" t="e">
        <f t="shared" si="73"/>
        <v>#VALUE!</v>
      </c>
    </row>
    <row r="58" spans="1:75" ht="15.75" customHeight="1">
      <c r="A58" s="11" t="s">
        <v>202</v>
      </c>
      <c r="B58" s="12" t="s">
        <v>87</v>
      </c>
      <c r="C58" s="12" t="s">
        <v>204</v>
      </c>
      <c r="D58" s="12">
        <v>1</v>
      </c>
      <c r="E58" s="12">
        <v>83</v>
      </c>
      <c r="F58" s="12">
        <v>3</v>
      </c>
      <c r="G58" s="12">
        <v>95</v>
      </c>
      <c r="H58" s="12">
        <v>3</v>
      </c>
      <c r="I58" s="12">
        <v>87</v>
      </c>
      <c r="J58" s="12">
        <v>3</v>
      </c>
      <c r="K58" s="12">
        <v>96</v>
      </c>
      <c r="L58" s="12">
        <v>3</v>
      </c>
      <c r="M58" s="12">
        <v>85</v>
      </c>
      <c r="N58" s="12">
        <v>3</v>
      </c>
      <c r="O58" s="12">
        <v>88</v>
      </c>
      <c r="P58" s="12">
        <v>3</v>
      </c>
      <c r="Q58" s="12">
        <v>63</v>
      </c>
      <c r="R58" s="12">
        <v>2</v>
      </c>
      <c r="S58" s="12">
        <v>65</v>
      </c>
      <c r="T58" s="12">
        <v>2</v>
      </c>
      <c r="U58" s="12">
        <v>64</v>
      </c>
      <c r="V58" s="12">
        <v>2</v>
      </c>
      <c r="W58" s="12">
        <v>61</v>
      </c>
      <c r="X58" s="12">
        <v>2</v>
      </c>
      <c r="Y58" s="12">
        <v>64</v>
      </c>
      <c r="Z58" s="12">
        <v>2</v>
      </c>
      <c r="AA58" s="12">
        <v>61</v>
      </c>
      <c r="AB58" s="12">
        <v>2</v>
      </c>
      <c r="AC58" s="12">
        <v>55</v>
      </c>
      <c r="AD58" s="12">
        <v>2</v>
      </c>
      <c r="AE58" s="12">
        <v>60</v>
      </c>
      <c r="AF58" s="12">
        <v>2</v>
      </c>
      <c r="AG58" s="12">
        <v>51</v>
      </c>
      <c r="AH58" s="12">
        <v>2</v>
      </c>
      <c r="AI58" s="12">
        <v>44</v>
      </c>
      <c r="AJ58" s="12">
        <v>2</v>
      </c>
      <c r="AK58" s="12">
        <v>33</v>
      </c>
      <c r="AL58" s="12">
        <v>2</v>
      </c>
      <c r="AM58" s="12">
        <v>45</v>
      </c>
      <c r="AN58" s="12">
        <v>2</v>
      </c>
      <c r="AO58" s="12">
        <v>49</v>
      </c>
      <c r="AP58" s="12">
        <v>2</v>
      </c>
      <c r="AQ58" s="12">
        <v>36</v>
      </c>
      <c r="AR58" s="12">
        <v>2</v>
      </c>
      <c r="AS58" s="12">
        <v>49</v>
      </c>
      <c r="AT58" s="12">
        <v>2</v>
      </c>
      <c r="AU58" s="12">
        <v>39</v>
      </c>
      <c r="AV58" s="12">
        <v>2</v>
      </c>
      <c r="AW58" s="12">
        <v>4567</v>
      </c>
      <c r="AX58" s="212">
        <f t="shared" si="64"/>
        <v>128</v>
      </c>
      <c r="AY58" s="212">
        <f t="shared" si="1"/>
        <v>125</v>
      </c>
      <c r="AZ58" s="212">
        <f t="shared" si="2"/>
        <v>125</v>
      </c>
      <c r="BA58" s="212">
        <f t="shared" si="3"/>
        <v>115</v>
      </c>
      <c r="BB58" s="12"/>
      <c r="BC58" s="12"/>
      <c r="BD58" s="12"/>
      <c r="BE58" s="12">
        <f t="shared" si="65"/>
        <v>65</v>
      </c>
      <c r="BF58" s="12">
        <f t="shared" si="66"/>
        <v>63</v>
      </c>
      <c r="BG58" s="12">
        <f t="shared" si="69"/>
        <v>61</v>
      </c>
      <c r="BH58" s="12">
        <f t="shared" si="7"/>
        <v>64</v>
      </c>
      <c r="BI58" s="12">
        <v>0</v>
      </c>
      <c r="BJ58" s="12">
        <v>0</v>
      </c>
      <c r="BK58" s="12">
        <v>0</v>
      </c>
      <c r="BL58" s="12">
        <f t="shared" si="8"/>
        <v>61</v>
      </c>
      <c r="BM58" s="12">
        <f t="shared" si="9"/>
        <v>64</v>
      </c>
      <c r="BN58" s="12">
        <f t="shared" si="10"/>
        <v>60</v>
      </c>
      <c r="BO58" s="12">
        <f t="shared" si="22"/>
        <v>55</v>
      </c>
      <c r="BP58" s="12">
        <v>0</v>
      </c>
      <c r="BQ58" s="12">
        <f t="shared" si="67"/>
        <v>8</v>
      </c>
      <c r="BR58" s="12">
        <f t="shared" si="70"/>
        <v>8</v>
      </c>
      <c r="BS58" s="12">
        <f t="shared" si="13"/>
        <v>16</v>
      </c>
      <c r="BT58" s="12">
        <f t="shared" si="71"/>
        <v>16</v>
      </c>
      <c r="BU58" s="12">
        <f t="shared" si="72"/>
        <v>247</v>
      </c>
      <c r="BV58" s="12">
        <f t="shared" si="68"/>
        <v>246</v>
      </c>
      <c r="BW58" s="12">
        <f t="shared" si="73"/>
        <v>493</v>
      </c>
    </row>
    <row r="59" spans="1:75" ht="15.75" customHeight="1">
      <c r="A59" s="11" t="s">
        <v>205</v>
      </c>
      <c r="B59" s="12" t="s">
        <v>87</v>
      </c>
      <c r="C59" s="12" t="s">
        <v>207</v>
      </c>
      <c r="D59" s="12">
        <v>1</v>
      </c>
      <c r="E59" s="12">
        <v>68</v>
      </c>
      <c r="F59" s="12">
        <v>2</v>
      </c>
      <c r="G59" s="12">
        <v>102</v>
      </c>
      <c r="H59" s="12">
        <v>3</v>
      </c>
      <c r="I59" s="12">
        <v>77</v>
      </c>
      <c r="J59" s="12">
        <v>2</v>
      </c>
      <c r="K59" s="12">
        <v>69</v>
      </c>
      <c r="L59" s="12">
        <v>2</v>
      </c>
      <c r="M59" s="12">
        <v>75</v>
      </c>
      <c r="N59" s="12">
        <v>3</v>
      </c>
      <c r="O59" s="12">
        <v>64</v>
      </c>
      <c r="P59" s="12">
        <v>2</v>
      </c>
      <c r="Q59" s="12">
        <v>55</v>
      </c>
      <c r="R59" s="12">
        <v>2</v>
      </c>
      <c r="S59" s="12">
        <v>68</v>
      </c>
      <c r="T59" s="12">
        <v>2</v>
      </c>
      <c r="U59" s="12">
        <v>85</v>
      </c>
      <c r="V59" s="12">
        <v>4</v>
      </c>
      <c r="W59" s="12">
        <v>82</v>
      </c>
      <c r="X59" s="12">
        <v>4</v>
      </c>
      <c r="Y59" s="12">
        <v>103</v>
      </c>
      <c r="Z59" s="12">
        <v>4</v>
      </c>
      <c r="AA59" s="12">
        <v>71</v>
      </c>
      <c r="AB59" s="12">
        <v>3</v>
      </c>
      <c r="AC59" s="12">
        <v>78</v>
      </c>
      <c r="AD59" s="12">
        <v>3</v>
      </c>
      <c r="AE59" s="12">
        <v>74</v>
      </c>
      <c r="AF59" s="12">
        <v>3</v>
      </c>
      <c r="AG59" s="12">
        <v>82</v>
      </c>
      <c r="AH59" s="12">
        <v>3</v>
      </c>
      <c r="AI59" s="12">
        <v>51</v>
      </c>
      <c r="AJ59" s="12">
        <v>2</v>
      </c>
      <c r="AK59" s="12">
        <v>60</v>
      </c>
      <c r="AL59" s="12">
        <v>3</v>
      </c>
      <c r="AM59" s="12">
        <v>36</v>
      </c>
      <c r="AN59" s="12">
        <v>2</v>
      </c>
      <c r="AO59" s="12">
        <v>32</v>
      </c>
      <c r="AP59" s="12">
        <v>2</v>
      </c>
      <c r="AQ59" s="12">
        <v>12</v>
      </c>
      <c r="AR59" s="12">
        <v>1</v>
      </c>
      <c r="AS59" s="12">
        <v>20</v>
      </c>
      <c r="AT59" s="12">
        <v>1</v>
      </c>
      <c r="AU59" s="12">
        <v>15</v>
      </c>
      <c r="AV59" s="12">
        <v>1</v>
      </c>
      <c r="AW59" s="12">
        <v>4567</v>
      </c>
      <c r="AX59" s="212">
        <f t="shared" si="64"/>
        <v>123</v>
      </c>
      <c r="AY59" s="212">
        <f t="shared" si="1"/>
        <v>167</v>
      </c>
      <c r="AZ59" s="212">
        <f t="shared" si="2"/>
        <v>174</v>
      </c>
      <c r="BA59" s="212">
        <f t="shared" si="3"/>
        <v>152</v>
      </c>
      <c r="BB59" s="12"/>
      <c r="BC59" s="12"/>
      <c r="BD59" s="12"/>
      <c r="BE59" s="12">
        <f t="shared" si="65"/>
        <v>68</v>
      </c>
      <c r="BF59" s="12">
        <f t="shared" si="66"/>
        <v>55</v>
      </c>
      <c r="BG59" s="12">
        <f t="shared" si="69"/>
        <v>82</v>
      </c>
      <c r="BH59" s="12">
        <f t="shared" si="7"/>
        <v>85</v>
      </c>
      <c r="BI59" s="12">
        <v>0</v>
      </c>
      <c r="BJ59" s="12">
        <v>0</v>
      </c>
      <c r="BK59" s="12">
        <v>0</v>
      </c>
      <c r="BL59" s="12">
        <f t="shared" si="8"/>
        <v>71</v>
      </c>
      <c r="BM59" s="12">
        <f t="shared" si="9"/>
        <v>103</v>
      </c>
      <c r="BN59" s="12">
        <f t="shared" si="10"/>
        <v>74</v>
      </c>
      <c r="BO59" s="12">
        <f t="shared" si="22"/>
        <v>78</v>
      </c>
      <c r="BP59" s="12">
        <v>0</v>
      </c>
      <c r="BQ59" s="12">
        <f t="shared" si="67"/>
        <v>13</v>
      </c>
      <c r="BR59" s="12">
        <f t="shared" si="70"/>
        <v>12</v>
      </c>
      <c r="BS59" s="12">
        <f t="shared" si="13"/>
        <v>25</v>
      </c>
      <c r="BT59" s="12">
        <f t="shared" si="71"/>
        <v>15</v>
      </c>
      <c r="BU59" s="12">
        <f t="shared" si="72"/>
        <v>295</v>
      </c>
      <c r="BV59" s="12">
        <f t="shared" si="68"/>
        <v>321</v>
      </c>
      <c r="BW59" s="12">
        <f t="shared" si="73"/>
        <v>616</v>
      </c>
    </row>
    <row r="60" spans="1:75" ht="15.75" customHeight="1">
      <c r="A60" s="11" t="s">
        <v>208</v>
      </c>
      <c r="B60" s="12" t="s">
        <v>87</v>
      </c>
      <c r="C60" s="12" t="s">
        <v>210</v>
      </c>
      <c r="D60" s="12">
        <v>1</v>
      </c>
      <c r="E60" s="12">
        <v>70</v>
      </c>
      <c r="F60" s="12">
        <v>2</v>
      </c>
      <c r="G60" s="12">
        <v>160</v>
      </c>
      <c r="H60" s="12">
        <v>4</v>
      </c>
      <c r="I60" s="12">
        <v>93</v>
      </c>
      <c r="J60" s="12">
        <v>3</v>
      </c>
      <c r="K60" s="12">
        <v>158</v>
      </c>
      <c r="L60" s="12">
        <v>4</v>
      </c>
      <c r="M60" s="12">
        <v>76</v>
      </c>
      <c r="N60" s="12">
        <v>2</v>
      </c>
      <c r="O60" s="12">
        <v>130</v>
      </c>
      <c r="P60" s="12">
        <v>4</v>
      </c>
      <c r="Q60" s="12">
        <v>79</v>
      </c>
      <c r="R60" s="12">
        <v>3</v>
      </c>
      <c r="S60" s="12">
        <v>98</v>
      </c>
      <c r="T60" s="12">
        <v>3</v>
      </c>
      <c r="U60" s="12">
        <v>96</v>
      </c>
      <c r="V60" s="12">
        <v>4</v>
      </c>
      <c r="W60" s="12">
        <v>74</v>
      </c>
      <c r="X60" s="12">
        <v>2</v>
      </c>
      <c r="Y60" s="12">
        <v>89</v>
      </c>
      <c r="Z60" s="12">
        <v>3</v>
      </c>
      <c r="AA60" s="12">
        <v>75</v>
      </c>
      <c r="AB60" s="12">
        <v>2</v>
      </c>
      <c r="AC60" s="12">
        <v>77</v>
      </c>
      <c r="AD60" s="12">
        <v>3</v>
      </c>
      <c r="AE60" s="12">
        <v>53</v>
      </c>
      <c r="AF60" s="12">
        <v>2</v>
      </c>
      <c r="AG60" s="12">
        <v>68</v>
      </c>
      <c r="AH60" s="12">
        <v>2</v>
      </c>
      <c r="AI60" s="12">
        <v>52</v>
      </c>
      <c r="AJ60" s="12">
        <v>2</v>
      </c>
      <c r="AK60" s="12">
        <v>64</v>
      </c>
      <c r="AL60" s="12">
        <v>3</v>
      </c>
      <c r="AM60" s="12">
        <v>54</v>
      </c>
      <c r="AN60" s="12">
        <v>2</v>
      </c>
      <c r="AO60" s="12">
        <v>31</v>
      </c>
      <c r="AP60" s="12">
        <v>1</v>
      </c>
      <c r="AQ60" s="12">
        <v>12</v>
      </c>
      <c r="AR60" s="12">
        <v>1</v>
      </c>
      <c r="AS60" s="12">
        <v>43</v>
      </c>
      <c r="AT60" s="12">
        <v>3</v>
      </c>
      <c r="AU60" s="12">
        <v>17</v>
      </c>
      <c r="AV60" s="12">
        <v>1</v>
      </c>
      <c r="AW60" s="12">
        <v>567</v>
      </c>
      <c r="AX60" s="212"/>
      <c r="AY60" s="212">
        <f t="shared" si="1"/>
        <v>170</v>
      </c>
      <c r="AZ60" s="212">
        <f t="shared" si="2"/>
        <v>164</v>
      </c>
      <c r="BA60" s="212">
        <f t="shared" si="3"/>
        <v>130</v>
      </c>
      <c r="BB60" s="12"/>
      <c r="BC60" s="12">
        <v>0</v>
      </c>
      <c r="BD60" s="12">
        <v>0</v>
      </c>
      <c r="BG60" s="12">
        <f t="shared" si="69"/>
        <v>74</v>
      </c>
      <c r="BH60" s="12">
        <f t="shared" si="7"/>
        <v>96</v>
      </c>
      <c r="BI60" s="12">
        <v>0</v>
      </c>
      <c r="BJ60" s="12">
        <v>0</v>
      </c>
      <c r="BK60" s="12">
        <v>0</v>
      </c>
      <c r="BL60" s="12">
        <f t="shared" si="8"/>
        <v>75</v>
      </c>
      <c r="BM60" s="12">
        <f t="shared" si="9"/>
        <v>89</v>
      </c>
      <c r="BN60" s="12">
        <f t="shared" si="10"/>
        <v>53</v>
      </c>
      <c r="BO60" s="12">
        <f t="shared" si="22"/>
        <v>77</v>
      </c>
      <c r="BP60" s="12">
        <v>0</v>
      </c>
      <c r="BQ60" s="12">
        <f t="shared" ref="BQ60:BQ61" si="74">SUM(V60+Z60+AD60)</f>
        <v>10</v>
      </c>
      <c r="BR60" s="12">
        <f t="shared" ref="BR60:BR61" si="75">X60+AB60+AF60</f>
        <v>6</v>
      </c>
      <c r="BS60" s="12">
        <f t="shared" si="13"/>
        <v>16</v>
      </c>
      <c r="BT60" s="12">
        <f t="shared" si="71"/>
        <v>15</v>
      </c>
      <c r="BU60" s="12">
        <f t="shared" ref="BU60:BU61" si="76">W60+AA60+AE60</f>
        <v>202</v>
      </c>
      <c r="BV60" s="12">
        <f t="shared" ref="BV60:BV61" si="77">U60+Y60+AC60</f>
        <v>262</v>
      </c>
      <c r="BW60" s="12">
        <f t="shared" ref="BW60:BW61" si="78">U60+W60+Y60+AA60+AC60+AE60</f>
        <v>464</v>
      </c>
    </row>
    <row r="61" spans="1:75" ht="15.75" customHeight="1">
      <c r="A61" s="11" t="s">
        <v>211</v>
      </c>
      <c r="B61" s="12" t="s">
        <v>87</v>
      </c>
      <c r="C61" s="12" t="s">
        <v>213</v>
      </c>
      <c r="D61" s="12">
        <v>1</v>
      </c>
      <c r="E61" s="12">
        <v>116</v>
      </c>
      <c r="F61" s="12">
        <v>5</v>
      </c>
      <c r="G61" s="12"/>
      <c r="H61" s="12"/>
      <c r="I61" s="12">
        <v>106</v>
      </c>
      <c r="J61" s="12">
        <v>4</v>
      </c>
      <c r="K61" s="12"/>
      <c r="L61" s="12"/>
      <c r="M61" s="12">
        <v>155</v>
      </c>
      <c r="N61" s="12">
        <v>6</v>
      </c>
      <c r="O61" s="12"/>
      <c r="P61" s="12"/>
      <c r="Q61" s="12">
        <v>121</v>
      </c>
      <c r="R61" s="12">
        <v>4</v>
      </c>
      <c r="S61" s="12"/>
      <c r="T61" s="12"/>
      <c r="U61" s="12">
        <v>174</v>
      </c>
      <c r="V61" s="12">
        <v>7</v>
      </c>
      <c r="W61" s="12"/>
      <c r="X61" s="12"/>
      <c r="Y61" s="12">
        <v>154</v>
      </c>
      <c r="Z61" s="12">
        <v>6</v>
      </c>
      <c r="AA61" s="12"/>
      <c r="AB61" s="12"/>
      <c r="AC61" s="12">
        <v>137</v>
      </c>
      <c r="AD61" s="12">
        <v>6</v>
      </c>
      <c r="AE61" s="12"/>
      <c r="AF61" s="12"/>
      <c r="AG61" s="12">
        <v>101</v>
      </c>
      <c r="AH61" s="12">
        <v>4</v>
      </c>
      <c r="AI61" s="12"/>
      <c r="AJ61" s="12"/>
      <c r="AK61" s="12">
        <v>85</v>
      </c>
      <c r="AL61" s="12">
        <v>4</v>
      </c>
      <c r="AM61" s="12"/>
      <c r="AN61" s="12"/>
      <c r="AO61" s="12">
        <v>62</v>
      </c>
      <c r="AP61" s="12">
        <v>3</v>
      </c>
      <c r="AQ61" s="12"/>
      <c r="AR61" s="12"/>
      <c r="AS61" s="12">
        <v>82</v>
      </c>
      <c r="AT61" s="12">
        <v>4</v>
      </c>
      <c r="AU61" s="12"/>
      <c r="AV61" s="12"/>
      <c r="AW61" s="12">
        <v>567</v>
      </c>
      <c r="AX61" s="212">
        <f t="shared" ref="AX61:AX79" si="79">Q61+S61</f>
        <v>121</v>
      </c>
      <c r="AY61" s="212">
        <f t="shared" si="1"/>
        <v>174</v>
      </c>
      <c r="AZ61" s="212">
        <f t="shared" si="2"/>
        <v>154</v>
      </c>
      <c r="BA61" s="212">
        <f t="shared" si="3"/>
        <v>137</v>
      </c>
      <c r="BB61" s="12"/>
      <c r="BC61" s="12">
        <f>Q61</f>
        <v>121</v>
      </c>
      <c r="BD61" s="12"/>
      <c r="BE61" s="12">
        <f t="shared" ref="BE61:BE79" si="80">S61</f>
        <v>0</v>
      </c>
      <c r="BG61" s="12">
        <f t="shared" si="69"/>
        <v>0</v>
      </c>
      <c r="BH61" s="12">
        <f t="shared" si="7"/>
        <v>174</v>
      </c>
      <c r="BI61" s="12">
        <v>0</v>
      </c>
      <c r="BJ61" s="12">
        <v>0</v>
      </c>
      <c r="BK61" s="12">
        <v>0</v>
      </c>
      <c r="BL61" s="12">
        <f t="shared" si="8"/>
        <v>0</v>
      </c>
      <c r="BM61" s="12">
        <f t="shared" si="9"/>
        <v>154</v>
      </c>
      <c r="BN61" s="12">
        <f t="shared" si="10"/>
        <v>0</v>
      </c>
      <c r="BO61" s="12">
        <f t="shared" si="22"/>
        <v>137</v>
      </c>
      <c r="BP61" s="12">
        <v>0</v>
      </c>
      <c r="BQ61" s="12">
        <f t="shared" si="74"/>
        <v>19</v>
      </c>
      <c r="BR61" s="12">
        <f t="shared" si="75"/>
        <v>0</v>
      </c>
      <c r="BS61" s="12">
        <f t="shared" si="13"/>
        <v>19</v>
      </c>
      <c r="BT61" s="12">
        <f t="shared" si="71"/>
        <v>15</v>
      </c>
      <c r="BU61" s="12">
        <f t="shared" si="76"/>
        <v>0</v>
      </c>
      <c r="BV61" s="12">
        <f t="shared" si="77"/>
        <v>465</v>
      </c>
      <c r="BW61" s="12">
        <f t="shared" si="78"/>
        <v>465</v>
      </c>
    </row>
    <row r="62" spans="1:75" ht="15.75" customHeight="1">
      <c r="A62" s="11" t="s">
        <v>214</v>
      </c>
      <c r="B62" s="12" t="s">
        <v>87</v>
      </c>
      <c r="C62" s="12" t="s">
        <v>216</v>
      </c>
      <c r="D62" s="12">
        <v>1</v>
      </c>
      <c r="E62" s="12">
        <v>124</v>
      </c>
      <c r="F62" s="12">
        <v>4</v>
      </c>
      <c r="G62" s="12"/>
      <c r="H62" s="12"/>
      <c r="I62" s="12">
        <v>127</v>
      </c>
      <c r="J62" s="12">
        <v>5</v>
      </c>
      <c r="K62" s="12"/>
      <c r="L62" s="12"/>
      <c r="M62" s="12">
        <v>94</v>
      </c>
      <c r="N62" s="12">
        <v>4</v>
      </c>
      <c r="O62" s="12"/>
      <c r="P62" s="12"/>
      <c r="Q62" s="12">
        <v>105</v>
      </c>
      <c r="R62" s="12">
        <v>4</v>
      </c>
      <c r="S62" s="12"/>
      <c r="T62" s="12"/>
      <c r="U62" s="12">
        <v>110</v>
      </c>
      <c r="V62" s="12">
        <v>5</v>
      </c>
      <c r="W62" s="12"/>
      <c r="X62" s="12"/>
      <c r="Y62" s="12">
        <v>113</v>
      </c>
      <c r="Z62" s="12">
        <v>4</v>
      </c>
      <c r="AA62" s="12"/>
      <c r="AB62" s="12"/>
      <c r="AC62" s="12">
        <v>88</v>
      </c>
      <c r="AD62" s="12">
        <v>4</v>
      </c>
      <c r="AE62" s="12"/>
      <c r="AF62" s="12"/>
      <c r="AG62" s="12">
        <v>65</v>
      </c>
      <c r="AH62" s="12">
        <v>3</v>
      </c>
      <c r="AI62" s="12"/>
      <c r="AJ62" s="12"/>
      <c r="AK62" s="12">
        <v>43</v>
      </c>
      <c r="AL62" s="12">
        <v>2</v>
      </c>
      <c r="AM62" s="12"/>
      <c r="AN62" s="12"/>
      <c r="AO62" s="12">
        <v>24</v>
      </c>
      <c r="AP62" s="12">
        <v>1</v>
      </c>
      <c r="AQ62" s="12"/>
      <c r="AR62" s="12"/>
      <c r="AS62" s="12">
        <v>29</v>
      </c>
      <c r="AT62" s="12">
        <v>1</v>
      </c>
      <c r="AU62" s="12"/>
      <c r="AV62" s="12"/>
      <c r="AW62" s="12">
        <v>4567</v>
      </c>
      <c r="AX62" s="212">
        <f t="shared" si="79"/>
        <v>105</v>
      </c>
      <c r="AY62" s="212">
        <f t="shared" si="1"/>
        <v>110</v>
      </c>
      <c r="AZ62" s="212">
        <f t="shared" si="2"/>
        <v>113</v>
      </c>
      <c r="BA62" s="212">
        <f t="shared" si="3"/>
        <v>88</v>
      </c>
      <c r="BB62" s="12"/>
      <c r="BC62" s="12"/>
      <c r="BD62" s="12"/>
      <c r="BE62" s="12">
        <f t="shared" si="80"/>
        <v>0</v>
      </c>
      <c r="BF62" s="12">
        <f t="shared" ref="BF62:BF79" si="81">Q62</f>
        <v>105</v>
      </c>
      <c r="BG62" s="12">
        <f t="shared" si="69"/>
        <v>0</v>
      </c>
      <c r="BH62" s="12">
        <f t="shared" si="7"/>
        <v>110</v>
      </c>
      <c r="BI62" s="12">
        <v>0</v>
      </c>
      <c r="BJ62" s="12">
        <v>0</v>
      </c>
      <c r="BK62" s="12">
        <v>0</v>
      </c>
      <c r="BL62" s="12">
        <f t="shared" si="8"/>
        <v>0</v>
      </c>
      <c r="BM62" s="12">
        <f t="shared" si="9"/>
        <v>113</v>
      </c>
      <c r="BN62" s="12">
        <f t="shared" si="10"/>
        <v>0</v>
      </c>
      <c r="BO62" s="12">
        <f t="shared" si="22"/>
        <v>88</v>
      </c>
      <c r="BP62" s="12">
        <v>0</v>
      </c>
      <c r="BQ62" s="12">
        <f t="shared" ref="BQ62:BQ141" si="82">SUM(R62+V62+Z62+AD62)</f>
        <v>17</v>
      </c>
      <c r="BR62" s="12">
        <f>T62+X62+AB62+AF62</f>
        <v>0</v>
      </c>
      <c r="BS62" s="12">
        <f t="shared" si="13"/>
        <v>17</v>
      </c>
      <c r="BT62" s="12">
        <f t="shared" si="71"/>
        <v>7</v>
      </c>
      <c r="BU62" s="12">
        <f>S62+W62+AA62+AE62</f>
        <v>0</v>
      </c>
      <c r="BV62" s="12">
        <f t="shared" ref="BV62:BV79" si="83">Q62+U62+Y62+AC62</f>
        <v>416</v>
      </c>
      <c r="BW62" s="12">
        <f>Q62+S62+U62+W62+Y62+AA62+AC62+AE62</f>
        <v>416</v>
      </c>
    </row>
    <row r="63" spans="1:75" ht="15.75" customHeight="1">
      <c r="A63" s="11" t="s">
        <v>217</v>
      </c>
      <c r="B63" s="12" t="s">
        <v>87</v>
      </c>
      <c r="C63" s="12" t="s">
        <v>220</v>
      </c>
      <c r="D63" s="12">
        <v>1</v>
      </c>
      <c r="E63" s="12">
        <v>11</v>
      </c>
      <c r="F63" s="12">
        <v>1</v>
      </c>
      <c r="G63" s="12">
        <v>51</v>
      </c>
      <c r="H63" s="12">
        <v>4</v>
      </c>
      <c r="I63" s="12">
        <v>14</v>
      </c>
      <c r="J63" s="12">
        <v>1</v>
      </c>
      <c r="K63" s="12">
        <v>36</v>
      </c>
      <c r="L63" s="12">
        <v>3</v>
      </c>
      <c r="M63" s="12">
        <v>9</v>
      </c>
      <c r="N63" s="12">
        <v>1</v>
      </c>
      <c r="O63" s="12">
        <v>25</v>
      </c>
      <c r="P63" s="12">
        <v>2</v>
      </c>
      <c r="Q63" s="12">
        <v>16</v>
      </c>
      <c r="R63" s="12">
        <v>2</v>
      </c>
      <c r="S63" s="12">
        <v>22</v>
      </c>
      <c r="T63" s="12">
        <v>2</v>
      </c>
      <c r="U63" s="12">
        <v>17</v>
      </c>
      <c r="V63" s="12">
        <v>2</v>
      </c>
      <c r="W63" s="12">
        <v>22</v>
      </c>
      <c r="X63" s="12">
        <v>2</v>
      </c>
      <c r="Y63" s="12">
        <v>20</v>
      </c>
      <c r="Z63" s="12">
        <v>2</v>
      </c>
      <c r="AA63" s="12">
        <v>35</v>
      </c>
      <c r="AB63" s="12">
        <v>3</v>
      </c>
      <c r="AC63" s="12">
        <v>27</v>
      </c>
      <c r="AD63" s="12">
        <v>2</v>
      </c>
      <c r="AE63" s="12">
        <v>24</v>
      </c>
      <c r="AF63" s="12">
        <v>3</v>
      </c>
      <c r="AG63" s="12">
        <v>23</v>
      </c>
      <c r="AH63" s="12">
        <v>2</v>
      </c>
      <c r="AI63" s="12">
        <v>30</v>
      </c>
      <c r="AJ63" s="12">
        <v>3</v>
      </c>
      <c r="AK63" s="12">
        <v>18</v>
      </c>
      <c r="AL63" s="12">
        <v>2</v>
      </c>
      <c r="AM63" s="12">
        <v>20</v>
      </c>
      <c r="AN63" s="12">
        <v>2</v>
      </c>
      <c r="AO63" s="12">
        <v>7</v>
      </c>
      <c r="AP63" s="12">
        <v>1</v>
      </c>
      <c r="AQ63" s="12">
        <v>14</v>
      </c>
      <c r="AR63" s="12">
        <v>2</v>
      </c>
      <c r="AS63" s="12">
        <v>17</v>
      </c>
      <c r="AT63" s="12">
        <v>2</v>
      </c>
      <c r="AU63" s="12">
        <v>15</v>
      </c>
      <c r="AV63" s="12">
        <v>2</v>
      </c>
      <c r="AW63" s="12">
        <v>34567</v>
      </c>
      <c r="AX63" s="212">
        <f t="shared" si="79"/>
        <v>38</v>
      </c>
      <c r="AY63" s="212">
        <f t="shared" si="1"/>
        <v>39</v>
      </c>
      <c r="AZ63" s="212">
        <f t="shared" si="2"/>
        <v>55</v>
      </c>
      <c r="BA63" s="212">
        <f t="shared" si="3"/>
        <v>51</v>
      </c>
      <c r="BB63" s="12"/>
      <c r="BC63" s="12"/>
      <c r="BD63" s="12"/>
      <c r="BE63" s="12">
        <f t="shared" si="80"/>
        <v>22</v>
      </c>
      <c r="BF63" s="12">
        <f t="shared" si="81"/>
        <v>16</v>
      </c>
      <c r="BG63" s="12">
        <f t="shared" si="69"/>
        <v>22</v>
      </c>
      <c r="BH63" s="12">
        <f t="shared" si="7"/>
        <v>17</v>
      </c>
      <c r="BI63" s="12">
        <v>0</v>
      </c>
      <c r="BJ63" s="12">
        <v>0</v>
      </c>
      <c r="BK63" s="12">
        <v>0</v>
      </c>
      <c r="BL63" s="12">
        <f t="shared" si="8"/>
        <v>35</v>
      </c>
      <c r="BM63" s="12">
        <f t="shared" si="9"/>
        <v>20</v>
      </c>
      <c r="BN63" s="12">
        <f t="shared" si="10"/>
        <v>24</v>
      </c>
      <c r="BO63" s="12">
        <f t="shared" si="22"/>
        <v>27</v>
      </c>
      <c r="BP63" s="12">
        <v>0</v>
      </c>
      <c r="BQ63" s="12">
        <f t="shared" si="82"/>
        <v>8</v>
      </c>
      <c r="BR63" s="12">
        <f>P62+T63+X63+AB63+AF63</f>
        <v>10</v>
      </c>
      <c r="BS63" s="12">
        <f t="shared" si="13"/>
        <v>18</v>
      </c>
      <c r="BT63" s="12">
        <f t="shared" si="71"/>
        <v>16</v>
      </c>
      <c r="BU63" s="12">
        <f>O63+S63+W63+AA63+AE63</f>
        <v>128</v>
      </c>
      <c r="BV63" s="12">
        <f t="shared" si="83"/>
        <v>80</v>
      </c>
      <c r="BW63" s="12">
        <f>O63+Q63+S63+U63+W63+Y63+AA63+AC63+AE63</f>
        <v>208</v>
      </c>
    </row>
    <row r="64" spans="1:75" ht="15.75" customHeight="1">
      <c r="A64" s="11" t="s">
        <v>221</v>
      </c>
      <c r="B64" s="12" t="s">
        <v>87</v>
      </c>
      <c r="C64" s="12" t="s">
        <v>223</v>
      </c>
      <c r="D64" s="12">
        <v>1</v>
      </c>
      <c r="E64" s="12" t="s">
        <v>15</v>
      </c>
      <c r="F64" s="12" t="s">
        <v>15</v>
      </c>
      <c r="G64" s="12"/>
      <c r="H64" s="12"/>
      <c r="I64" s="12" t="s">
        <v>15</v>
      </c>
      <c r="J64" s="12" t="s">
        <v>15</v>
      </c>
      <c r="K64" s="12"/>
      <c r="L64" s="12"/>
      <c r="M64" s="12" t="s">
        <v>15</v>
      </c>
      <c r="N64" s="12" t="s">
        <v>15</v>
      </c>
      <c r="O64" s="12"/>
      <c r="P64" s="12"/>
      <c r="Q64" s="12" t="s">
        <v>15</v>
      </c>
      <c r="R64" s="12" t="s">
        <v>15</v>
      </c>
      <c r="S64" s="12"/>
      <c r="T64" s="12"/>
      <c r="U64" s="12">
        <v>152</v>
      </c>
      <c r="V64" s="12">
        <v>6</v>
      </c>
      <c r="W64" s="12"/>
      <c r="X64" s="12"/>
      <c r="Y64" s="12">
        <v>132</v>
      </c>
      <c r="Z64" s="12">
        <v>6</v>
      </c>
      <c r="AA64" s="12"/>
      <c r="AB64" s="12"/>
      <c r="AC64" s="12">
        <v>95</v>
      </c>
      <c r="AD64" s="12">
        <v>4</v>
      </c>
      <c r="AE64" s="12"/>
      <c r="AF64" s="12"/>
      <c r="AG64" s="12">
        <v>114</v>
      </c>
      <c r="AH64" s="12">
        <v>6</v>
      </c>
      <c r="AI64" s="12"/>
      <c r="AJ64" s="12"/>
      <c r="AK64" s="12">
        <v>134</v>
      </c>
      <c r="AL64" s="12">
        <v>7</v>
      </c>
      <c r="AM64" s="12"/>
      <c r="AN64" s="12"/>
      <c r="AO64" s="12">
        <v>34</v>
      </c>
      <c r="AP64" s="12">
        <v>2</v>
      </c>
      <c r="AQ64" s="12"/>
      <c r="AR64" s="12"/>
      <c r="AS64" s="12">
        <v>44</v>
      </c>
      <c r="AT64" s="12">
        <v>3</v>
      </c>
      <c r="AU64" s="12"/>
      <c r="AV64" s="12"/>
      <c r="AW64" s="12">
        <v>4567</v>
      </c>
      <c r="AX64" s="212" t="e">
        <f t="shared" si="79"/>
        <v>#VALUE!</v>
      </c>
      <c r="AY64" s="212">
        <f t="shared" si="1"/>
        <v>152</v>
      </c>
      <c r="AZ64" s="212">
        <f t="shared" si="2"/>
        <v>132</v>
      </c>
      <c r="BA64" s="212">
        <f t="shared" si="3"/>
        <v>95</v>
      </c>
      <c r="BB64" s="12"/>
      <c r="BC64" s="12"/>
      <c r="BD64" s="12"/>
      <c r="BE64" s="12">
        <f t="shared" si="80"/>
        <v>0</v>
      </c>
      <c r="BF64" s="12" t="str">
        <f t="shared" si="81"/>
        <v/>
      </c>
      <c r="BG64" s="12">
        <f t="shared" si="69"/>
        <v>0</v>
      </c>
      <c r="BH64" s="12">
        <f t="shared" si="7"/>
        <v>152</v>
      </c>
      <c r="BI64" s="12">
        <v>0</v>
      </c>
      <c r="BJ64" s="12">
        <v>0</v>
      </c>
      <c r="BK64" s="12">
        <v>0</v>
      </c>
      <c r="BL64" s="12">
        <f t="shared" si="8"/>
        <v>0</v>
      </c>
      <c r="BM64" s="12">
        <f t="shared" si="9"/>
        <v>132</v>
      </c>
      <c r="BN64" s="12">
        <f t="shared" si="10"/>
        <v>0</v>
      </c>
      <c r="BO64" s="12">
        <f t="shared" si="22"/>
        <v>95</v>
      </c>
      <c r="BP64" s="12">
        <v>0</v>
      </c>
      <c r="BQ64" s="12" t="e">
        <f t="shared" si="82"/>
        <v>#VALUE!</v>
      </c>
      <c r="BR64" s="12">
        <f t="shared" ref="BR64:BR66" si="84">T64+X64+AB64+AF64</f>
        <v>0</v>
      </c>
      <c r="BS64" s="12" t="e">
        <f t="shared" si="13"/>
        <v>#VALUE!</v>
      </c>
      <c r="BT64" s="12">
        <f t="shared" si="71"/>
        <v>18</v>
      </c>
      <c r="BU64" s="12">
        <f t="shared" ref="BU64:BU66" si="85">S64+W64+AA64+AE64</f>
        <v>0</v>
      </c>
      <c r="BV64" s="12" t="e">
        <f t="shared" si="83"/>
        <v>#VALUE!</v>
      </c>
      <c r="BW64" s="12" t="e">
        <f t="shared" ref="BW64:BW66" si="86">Q64+S64+U64+W64+Y64+AA64+AC64+AE64</f>
        <v>#VALUE!</v>
      </c>
    </row>
    <row r="65" spans="1:75" ht="15.75" customHeight="1">
      <c r="A65" s="11" t="s">
        <v>224</v>
      </c>
      <c r="B65" s="12" t="s">
        <v>87</v>
      </c>
      <c r="C65" s="12" t="s">
        <v>226</v>
      </c>
      <c r="D65" s="12">
        <v>1</v>
      </c>
      <c r="E65" s="12" t="s">
        <v>15</v>
      </c>
      <c r="F65" s="12" t="s">
        <v>15</v>
      </c>
      <c r="G65" s="12"/>
      <c r="H65" s="12"/>
      <c r="I65" s="12" t="s">
        <v>15</v>
      </c>
      <c r="J65" s="12" t="s">
        <v>15</v>
      </c>
      <c r="K65" s="12"/>
      <c r="L65" s="12"/>
      <c r="M65" s="12" t="s">
        <v>15</v>
      </c>
      <c r="N65" s="12" t="s">
        <v>15</v>
      </c>
      <c r="O65" s="12"/>
      <c r="P65" s="12"/>
      <c r="Q65" s="12" t="s">
        <v>15</v>
      </c>
      <c r="R65" s="12" t="s">
        <v>15</v>
      </c>
      <c r="S65" s="12"/>
      <c r="T65" s="12"/>
      <c r="U65" s="12">
        <v>232</v>
      </c>
      <c r="V65" s="12">
        <v>10</v>
      </c>
      <c r="W65" s="12"/>
      <c r="X65" s="12"/>
      <c r="Y65" s="12">
        <v>221</v>
      </c>
      <c r="Z65" s="12">
        <v>9</v>
      </c>
      <c r="AA65" s="12"/>
      <c r="AB65" s="12"/>
      <c r="AC65" s="12">
        <v>172</v>
      </c>
      <c r="AD65" s="12">
        <v>7</v>
      </c>
      <c r="AE65" s="12"/>
      <c r="AF65" s="12"/>
      <c r="AG65" s="12">
        <v>140</v>
      </c>
      <c r="AH65" s="12">
        <v>6</v>
      </c>
      <c r="AI65" s="12"/>
      <c r="AJ65" s="12"/>
      <c r="AK65" s="12">
        <v>128</v>
      </c>
      <c r="AL65" s="12">
        <v>6</v>
      </c>
      <c r="AM65" s="12"/>
      <c r="AN65" s="12"/>
      <c r="AO65" s="12">
        <v>51</v>
      </c>
      <c r="AP65" s="12">
        <v>2</v>
      </c>
      <c r="AQ65" s="12"/>
      <c r="AR65" s="12"/>
      <c r="AS65" s="12">
        <v>47</v>
      </c>
      <c r="AT65" s="12">
        <v>2</v>
      </c>
      <c r="AU65" s="12"/>
      <c r="AV65" s="12"/>
      <c r="AW65" s="12">
        <v>4567</v>
      </c>
      <c r="AX65" s="212" t="e">
        <f t="shared" si="79"/>
        <v>#VALUE!</v>
      </c>
      <c r="AY65" s="212">
        <f t="shared" si="1"/>
        <v>232</v>
      </c>
      <c r="AZ65" s="212">
        <f t="shared" si="2"/>
        <v>221</v>
      </c>
      <c r="BA65" s="212">
        <f t="shared" si="3"/>
        <v>172</v>
      </c>
      <c r="BB65" s="12"/>
      <c r="BC65" s="12"/>
      <c r="BD65" s="12"/>
      <c r="BE65" s="12">
        <f t="shared" si="80"/>
        <v>0</v>
      </c>
      <c r="BF65" s="12" t="str">
        <f t="shared" si="81"/>
        <v/>
      </c>
      <c r="BG65" s="12">
        <f t="shared" si="69"/>
        <v>0</v>
      </c>
      <c r="BH65" s="12">
        <f t="shared" si="7"/>
        <v>232</v>
      </c>
      <c r="BI65" s="12">
        <v>0</v>
      </c>
      <c r="BJ65" s="12">
        <v>0</v>
      </c>
      <c r="BK65" s="12">
        <v>0</v>
      </c>
      <c r="BL65" s="12">
        <f t="shared" si="8"/>
        <v>0</v>
      </c>
      <c r="BM65" s="12">
        <f t="shared" si="9"/>
        <v>221</v>
      </c>
      <c r="BN65" s="12">
        <f t="shared" si="10"/>
        <v>0</v>
      </c>
      <c r="BO65" s="12">
        <f t="shared" si="22"/>
        <v>172</v>
      </c>
      <c r="BP65" s="12">
        <v>0</v>
      </c>
      <c r="BQ65" s="12" t="e">
        <f t="shared" si="82"/>
        <v>#VALUE!</v>
      </c>
      <c r="BR65" s="12">
        <f t="shared" si="84"/>
        <v>0</v>
      </c>
      <c r="BS65" s="12" t="e">
        <f t="shared" si="13"/>
        <v>#VALUE!</v>
      </c>
      <c r="BT65" s="12">
        <f t="shared" si="71"/>
        <v>16</v>
      </c>
      <c r="BU65" s="12">
        <f t="shared" si="85"/>
        <v>0</v>
      </c>
      <c r="BV65" s="12" t="e">
        <f t="shared" si="83"/>
        <v>#VALUE!</v>
      </c>
      <c r="BW65" s="12" t="e">
        <f t="shared" si="86"/>
        <v>#VALUE!</v>
      </c>
    </row>
    <row r="66" spans="1:75" ht="15.75" customHeight="1">
      <c r="A66" s="11" t="s">
        <v>227</v>
      </c>
      <c r="B66" s="12" t="s">
        <v>87</v>
      </c>
      <c r="C66" s="12" t="s">
        <v>229</v>
      </c>
      <c r="D66" s="12">
        <v>1</v>
      </c>
      <c r="E66" s="12">
        <v>61</v>
      </c>
      <c r="F66" s="12">
        <v>2</v>
      </c>
      <c r="G66" s="12">
        <v>84</v>
      </c>
      <c r="H66" s="12">
        <v>2</v>
      </c>
      <c r="I66" s="12">
        <v>57</v>
      </c>
      <c r="J66" s="12">
        <v>2</v>
      </c>
      <c r="K66" s="12">
        <v>65</v>
      </c>
      <c r="L66" s="12">
        <v>2</v>
      </c>
      <c r="M66" s="12">
        <v>66</v>
      </c>
      <c r="N66" s="12">
        <v>2</v>
      </c>
      <c r="O66" s="12">
        <v>79</v>
      </c>
      <c r="P66" s="12">
        <v>2</v>
      </c>
      <c r="Q66" s="12">
        <v>53</v>
      </c>
      <c r="R66" s="12">
        <v>2</v>
      </c>
      <c r="S66" s="12">
        <v>63</v>
      </c>
      <c r="T66" s="12">
        <v>2</v>
      </c>
      <c r="U66" s="12">
        <v>67</v>
      </c>
      <c r="V66" s="12">
        <v>3</v>
      </c>
      <c r="W66" s="12">
        <v>60</v>
      </c>
      <c r="X66" s="12">
        <v>2</v>
      </c>
      <c r="Y66" s="12">
        <v>46</v>
      </c>
      <c r="Z66" s="12">
        <v>2</v>
      </c>
      <c r="AA66" s="12">
        <v>44</v>
      </c>
      <c r="AB66" s="12">
        <v>2</v>
      </c>
      <c r="AC66" s="12">
        <v>42</v>
      </c>
      <c r="AD66" s="12">
        <v>2</v>
      </c>
      <c r="AE66" s="12">
        <v>37</v>
      </c>
      <c r="AF66" s="12">
        <v>1</v>
      </c>
      <c r="AG66" s="12">
        <v>43</v>
      </c>
      <c r="AH66" s="12">
        <v>2</v>
      </c>
      <c r="AI66" s="12">
        <v>22</v>
      </c>
      <c r="AJ66" s="12">
        <v>1</v>
      </c>
      <c r="AK66" s="12">
        <v>36</v>
      </c>
      <c r="AL66" s="12">
        <v>2</v>
      </c>
      <c r="AM66" s="12">
        <v>35</v>
      </c>
      <c r="AN66" s="12">
        <v>2</v>
      </c>
      <c r="AO66" s="12">
        <v>29</v>
      </c>
      <c r="AP66" s="12">
        <v>2</v>
      </c>
      <c r="AQ66" s="12">
        <v>29</v>
      </c>
      <c r="AR66" s="12">
        <v>1</v>
      </c>
      <c r="AS66" s="12">
        <v>22</v>
      </c>
      <c r="AT66" s="12">
        <v>1</v>
      </c>
      <c r="AU66" s="12">
        <v>14</v>
      </c>
      <c r="AV66" s="12">
        <v>1</v>
      </c>
      <c r="AW66" s="12">
        <v>4567</v>
      </c>
      <c r="AX66" s="212">
        <f t="shared" si="79"/>
        <v>116</v>
      </c>
      <c r="AY66" s="212">
        <f t="shared" si="1"/>
        <v>127</v>
      </c>
      <c r="AZ66" s="212">
        <f t="shared" si="2"/>
        <v>90</v>
      </c>
      <c r="BA66" s="212">
        <f t="shared" si="3"/>
        <v>79</v>
      </c>
      <c r="BB66" s="12"/>
      <c r="BC66" s="12"/>
      <c r="BD66" s="12"/>
      <c r="BE66" s="12">
        <f t="shared" si="80"/>
        <v>63</v>
      </c>
      <c r="BF66" s="12">
        <f t="shared" si="81"/>
        <v>53</v>
      </c>
      <c r="BG66" s="12">
        <f t="shared" si="69"/>
        <v>60</v>
      </c>
      <c r="BH66" s="12">
        <f t="shared" si="7"/>
        <v>67</v>
      </c>
      <c r="BI66" s="12">
        <v>0</v>
      </c>
      <c r="BJ66" s="12">
        <v>0</v>
      </c>
      <c r="BK66" s="12">
        <v>0</v>
      </c>
      <c r="BL66" s="12">
        <f t="shared" si="8"/>
        <v>44</v>
      </c>
      <c r="BM66" s="12">
        <f t="shared" si="9"/>
        <v>46</v>
      </c>
      <c r="BN66" s="12">
        <f t="shared" si="10"/>
        <v>37</v>
      </c>
      <c r="BO66" s="12">
        <f t="shared" si="22"/>
        <v>42</v>
      </c>
      <c r="BP66" s="12">
        <v>0</v>
      </c>
      <c r="BQ66" s="12">
        <f t="shared" si="82"/>
        <v>9</v>
      </c>
      <c r="BR66" s="12">
        <f t="shared" si="84"/>
        <v>7</v>
      </c>
      <c r="BS66" s="12">
        <f t="shared" si="13"/>
        <v>16</v>
      </c>
      <c r="BT66" s="12">
        <f t="shared" si="71"/>
        <v>12</v>
      </c>
      <c r="BU66" s="12">
        <f t="shared" si="85"/>
        <v>204</v>
      </c>
      <c r="BV66" s="12">
        <f t="shared" si="83"/>
        <v>208</v>
      </c>
      <c r="BW66" s="12">
        <f t="shared" si="86"/>
        <v>412</v>
      </c>
    </row>
    <row r="67" spans="1:75" ht="15.75" customHeight="1">
      <c r="A67" s="11" t="s">
        <v>230</v>
      </c>
      <c r="B67" s="12" t="s">
        <v>87</v>
      </c>
      <c r="C67" s="12" t="s">
        <v>232</v>
      </c>
      <c r="D67" s="12">
        <v>1</v>
      </c>
      <c r="E67" s="12">
        <v>107</v>
      </c>
      <c r="F67" s="12">
        <v>5</v>
      </c>
      <c r="G67" s="12">
        <v>31</v>
      </c>
      <c r="H67" s="12">
        <v>1</v>
      </c>
      <c r="I67" s="12">
        <v>104</v>
      </c>
      <c r="J67" s="12">
        <v>5</v>
      </c>
      <c r="K67" s="12">
        <v>35</v>
      </c>
      <c r="L67" s="12">
        <v>1</v>
      </c>
      <c r="M67" s="12">
        <v>104</v>
      </c>
      <c r="N67" s="12">
        <v>5</v>
      </c>
      <c r="O67" s="12">
        <v>24</v>
      </c>
      <c r="P67" s="12">
        <v>1</v>
      </c>
      <c r="Q67" s="12">
        <v>112</v>
      </c>
      <c r="R67" s="12">
        <v>5</v>
      </c>
      <c r="S67" s="12">
        <v>33</v>
      </c>
      <c r="T67" s="12">
        <v>1</v>
      </c>
      <c r="U67" s="12">
        <v>122</v>
      </c>
      <c r="V67" s="12">
        <v>5</v>
      </c>
      <c r="W67" s="12">
        <v>30</v>
      </c>
      <c r="X67" s="12">
        <v>1</v>
      </c>
      <c r="Y67" s="12">
        <v>109</v>
      </c>
      <c r="Z67" s="12">
        <v>5</v>
      </c>
      <c r="AA67" s="12">
        <v>24</v>
      </c>
      <c r="AB67" s="12">
        <v>1</v>
      </c>
      <c r="AC67" s="12">
        <v>102</v>
      </c>
      <c r="AD67" s="12">
        <v>5</v>
      </c>
      <c r="AE67" s="12">
        <v>32</v>
      </c>
      <c r="AF67" s="12">
        <v>1</v>
      </c>
      <c r="AG67" s="12">
        <v>84</v>
      </c>
      <c r="AH67" s="12">
        <v>4</v>
      </c>
      <c r="AI67" s="12">
        <v>25</v>
      </c>
      <c r="AJ67" s="12">
        <v>1</v>
      </c>
      <c r="AK67" s="12">
        <v>84</v>
      </c>
      <c r="AL67" s="12">
        <v>5</v>
      </c>
      <c r="AM67" s="12">
        <v>21</v>
      </c>
      <c r="AN67" s="12">
        <v>1</v>
      </c>
      <c r="AO67" s="12">
        <v>75</v>
      </c>
      <c r="AP67" s="12">
        <v>4</v>
      </c>
      <c r="AQ67" s="12">
        <v>20</v>
      </c>
      <c r="AR67" s="12">
        <v>1</v>
      </c>
      <c r="AS67" s="12">
        <v>77</v>
      </c>
      <c r="AT67" s="12">
        <v>4</v>
      </c>
      <c r="AU67" s="12">
        <v>14</v>
      </c>
      <c r="AV67" s="12">
        <v>1</v>
      </c>
      <c r="AW67" s="12">
        <v>45678</v>
      </c>
      <c r="AX67" s="212">
        <f t="shared" si="79"/>
        <v>145</v>
      </c>
      <c r="AY67" s="212">
        <f t="shared" si="1"/>
        <v>152</v>
      </c>
      <c r="AZ67" s="212">
        <f t="shared" si="2"/>
        <v>133</v>
      </c>
      <c r="BA67" s="212">
        <f t="shared" si="3"/>
        <v>134</v>
      </c>
      <c r="BB67" s="12"/>
      <c r="BC67" s="12"/>
      <c r="BD67" s="12"/>
      <c r="BE67" s="12">
        <f t="shared" si="80"/>
        <v>33</v>
      </c>
      <c r="BF67" s="12">
        <f t="shared" si="81"/>
        <v>112</v>
      </c>
      <c r="BG67" s="12">
        <v>0</v>
      </c>
      <c r="BH67" s="12">
        <f t="shared" si="7"/>
        <v>122</v>
      </c>
      <c r="BI67" s="12">
        <f>W67</f>
        <v>30</v>
      </c>
      <c r="BJ67" s="12">
        <v>0</v>
      </c>
      <c r="BK67" s="12">
        <v>0</v>
      </c>
      <c r="BL67" s="12">
        <f t="shared" si="8"/>
        <v>24</v>
      </c>
      <c r="BM67" s="12">
        <f t="shared" si="9"/>
        <v>109</v>
      </c>
      <c r="BN67" s="12">
        <f t="shared" si="10"/>
        <v>32</v>
      </c>
      <c r="BO67" s="12">
        <f t="shared" si="22"/>
        <v>102</v>
      </c>
      <c r="BP67" s="12">
        <f>AI67</f>
        <v>25</v>
      </c>
      <c r="BQ67" s="12">
        <f t="shared" si="82"/>
        <v>20</v>
      </c>
      <c r="BR67" s="12">
        <f>SUM(T67+X67+AB67+AF67+AJ67)</f>
        <v>5</v>
      </c>
      <c r="BS67" s="12">
        <f t="shared" si="13"/>
        <v>25</v>
      </c>
      <c r="BT67" s="12">
        <f>SUM(AH67+AL67+AN67+AP67+AR67+AT67+AV67)</f>
        <v>20</v>
      </c>
      <c r="BU67" s="12">
        <f>S67+W67+AA67+AE67+AI67</f>
        <v>144</v>
      </c>
      <c r="BV67" s="12">
        <f t="shared" si="83"/>
        <v>445</v>
      </c>
      <c r="BW67" s="12">
        <f>Q67+S67+U67+W67+Y67+AA67+AC67+AE67+AI67</f>
        <v>589</v>
      </c>
    </row>
    <row r="68" spans="1:75" ht="15.75" customHeight="1">
      <c r="A68" s="11" t="s">
        <v>233</v>
      </c>
      <c r="B68" s="18" t="s">
        <v>233</v>
      </c>
      <c r="C68" s="18" t="s">
        <v>235</v>
      </c>
      <c r="D68" s="12">
        <v>1</v>
      </c>
      <c r="E68" s="12"/>
      <c r="F68" s="12">
        <v>2</v>
      </c>
      <c r="G68" s="12"/>
      <c r="H68" s="12">
        <v>0</v>
      </c>
      <c r="I68" s="12"/>
      <c r="J68" s="12">
        <v>2</v>
      </c>
      <c r="K68" s="12"/>
      <c r="L68" s="12">
        <v>0</v>
      </c>
      <c r="M68" s="12"/>
      <c r="N68" s="12">
        <v>2</v>
      </c>
      <c r="O68" s="12"/>
      <c r="P68" s="12">
        <v>0</v>
      </c>
      <c r="Q68" s="12"/>
      <c r="R68" s="12">
        <v>2</v>
      </c>
      <c r="S68" s="12"/>
      <c r="T68" s="12">
        <v>0</v>
      </c>
      <c r="U68" s="12"/>
      <c r="V68" s="12">
        <v>3</v>
      </c>
      <c r="W68" s="12"/>
      <c r="X68" s="12">
        <v>0</v>
      </c>
      <c r="Y68" s="12"/>
      <c r="Z68" s="12">
        <v>3</v>
      </c>
      <c r="AA68" s="12"/>
      <c r="AB68" s="12">
        <v>0</v>
      </c>
      <c r="AC68" s="12"/>
      <c r="AD68" s="12">
        <v>3</v>
      </c>
      <c r="AE68" s="12"/>
      <c r="AF68" s="12">
        <v>0</v>
      </c>
      <c r="AG68" s="12"/>
      <c r="AH68" s="12">
        <v>3</v>
      </c>
      <c r="AI68" s="12"/>
      <c r="AJ68" s="12">
        <v>0</v>
      </c>
      <c r="AK68" s="12"/>
      <c r="AL68" s="12">
        <v>4</v>
      </c>
      <c r="AM68" s="12"/>
      <c r="AN68" s="12">
        <v>4</v>
      </c>
      <c r="AO68" s="12"/>
      <c r="AP68" s="12">
        <v>4</v>
      </c>
      <c r="AQ68" s="12"/>
      <c r="AR68" s="12">
        <v>0</v>
      </c>
      <c r="AS68" s="12"/>
      <c r="AT68" s="12">
        <v>4</v>
      </c>
      <c r="AU68" s="12"/>
      <c r="AV68" s="12">
        <v>0</v>
      </c>
      <c r="AW68" s="12">
        <v>4567</v>
      </c>
      <c r="AX68" s="212">
        <f t="shared" si="79"/>
        <v>0</v>
      </c>
      <c r="AY68" s="212">
        <f t="shared" si="1"/>
        <v>0</v>
      </c>
      <c r="AZ68" s="212">
        <f t="shared" si="2"/>
        <v>0</v>
      </c>
      <c r="BA68" s="212">
        <f t="shared" si="3"/>
        <v>0</v>
      </c>
      <c r="BB68" s="12"/>
      <c r="BC68" s="12"/>
      <c r="BD68" s="12"/>
      <c r="BE68" s="12">
        <f t="shared" si="80"/>
        <v>0</v>
      </c>
      <c r="BF68" s="12">
        <f t="shared" si="81"/>
        <v>0</v>
      </c>
      <c r="BG68" s="12">
        <f t="shared" ref="BG68:BG79" si="87">W68</f>
        <v>0</v>
      </c>
      <c r="BH68" s="12">
        <f t="shared" si="7"/>
        <v>0</v>
      </c>
      <c r="BI68" s="12">
        <v>0</v>
      </c>
      <c r="BJ68" s="12">
        <v>0</v>
      </c>
      <c r="BK68" s="12">
        <v>0</v>
      </c>
      <c r="BL68" s="12">
        <f t="shared" si="8"/>
        <v>0</v>
      </c>
      <c r="BM68" s="12">
        <f t="shared" si="9"/>
        <v>0</v>
      </c>
      <c r="BN68" s="12">
        <f t="shared" si="10"/>
        <v>0</v>
      </c>
      <c r="BO68" s="12">
        <f t="shared" si="22"/>
        <v>0</v>
      </c>
      <c r="BP68" s="12">
        <v>0</v>
      </c>
      <c r="BQ68" s="12">
        <f t="shared" si="82"/>
        <v>11</v>
      </c>
      <c r="BR68" s="12">
        <f t="shared" ref="BR68:BR71" si="88">T68+X68+AB68+AF68</f>
        <v>0</v>
      </c>
      <c r="BS68" s="12">
        <f t="shared" si="13"/>
        <v>11</v>
      </c>
      <c r="BT68" s="12">
        <f t="shared" ref="BT68:BT141" si="89">SUM(AH68+AJ68+AL68+AN68+AP68+AR68+AT68+AV68)</f>
        <v>19</v>
      </c>
      <c r="BU68" s="12">
        <f t="shared" ref="BU68:BU71" si="90">S68+W68+AA68+AE68</f>
        <v>0</v>
      </c>
      <c r="BV68" s="12">
        <f t="shared" si="83"/>
        <v>0</v>
      </c>
      <c r="BW68" s="12">
        <f t="shared" ref="BW68:BW71" si="91">Q68+S68+U68+W68+Y68+AA68+AC68+AE68</f>
        <v>0</v>
      </c>
    </row>
    <row r="69" spans="1:75" ht="15.75" customHeight="1">
      <c r="A69" s="216" t="s">
        <v>236</v>
      </c>
      <c r="B69" s="12" t="s">
        <v>239</v>
      </c>
      <c r="C69" s="12">
        <v>2</v>
      </c>
      <c r="D69" s="12">
        <v>1</v>
      </c>
      <c r="E69" s="12">
        <v>121</v>
      </c>
      <c r="F69" s="12">
        <v>6</v>
      </c>
      <c r="G69" s="12">
        <v>28</v>
      </c>
      <c r="H69" s="12">
        <v>1</v>
      </c>
      <c r="I69" s="12">
        <v>144</v>
      </c>
      <c r="J69" s="12">
        <v>6</v>
      </c>
      <c r="K69" s="12">
        <v>20</v>
      </c>
      <c r="L69" s="12">
        <v>1</v>
      </c>
      <c r="M69" s="12">
        <v>146</v>
      </c>
      <c r="N69" s="12">
        <v>6</v>
      </c>
      <c r="O69" s="12">
        <v>32</v>
      </c>
      <c r="P69" s="12">
        <v>1</v>
      </c>
      <c r="Q69" s="12">
        <v>151</v>
      </c>
      <c r="R69" s="12">
        <v>7</v>
      </c>
      <c r="S69" s="12">
        <v>18</v>
      </c>
      <c r="T69" s="12">
        <v>1</v>
      </c>
      <c r="U69" s="12">
        <v>128</v>
      </c>
      <c r="V69" s="12">
        <v>6</v>
      </c>
      <c r="W69" s="12">
        <v>11</v>
      </c>
      <c r="X69" s="12">
        <v>1</v>
      </c>
      <c r="Y69" s="12">
        <v>126</v>
      </c>
      <c r="Z69" s="12">
        <v>5</v>
      </c>
      <c r="AA69" s="12">
        <v>18</v>
      </c>
      <c r="AB69" s="12">
        <v>1</v>
      </c>
      <c r="AC69" s="12">
        <v>109</v>
      </c>
      <c r="AD69" s="12">
        <v>5</v>
      </c>
      <c r="AE69" s="12">
        <v>23</v>
      </c>
      <c r="AF69" s="12">
        <v>1</v>
      </c>
      <c r="AG69" s="12">
        <v>106</v>
      </c>
      <c r="AH69" s="12">
        <v>5</v>
      </c>
      <c r="AI69" s="12">
        <v>16</v>
      </c>
      <c r="AJ69" s="12">
        <v>1</v>
      </c>
      <c r="AK69" s="12">
        <v>98</v>
      </c>
      <c r="AL69" s="12">
        <v>5</v>
      </c>
      <c r="AM69" s="12">
        <v>13</v>
      </c>
      <c r="AN69" s="12">
        <v>1</v>
      </c>
      <c r="AO69" s="12">
        <v>51</v>
      </c>
      <c r="AP69" s="12">
        <v>2</v>
      </c>
      <c r="AQ69" s="12">
        <v>11</v>
      </c>
      <c r="AR69" s="12">
        <v>1</v>
      </c>
      <c r="AS69" s="12">
        <v>66</v>
      </c>
      <c r="AT69" s="12">
        <v>3</v>
      </c>
      <c r="AU69" s="12">
        <v>13</v>
      </c>
      <c r="AV69" s="12">
        <v>1</v>
      </c>
      <c r="AW69" s="12">
        <v>4567</v>
      </c>
      <c r="AX69" s="212">
        <f t="shared" si="79"/>
        <v>169</v>
      </c>
      <c r="AY69" s="212">
        <f t="shared" si="1"/>
        <v>139</v>
      </c>
      <c r="AZ69" s="212">
        <f t="shared" si="2"/>
        <v>144</v>
      </c>
      <c r="BA69" s="212">
        <f t="shared" si="3"/>
        <v>132</v>
      </c>
      <c r="BB69" s="12"/>
      <c r="BC69" s="12"/>
      <c r="BD69" s="12"/>
      <c r="BE69" s="12">
        <f t="shared" si="80"/>
        <v>18</v>
      </c>
      <c r="BF69" s="12">
        <f t="shared" si="81"/>
        <v>151</v>
      </c>
      <c r="BG69" s="12">
        <f t="shared" si="87"/>
        <v>11</v>
      </c>
      <c r="BH69" s="12">
        <f t="shared" si="7"/>
        <v>128</v>
      </c>
      <c r="BI69" s="12">
        <v>0</v>
      </c>
      <c r="BJ69" s="12">
        <v>0</v>
      </c>
      <c r="BK69" s="12">
        <v>0</v>
      </c>
      <c r="BL69" s="12">
        <f t="shared" si="8"/>
        <v>18</v>
      </c>
      <c r="BM69" s="12">
        <f t="shared" si="9"/>
        <v>126</v>
      </c>
      <c r="BN69" s="12">
        <f t="shared" si="10"/>
        <v>23</v>
      </c>
      <c r="BO69" s="12">
        <f t="shared" si="22"/>
        <v>109</v>
      </c>
      <c r="BP69" s="12">
        <v>0</v>
      </c>
      <c r="BQ69" s="12">
        <f t="shared" si="82"/>
        <v>23</v>
      </c>
      <c r="BR69" s="12">
        <f t="shared" si="88"/>
        <v>4</v>
      </c>
      <c r="BS69" s="12">
        <f t="shared" si="13"/>
        <v>27</v>
      </c>
      <c r="BT69" s="12">
        <f t="shared" si="89"/>
        <v>19</v>
      </c>
      <c r="BU69" s="12">
        <f t="shared" si="90"/>
        <v>70</v>
      </c>
      <c r="BV69" s="12">
        <f t="shared" si="83"/>
        <v>514</v>
      </c>
      <c r="BW69" s="12">
        <f t="shared" si="91"/>
        <v>584</v>
      </c>
    </row>
    <row r="70" spans="1:75" ht="15.75" customHeight="1">
      <c r="A70" s="11" t="s">
        <v>240</v>
      </c>
      <c r="B70" s="12" t="s">
        <v>239</v>
      </c>
      <c r="C70" s="12">
        <v>4</v>
      </c>
      <c r="D70" s="12">
        <v>1</v>
      </c>
      <c r="E70" s="12">
        <v>85</v>
      </c>
      <c r="F70" s="12">
        <v>3</v>
      </c>
      <c r="G70" s="12">
        <v>229</v>
      </c>
      <c r="H70" s="12">
        <v>6</v>
      </c>
      <c r="I70" s="12">
        <v>84</v>
      </c>
      <c r="J70" s="12">
        <v>3</v>
      </c>
      <c r="K70" s="12">
        <v>293</v>
      </c>
      <c r="L70" s="12">
        <v>7</v>
      </c>
      <c r="M70" s="12">
        <v>85</v>
      </c>
      <c r="N70" s="12">
        <v>3</v>
      </c>
      <c r="O70" s="12">
        <v>235</v>
      </c>
      <c r="P70" s="12">
        <v>6</v>
      </c>
      <c r="Q70" s="12">
        <v>75</v>
      </c>
      <c r="R70" s="12">
        <v>2</v>
      </c>
      <c r="S70" s="12">
        <v>197</v>
      </c>
      <c r="T70" s="12">
        <v>7</v>
      </c>
      <c r="U70" s="12">
        <v>97</v>
      </c>
      <c r="V70" s="12">
        <v>3</v>
      </c>
      <c r="W70" s="12">
        <v>194</v>
      </c>
      <c r="X70" s="12">
        <v>6</v>
      </c>
      <c r="Y70" s="12">
        <v>74</v>
      </c>
      <c r="Z70" s="12">
        <v>2</v>
      </c>
      <c r="AA70" s="12">
        <v>203</v>
      </c>
      <c r="AB70" s="12">
        <v>7</v>
      </c>
      <c r="AC70" s="12">
        <v>82</v>
      </c>
      <c r="AD70" s="12">
        <v>3</v>
      </c>
      <c r="AE70" s="12">
        <v>148</v>
      </c>
      <c r="AF70" s="12">
        <v>6</v>
      </c>
      <c r="AG70" s="12">
        <v>72</v>
      </c>
      <c r="AH70" s="12">
        <v>2</v>
      </c>
      <c r="AI70" s="12">
        <v>158</v>
      </c>
      <c r="AJ70" s="12">
        <v>6</v>
      </c>
      <c r="AK70" s="12">
        <v>77</v>
      </c>
      <c r="AL70" s="12">
        <v>3</v>
      </c>
      <c r="AM70" s="12">
        <v>130</v>
      </c>
      <c r="AN70" s="12">
        <v>5</v>
      </c>
      <c r="AO70" s="12">
        <v>49</v>
      </c>
      <c r="AP70" s="12">
        <v>2</v>
      </c>
      <c r="AQ70" s="12">
        <v>85</v>
      </c>
      <c r="AR70" s="12">
        <v>4</v>
      </c>
      <c r="AS70" s="12">
        <v>40</v>
      </c>
      <c r="AT70" s="12">
        <v>2</v>
      </c>
      <c r="AU70" s="12">
        <v>96</v>
      </c>
      <c r="AV70" s="12">
        <v>4</v>
      </c>
      <c r="AW70" s="12">
        <v>4567</v>
      </c>
      <c r="AX70" s="212">
        <f t="shared" si="79"/>
        <v>272</v>
      </c>
      <c r="AY70" s="212">
        <f t="shared" si="1"/>
        <v>291</v>
      </c>
      <c r="AZ70" s="212">
        <f t="shared" si="2"/>
        <v>277</v>
      </c>
      <c r="BA70" s="212">
        <f t="shared" si="3"/>
        <v>230</v>
      </c>
      <c r="BB70" s="12"/>
      <c r="BC70" s="12"/>
      <c r="BD70" s="12"/>
      <c r="BE70" s="12">
        <f t="shared" si="80"/>
        <v>197</v>
      </c>
      <c r="BF70" s="12">
        <f t="shared" si="81"/>
        <v>75</v>
      </c>
      <c r="BG70" s="12">
        <f t="shared" si="87"/>
        <v>194</v>
      </c>
      <c r="BH70" s="12">
        <f t="shared" si="7"/>
        <v>97</v>
      </c>
      <c r="BI70" s="12">
        <v>0</v>
      </c>
      <c r="BJ70" s="12">
        <v>0</v>
      </c>
      <c r="BK70" s="12">
        <v>0</v>
      </c>
      <c r="BL70" s="12">
        <f t="shared" si="8"/>
        <v>203</v>
      </c>
      <c r="BM70" s="12">
        <f t="shared" si="9"/>
        <v>74</v>
      </c>
      <c r="BN70" s="12">
        <f t="shared" si="10"/>
        <v>148</v>
      </c>
      <c r="BO70" s="12">
        <f t="shared" si="22"/>
        <v>82</v>
      </c>
      <c r="BP70" s="12">
        <v>0</v>
      </c>
      <c r="BQ70" s="12">
        <f t="shared" si="82"/>
        <v>10</v>
      </c>
      <c r="BR70" s="12">
        <f t="shared" si="88"/>
        <v>26</v>
      </c>
      <c r="BS70" s="12">
        <f t="shared" si="13"/>
        <v>36</v>
      </c>
      <c r="BT70" s="12">
        <f t="shared" si="89"/>
        <v>28</v>
      </c>
      <c r="BU70" s="12">
        <f t="shared" si="90"/>
        <v>742</v>
      </c>
      <c r="BV70" s="12">
        <f t="shared" si="83"/>
        <v>328</v>
      </c>
      <c r="BW70" s="12">
        <f t="shared" si="91"/>
        <v>1070</v>
      </c>
    </row>
    <row r="71" spans="1:75" ht="15.75" customHeight="1">
      <c r="A71" s="11" t="s">
        <v>242</v>
      </c>
      <c r="B71" s="12" t="s">
        <v>239</v>
      </c>
      <c r="C71" s="12">
        <v>12</v>
      </c>
      <c r="D71" s="12">
        <v>1</v>
      </c>
      <c r="E71" s="12">
        <v>78</v>
      </c>
      <c r="F71" s="12">
        <v>4</v>
      </c>
      <c r="G71" s="12"/>
      <c r="H71" s="12"/>
      <c r="I71" s="12">
        <v>96</v>
      </c>
      <c r="J71" s="12">
        <v>4</v>
      </c>
      <c r="K71" s="12"/>
      <c r="L71" s="12"/>
      <c r="M71" s="12">
        <v>130</v>
      </c>
      <c r="N71" s="12">
        <v>5</v>
      </c>
      <c r="O71" s="12"/>
      <c r="P71" s="12"/>
      <c r="Q71" s="12">
        <v>107</v>
      </c>
      <c r="R71" s="12">
        <v>4</v>
      </c>
      <c r="S71" s="12"/>
      <c r="T71" s="12"/>
      <c r="U71" s="12">
        <v>100</v>
      </c>
      <c r="V71" s="12">
        <v>4</v>
      </c>
      <c r="W71" s="12"/>
      <c r="X71" s="12"/>
      <c r="Y71" s="12">
        <v>92</v>
      </c>
      <c r="Z71" s="12">
        <v>4</v>
      </c>
      <c r="AA71" s="12"/>
      <c r="AB71" s="12"/>
      <c r="AC71" s="12">
        <v>78</v>
      </c>
      <c r="AD71" s="12">
        <v>4</v>
      </c>
      <c r="AE71" s="12"/>
      <c r="AF71" s="12"/>
      <c r="AG71" s="12">
        <v>65</v>
      </c>
      <c r="AH71" s="12">
        <v>3</v>
      </c>
      <c r="AI71" s="12"/>
      <c r="AJ71" s="12"/>
      <c r="AK71" s="12">
        <v>61</v>
      </c>
      <c r="AL71" s="12">
        <v>3</v>
      </c>
      <c r="AM71" s="12"/>
      <c r="AN71" s="12"/>
      <c r="AO71" s="12">
        <v>41</v>
      </c>
      <c r="AP71" s="12">
        <v>2</v>
      </c>
      <c r="AQ71" s="12"/>
      <c r="AR71" s="12"/>
      <c r="AS71" s="12">
        <v>39</v>
      </c>
      <c r="AT71" s="12">
        <v>2</v>
      </c>
      <c r="AU71" s="12"/>
      <c r="AV71" s="12"/>
      <c r="AW71" s="12">
        <v>4567</v>
      </c>
      <c r="AX71" s="212">
        <f t="shared" si="79"/>
        <v>107</v>
      </c>
      <c r="AY71" s="212">
        <f t="shared" si="1"/>
        <v>100</v>
      </c>
      <c r="AZ71" s="212">
        <f t="shared" si="2"/>
        <v>92</v>
      </c>
      <c r="BA71" s="212">
        <f t="shared" si="3"/>
        <v>78</v>
      </c>
      <c r="BB71" s="12"/>
      <c r="BC71" s="12"/>
      <c r="BD71" s="12"/>
      <c r="BE71" s="12">
        <f t="shared" si="80"/>
        <v>0</v>
      </c>
      <c r="BF71" s="12">
        <f t="shared" si="81"/>
        <v>107</v>
      </c>
      <c r="BG71" s="12">
        <f t="shared" si="87"/>
        <v>0</v>
      </c>
      <c r="BH71" s="12">
        <f t="shared" si="7"/>
        <v>100</v>
      </c>
      <c r="BI71" s="12">
        <v>0</v>
      </c>
      <c r="BJ71" s="12">
        <v>0</v>
      </c>
      <c r="BK71" s="12">
        <v>0</v>
      </c>
      <c r="BL71" s="12">
        <f t="shared" si="8"/>
        <v>0</v>
      </c>
      <c r="BM71" s="12">
        <f t="shared" si="9"/>
        <v>92</v>
      </c>
      <c r="BN71" s="12">
        <f t="shared" si="10"/>
        <v>0</v>
      </c>
      <c r="BO71" s="12">
        <f t="shared" si="22"/>
        <v>78</v>
      </c>
      <c r="BP71" s="12">
        <v>0</v>
      </c>
      <c r="BQ71" s="12">
        <f t="shared" si="82"/>
        <v>16</v>
      </c>
      <c r="BR71" s="12">
        <f t="shared" si="88"/>
        <v>0</v>
      </c>
      <c r="BS71" s="12">
        <f t="shared" si="13"/>
        <v>16</v>
      </c>
      <c r="BT71" s="12">
        <f t="shared" si="89"/>
        <v>10</v>
      </c>
      <c r="BU71" s="12">
        <f t="shared" si="90"/>
        <v>0</v>
      </c>
      <c r="BV71" s="12">
        <f t="shared" si="83"/>
        <v>377</v>
      </c>
      <c r="BW71" s="12">
        <f t="shared" si="91"/>
        <v>377</v>
      </c>
    </row>
    <row r="72" spans="1:75" ht="15.75" customHeight="1">
      <c r="A72" s="11" t="s">
        <v>244</v>
      </c>
      <c r="B72" s="12" t="s">
        <v>239</v>
      </c>
      <c r="C72" s="12">
        <v>16</v>
      </c>
      <c r="D72" s="12">
        <v>1</v>
      </c>
      <c r="E72" s="12">
        <v>159</v>
      </c>
      <c r="F72" s="12">
        <v>6</v>
      </c>
      <c r="G72" s="12">
        <v>95</v>
      </c>
      <c r="H72" s="12">
        <v>3</v>
      </c>
      <c r="I72" s="12">
        <v>194</v>
      </c>
      <c r="J72" s="12">
        <v>6</v>
      </c>
      <c r="K72" s="12">
        <v>80</v>
      </c>
      <c r="L72" s="12">
        <v>2</v>
      </c>
      <c r="M72" s="12">
        <v>195</v>
      </c>
      <c r="N72" s="12">
        <v>6</v>
      </c>
      <c r="O72" s="12">
        <v>78</v>
      </c>
      <c r="P72" s="12">
        <v>2</v>
      </c>
      <c r="Q72" s="12">
        <v>181</v>
      </c>
      <c r="R72" s="12">
        <v>6</v>
      </c>
      <c r="S72" s="12">
        <v>86</v>
      </c>
      <c r="T72" s="12">
        <v>3</v>
      </c>
      <c r="U72" s="12">
        <v>137</v>
      </c>
      <c r="V72" s="12">
        <v>5</v>
      </c>
      <c r="W72" s="12">
        <v>67</v>
      </c>
      <c r="X72" s="12">
        <v>2</v>
      </c>
      <c r="Y72" s="12">
        <v>150</v>
      </c>
      <c r="Z72" s="12">
        <v>6</v>
      </c>
      <c r="AA72" s="12">
        <v>61</v>
      </c>
      <c r="AB72" s="12">
        <v>2</v>
      </c>
      <c r="AC72" s="12">
        <v>156</v>
      </c>
      <c r="AD72" s="12">
        <v>5</v>
      </c>
      <c r="AE72" s="12">
        <v>64</v>
      </c>
      <c r="AF72" s="12">
        <v>2</v>
      </c>
      <c r="AG72" s="12">
        <v>113</v>
      </c>
      <c r="AH72" s="12">
        <v>5</v>
      </c>
      <c r="AI72" s="12">
        <v>48</v>
      </c>
      <c r="AJ72" s="12">
        <v>2</v>
      </c>
      <c r="AK72" s="12">
        <v>95</v>
      </c>
      <c r="AL72" s="12">
        <v>4</v>
      </c>
      <c r="AM72" s="12">
        <v>31</v>
      </c>
      <c r="AN72" s="12">
        <v>1</v>
      </c>
      <c r="AO72" s="12">
        <v>92</v>
      </c>
      <c r="AP72" s="12">
        <v>5</v>
      </c>
      <c r="AQ72" s="12">
        <v>33</v>
      </c>
      <c r="AR72" s="12">
        <v>1</v>
      </c>
      <c r="AS72" s="12">
        <v>85</v>
      </c>
      <c r="AT72" s="12">
        <v>4</v>
      </c>
      <c r="AU72" s="12">
        <v>30</v>
      </c>
      <c r="AV72" s="12">
        <v>1</v>
      </c>
      <c r="AW72" s="12">
        <v>34567</v>
      </c>
      <c r="AX72" s="212">
        <f t="shared" si="79"/>
        <v>267</v>
      </c>
      <c r="AY72" s="212">
        <f t="shared" si="1"/>
        <v>204</v>
      </c>
      <c r="AZ72" s="212">
        <f t="shared" si="2"/>
        <v>211</v>
      </c>
      <c r="BA72" s="212">
        <f t="shared" si="3"/>
        <v>220</v>
      </c>
      <c r="BB72" s="12"/>
      <c r="BC72" s="12"/>
      <c r="BD72" s="12"/>
      <c r="BE72" s="12">
        <f t="shared" si="80"/>
        <v>86</v>
      </c>
      <c r="BF72" s="12">
        <f t="shared" si="81"/>
        <v>181</v>
      </c>
      <c r="BG72" s="12">
        <f t="shared" si="87"/>
        <v>67</v>
      </c>
      <c r="BH72" s="12">
        <f t="shared" si="7"/>
        <v>137</v>
      </c>
      <c r="BI72" s="12">
        <v>0</v>
      </c>
      <c r="BJ72" s="12">
        <v>0</v>
      </c>
      <c r="BK72" s="12">
        <v>0</v>
      </c>
      <c r="BL72" s="12">
        <f t="shared" si="8"/>
        <v>61</v>
      </c>
      <c r="BM72" s="12">
        <f t="shared" si="9"/>
        <v>150</v>
      </c>
      <c r="BN72" s="12">
        <f t="shared" si="10"/>
        <v>64</v>
      </c>
      <c r="BO72" s="12">
        <f t="shared" si="22"/>
        <v>156</v>
      </c>
      <c r="BP72" s="12">
        <v>0</v>
      </c>
      <c r="BQ72" s="12">
        <f t="shared" si="82"/>
        <v>22</v>
      </c>
      <c r="BR72" s="12">
        <f>P71+T72+X72+AB72+AF72</f>
        <v>9</v>
      </c>
      <c r="BS72" s="12">
        <f t="shared" si="13"/>
        <v>31</v>
      </c>
      <c r="BT72" s="12">
        <f t="shared" si="89"/>
        <v>23</v>
      </c>
      <c r="BU72" s="12">
        <f>O72+S72+W72+AA72+AE72</f>
        <v>356</v>
      </c>
      <c r="BV72" s="12">
        <f t="shared" si="83"/>
        <v>624</v>
      </c>
      <c r="BW72" s="12">
        <f>O72+Q72+S72+U72+W72+Y72+AA72+AC72+AE72</f>
        <v>980</v>
      </c>
    </row>
    <row r="73" spans="1:75" ht="15.75" customHeight="1">
      <c r="A73" s="11" t="s">
        <v>246</v>
      </c>
      <c r="B73" s="12" t="s">
        <v>239</v>
      </c>
      <c r="C73" s="12">
        <v>27</v>
      </c>
      <c r="D73" s="12">
        <v>1</v>
      </c>
      <c r="E73" s="12">
        <v>68</v>
      </c>
      <c r="F73" s="12">
        <v>2</v>
      </c>
      <c r="G73" s="12">
        <v>22</v>
      </c>
      <c r="H73" s="12">
        <v>1</v>
      </c>
      <c r="I73" s="12">
        <v>91</v>
      </c>
      <c r="J73" s="12">
        <v>3</v>
      </c>
      <c r="K73" s="12" t="s">
        <v>15</v>
      </c>
      <c r="L73" s="12" t="s">
        <v>15</v>
      </c>
      <c r="M73" s="12">
        <v>84</v>
      </c>
      <c r="N73" s="12">
        <v>2</v>
      </c>
      <c r="O73" s="12" t="s">
        <v>15</v>
      </c>
      <c r="P73" s="12" t="s">
        <v>15</v>
      </c>
      <c r="Q73" s="12">
        <v>114</v>
      </c>
      <c r="R73" s="12">
        <v>3</v>
      </c>
      <c r="S73" s="12" t="s">
        <v>15</v>
      </c>
      <c r="T73" s="12" t="s">
        <v>15</v>
      </c>
      <c r="U73" s="12">
        <v>121</v>
      </c>
      <c r="V73" s="12">
        <v>4</v>
      </c>
      <c r="W73" s="12">
        <v>12</v>
      </c>
      <c r="X73" s="12">
        <v>1</v>
      </c>
      <c r="Y73" s="12">
        <v>114</v>
      </c>
      <c r="Z73" s="12">
        <v>4</v>
      </c>
      <c r="AA73" s="12" t="s">
        <v>15</v>
      </c>
      <c r="AB73" s="12" t="s">
        <v>15</v>
      </c>
      <c r="AC73" s="12">
        <v>70</v>
      </c>
      <c r="AD73" s="12">
        <v>2</v>
      </c>
      <c r="AE73" s="12" t="s">
        <v>15</v>
      </c>
      <c r="AF73" s="12" t="s">
        <v>15</v>
      </c>
      <c r="AG73" s="12">
        <v>83</v>
      </c>
      <c r="AH73" s="12">
        <v>3</v>
      </c>
      <c r="AI73" s="12" t="s">
        <v>15</v>
      </c>
      <c r="AJ73" s="12" t="s">
        <v>15</v>
      </c>
      <c r="AK73" s="12">
        <v>80</v>
      </c>
      <c r="AL73" s="12">
        <v>3</v>
      </c>
      <c r="AM73" s="12" t="s">
        <v>15</v>
      </c>
      <c r="AN73" s="12" t="s">
        <v>15</v>
      </c>
      <c r="AO73" s="12">
        <v>99</v>
      </c>
      <c r="AP73" s="12">
        <v>4</v>
      </c>
      <c r="AQ73" s="12" t="s">
        <v>15</v>
      </c>
      <c r="AR73" s="12" t="s">
        <v>15</v>
      </c>
      <c r="AS73" s="12">
        <v>61</v>
      </c>
      <c r="AT73" s="12">
        <v>3</v>
      </c>
      <c r="AU73" s="12">
        <v>14</v>
      </c>
      <c r="AV73" s="12">
        <v>1</v>
      </c>
      <c r="AW73" s="12">
        <v>4567</v>
      </c>
      <c r="AX73" s="212" t="e">
        <f t="shared" si="79"/>
        <v>#VALUE!</v>
      </c>
      <c r="AY73" s="212">
        <f t="shared" si="1"/>
        <v>133</v>
      </c>
      <c r="AZ73" s="212" t="e">
        <f t="shared" si="2"/>
        <v>#VALUE!</v>
      </c>
      <c r="BA73" s="212" t="e">
        <f t="shared" si="3"/>
        <v>#VALUE!</v>
      </c>
      <c r="BB73" s="12"/>
      <c r="BC73" s="12"/>
      <c r="BD73" s="12"/>
      <c r="BE73" s="12" t="str">
        <f t="shared" si="80"/>
        <v/>
      </c>
      <c r="BF73" s="12">
        <f t="shared" si="81"/>
        <v>114</v>
      </c>
      <c r="BG73" s="12">
        <f t="shared" si="87"/>
        <v>12</v>
      </c>
      <c r="BH73" s="12">
        <f t="shared" si="7"/>
        <v>121</v>
      </c>
      <c r="BI73" s="12">
        <v>0</v>
      </c>
      <c r="BJ73" s="12">
        <v>0</v>
      </c>
      <c r="BK73" s="12">
        <v>0</v>
      </c>
      <c r="BL73" s="12" t="str">
        <f t="shared" si="8"/>
        <v/>
      </c>
      <c r="BM73" s="12">
        <f t="shared" si="9"/>
        <v>114</v>
      </c>
      <c r="BN73" s="12" t="str">
        <f t="shared" si="10"/>
        <v/>
      </c>
      <c r="BO73" s="12">
        <f t="shared" si="22"/>
        <v>70</v>
      </c>
      <c r="BP73" s="12">
        <v>0</v>
      </c>
      <c r="BQ73" s="12">
        <f t="shared" si="82"/>
        <v>13</v>
      </c>
      <c r="BR73" s="12" t="e">
        <f t="shared" ref="BR73:BR141" si="92">T73+X73+AB73+AF73</f>
        <v>#VALUE!</v>
      </c>
      <c r="BS73" s="12" t="e">
        <f t="shared" si="13"/>
        <v>#VALUE!</v>
      </c>
      <c r="BT73" s="12" t="e">
        <f t="shared" si="89"/>
        <v>#VALUE!</v>
      </c>
      <c r="BU73" s="12" t="e">
        <f t="shared" ref="BU73:BU79" si="93">S73+W73+AA73+AE73</f>
        <v>#VALUE!</v>
      </c>
      <c r="BV73" s="12">
        <f t="shared" si="83"/>
        <v>419</v>
      </c>
      <c r="BW73" s="12" t="e">
        <f t="shared" ref="BW73:BW141" si="94">Q73+S73+U73+W73+Y73+AA73+AC73+AE73</f>
        <v>#VALUE!</v>
      </c>
    </row>
    <row r="74" spans="1:75" ht="15.75" customHeight="1">
      <c r="A74" s="11" t="s">
        <v>248</v>
      </c>
      <c r="B74" s="12" t="s">
        <v>239</v>
      </c>
      <c r="C74" s="12">
        <v>39</v>
      </c>
      <c r="D74" s="12">
        <v>1</v>
      </c>
      <c r="E74" s="12">
        <v>137</v>
      </c>
      <c r="F74" s="217">
        <v>5</v>
      </c>
      <c r="G74" s="217">
        <v>116</v>
      </c>
      <c r="H74" s="217">
        <v>4</v>
      </c>
      <c r="I74" s="217">
        <v>173</v>
      </c>
      <c r="J74" s="217">
        <v>7</v>
      </c>
      <c r="K74" s="217">
        <v>125</v>
      </c>
      <c r="L74" s="217">
        <v>4</v>
      </c>
      <c r="M74" s="217">
        <v>181</v>
      </c>
      <c r="N74" s="217">
        <v>6</v>
      </c>
      <c r="O74" s="217">
        <v>86</v>
      </c>
      <c r="P74" s="217">
        <v>3</v>
      </c>
      <c r="Q74" s="217">
        <v>148</v>
      </c>
      <c r="R74" s="217">
        <v>6</v>
      </c>
      <c r="S74" s="217">
        <v>91</v>
      </c>
      <c r="T74" s="217">
        <v>3</v>
      </c>
      <c r="U74" s="217">
        <v>145</v>
      </c>
      <c r="V74" s="217">
        <v>5</v>
      </c>
      <c r="W74" s="217">
        <v>93</v>
      </c>
      <c r="X74" s="217">
        <v>3</v>
      </c>
      <c r="Y74" s="217">
        <v>153</v>
      </c>
      <c r="Z74" s="217">
        <v>6</v>
      </c>
      <c r="AA74" s="217">
        <v>74</v>
      </c>
      <c r="AB74" s="217">
        <v>2</v>
      </c>
      <c r="AC74" s="217">
        <v>153</v>
      </c>
      <c r="AD74" s="217">
        <v>6</v>
      </c>
      <c r="AE74" s="217">
        <v>70</v>
      </c>
      <c r="AF74" s="217">
        <v>2</v>
      </c>
      <c r="AG74" s="217">
        <v>130</v>
      </c>
      <c r="AH74" s="217">
        <v>5</v>
      </c>
      <c r="AI74" s="217">
        <v>90</v>
      </c>
      <c r="AJ74" s="217">
        <v>3</v>
      </c>
      <c r="AK74" s="217">
        <v>135</v>
      </c>
      <c r="AL74" s="217">
        <v>6</v>
      </c>
      <c r="AM74" s="217">
        <v>57</v>
      </c>
      <c r="AN74" s="217">
        <v>2</v>
      </c>
      <c r="AO74" s="12">
        <v>102</v>
      </c>
      <c r="AP74" s="12">
        <v>4</v>
      </c>
      <c r="AQ74" s="12">
        <v>50</v>
      </c>
      <c r="AR74" s="12">
        <v>2</v>
      </c>
      <c r="AS74" s="12">
        <v>112</v>
      </c>
      <c r="AT74" s="12">
        <v>5</v>
      </c>
      <c r="AU74" s="12">
        <v>40</v>
      </c>
      <c r="AV74" s="12">
        <v>2</v>
      </c>
      <c r="AW74" s="12">
        <v>4567</v>
      </c>
      <c r="AX74" s="212">
        <f t="shared" si="79"/>
        <v>239</v>
      </c>
      <c r="AY74" s="212">
        <f t="shared" si="1"/>
        <v>238</v>
      </c>
      <c r="AZ74" s="212">
        <f t="shared" si="2"/>
        <v>227</v>
      </c>
      <c r="BA74" s="212">
        <f t="shared" si="3"/>
        <v>223</v>
      </c>
      <c r="BB74" s="12"/>
      <c r="BC74" s="12"/>
      <c r="BD74" s="12"/>
      <c r="BE74" s="12">
        <f t="shared" si="80"/>
        <v>91</v>
      </c>
      <c r="BF74" s="12">
        <f t="shared" si="81"/>
        <v>148</v>
      </c>
      <c r="BG74" s="12">
        <f t="shared" si="87"/>
        <v>93</v>
      </c>
      <c r="BH74" s="12">
        <f t="shared" si="7"/>
        <v>145</v>
      </c>
      <c r="BI74" s="12">
        <v>0</v>
      </c>
      <c r="BJ74" s="12">
        <v>0</v>
      </c>
      <c r="BK74" s="12">
        <v>0</v>
      </c>
      <c r="BL74" s="12">
        <f t="shared" si="8"/>
        <v>74</v>
      </c>
      <c r="BM74" s="12">
        <f t="shared" si="9"/>
        <v>153</v>
      </c>
      <c r="BN74" s="12">
        <f t="shared" si="10"/>
        <v>70</v>
      </c>
      <c r="BO74" s="12">
        <f t="shared" si="22"/>
        <v>153</v>
      </c>
      <c r="BP74" s="12">
        <v>0</v>
      </c>
      <c r="BQ74" s="12">
        <f t="shared" si="82"/>
        <v>23</v>
      </c>
      <c r="BR74" s="12">
        <f t="shared" si="92"/>
        <v>10</v>
      </c>
      <c r="BS74" s="12">
        <f t="shared" si="13"/>
        <v>33</v>
      </c>
      <c r="BT74" s="12">
        <f t="shared" si="89"/>
        <v>29</v>
      </c>
      <c r="BU74" s="12">
        <f t="shared" si="93"/>
        <v>328</v>
      </c>
      <c r="BV74" s="12">
        <f t="shared" si="83"/>
        <v>599</v>
      </c>
      <c r="BW74" s="12">
        <f t="shared" si="94"/>
        <v>927</v>
      </c>
    </row>
    <row r="75" spans="1:75" ht="15.75" customHeight="1">
      <c r="A75" s="11" t="s">
        <v>250</v>
      </c>
      <c r="B75" s="12" t="s">
        <v>87</v>
      </c>
      <c r="C75" s="12">
        <v>5</v>
      </c>
      <c r="D75" s="12">
        <v>0.5</v>
      </c>
      <c r="E75" s="12">
        <v>121</v>
      </c>
      <c r="F75" s="12">
        <v>4</v>
      </c>
      <c r="G75" s="12">
        <v>81</v>
      </c>
      <c r="H75" s="12">
        <v>2</v>
      </c>
      <c r="I75" s="12">
        <v>128</v>
      </c>
      <c r="J75" s="12">
        <v>4</v>
      </c>
      <c r="K75" s="12">
        <v>106</v>
      </c>
      <c r="L75" s="12">
        <v>3</v>
      </c>
      <c r="M75" s="12">
        <v>146</v>
      </c>
      <c r="N75" s="12">
        <v>5</v>
      </c>
      <c r="O75" s="12">
        <v>84</v>
      </c>
      <c r="P75" s="12">
        <v>3</v>
      </c>
      <c r="Q75" s="12">
        <v>147</v>
      </c>
      <c r="R75" s="12">
        <v>5</v>
      </c>
      <c r="S75" s="12">
        <v>77</v>
      </c>
      <c r="T75" s="12">
        <v>3</v>
      </c>
      <c r="U75" s="12">
        <v>118</v>
      </c>
      <c r="V75" s="12">
        <v>5</v>
      </c>
      <c r="W75" s="12">
        <v>59</v>
      </c>
      <c r="X75" s="12">
        <v>2</v>
      </c>
      <c r="Y75" s="12">
        <v>107</v>
      </c>
      <c r="Z75" s="12">
        <v>5</v>
      </c>
      <c r="AA75" s="12">
        <v>54</v>
      </c>
      <c r="AB75" s="12">
        <v>2</v>
      </c>
      <c r="AC75" s="12">
        <v>111</v>
      </c>
      <c r="AD75" s="12">
        <v>5</v>
      </c>
      <c r="AE75" s="12">
        <v>37</v>
      </c>
      <c r="AF75" s="12">
        <v>2</v>
      </c>
      <c r="AG75" s="12">
        <v>108</v>
      </c>
      <c r="AH75" s="12">
        <v>5</v>
      </c>
      <c r="AI75" s="12">
        <v>37</v>
      </c>
      <c r="AJ75" s="12">
        <v>2</v>
      </c>
      <c r="AK75" s="12">
        <v>90</v>
      </c>
      <c r="AL75" s="12">
        <v>4</v>
      </c>
      <c r="AM75" s="12">
        <v>32</v>
      </c>
      <c r="AN75" s="12">
        <v>1</v>
      </c>
      <c r="AO75" s="12">
        <v>85</v>
      </c>
      <c r="AP75" s="12">
        <v>3</v>
      </c>
      <c r="AQ75" s="12">
        <v>25</v>
      </c>
      <c r="AR75" s="12">
        <v>1</v>
      </c>
      <c r="AS75" s="12">
        <v>74</v>
      </c>
      <c r="AT75" s="12">
        <v>3</v>
      </c>
      <c r="AU75" s="12">
        <v>31</v>
      </c>
      <c r="AV75" s="12">
        <v>1</v>
      </c>
      <c r="AW75" s="12">
        <v>4567</v>
      </c>
      <c r="AX75" s="212">
        <f t="shared" si="79"/>
        <v>224</v>
      </c>
      <c r="AY75" s="212">
        <f t="shared" si="1"/>
        <v>177</v>
      </c>
      <c r="AZ75" s="212">
        <f t="shared" si="2"/>
        <v>161</v>
      </c>
      <c r="BA75" s="212">
        <f t="shared" si="3"/>
        <v>148</v>
      </c>
      <c r="BB75" s="12"/>
      <c r="BC75" s="12"/>
      <c r="BD75" s="12"/>
      <c r="BE75" s="12">
        <f t="shared" si="80"/>
        <v>77</v>
      </c>
      <c r="BF75" s="12">
        <f t="shared" si="81"/>
        <v>147</v>
      </c>
      <c r="BG75" s="12">
        <f t="shared" si="87"/>
        <v>59</v>
      </c>
      <c r="BH75" s="12">
        <f t="shared" si="7"/>
        <v>118</v>
      </c>
      <c r="BI75" s="12">
        <v>0</v>
      </c>
      <c r="BJ75" s="12">
        <f t="shared" ref="BJ75:BJ79" si="95">AA75</f>
        <v>54</v>
      </c>
      <c r="BK75" s="12">
        <f t="shared" ref="BK75:BK79" si="96">Y75</f>
        <v>107</v>
      </c>
      <c r="BL75" s="12">
        <v>0</v>
      </c>
      <c r="BM75" s="12">
        <v>0</v>
      </c>
      <c r="BN75" s="12">
        <f t="shared" si="10"/>
        <v>37</v>
      </c>
      <c r="BO75" s="12">
        <f t="shared" si="22"/>
        <v>111</v>
      </c>
      <c r="BP75" s="12">
        <v>0</v>
      </c>
      <c r="BQ75" s="12">
        <f t="shared" si="82"/>
        <v>20</v>
      </c>
      <c r="BR75" s="12">
        <f t="shared" si="92"/>
        <v>9</v>
      </c>
      <c r="BS75" s="12">
        <f t="shared" si="13"/>
        <v>29</v>
      </c>
      <c r="BT75" s="12">
        <f t="shared" si="89"/>
        <v>20</v>
      </c>
      <c r="BU75" s="12">
        <f t="shared" si="93"/>
        <v>227</v>
      </c>
      <c r="BV75" s="12">
        <f t="shared" si="83"/>
        <v>483</v>
      </c>
      <c r="BW75" s="12">
        <f t="shared" si="94"/>
        <v>710</v>
      </c>
    </row>
    <row r="76" spans="1:75" ht="15.75" customHeight="1">
      <c r="A76" s="11" t="s">
        <v>252</v>
      </c>
      <c r="B76" s="12" t="s">
        <v>87</v>
      </c>
      <c r="C76" s="12">
        <v>7</v>
      </c>
      <c r="D76" s="12">
        <v>0.5</v>
      </c>
      <c r="E76" s="12">
        <v>61</v>
      </c>
      <c r="F76" s="12">
        <v>2</v>
      </c>
      <c r="G76" s="12">
        <v>30</v>
      </c>
      <c r="H76" s="12">
        <v>1</v>
      </c>
      <c r="I76" s="12">
        <v>64</v>
      </c>
      <c r="J76" s="12">
        <v>3</v>
      </c>
      <c r="K76" s="12">
        <v>54</v>
      </c>
      <c r="L76" s="12">
        <v>2</v>
      </c>
      <c r="M76" s="12">
        <v>51</v>
      </c>
      <c r="N76" s="12">
        <v>2</v>
      </c>
      <c r="O76" s="12">
        <v>51</v>
      </c>
      <c r="P76" s="12">
        <v>2</v>
      </c>
      <c r="Q76" s="12">
        <v>72</v>
      </c>
      <c r="R76" s="12">
        <v>3</v>
      </c>
      <c r="S76" s="12">
        <v>49</v>
      </c>
      <c r="T76" s="12">
        <v>2</v>
      </c>
      <c r="U76" s="12">
        <v>65</v>
      </c>
      <c r="V76" s="12">
        <v>3</v>
      </c>
      <c r="W76" s="12">
        <v>29</v>
      </c>
      <c r="X76" s="12">
        <v>2</v>
      </c>
      <c r="Y76" s="12">
        <v>62</v>
      </c>
      <c r="Z76" s="12">
        <v>3</v>
      </c>
      <c r="AA76" s="12">
        <v>42</v>
      </c>
      <c r="AB76" s="12">
        <v>2</v>
      </c>
      <c r="AC76" s="12">
        <v>48</v>
      </c>
      <c r="AD76" s="12">
        <v>2</v>
      </c>
      <c r="AE76" s="12">
        <v>38</v>
      </c>
      <c r="AF76" s="12">
        <v>2</v>
      </c>
      <c r="AG76" s="12">
        <v>51</v>
      </c>
      <c r="AH76" s="12">
        <v>2</v>
      </c>
      <c r="AI76" s="12">
        <v>35</v>
      </c>
      <c r="AJ76" s="12">
        <v>2</v>
      </c>
      <c r="AK76" s="12">
        <v>44</v>
      </c>
      <c r="AL76" s="12">
        <v>2</v>
      </c>
      <c r="AM76" s="12">
        <v>16</v>
      </c>
      <c r="AN76" s="12">
        <v>1</v>
      </c>
      <c r="AO76" s="12">
        <v>42</v>
      </c>
      <c r="AP76" s="12">
        <v>2</v>
      </c>
      <c r="AQ76" s="12">
        <v>24</v>
      </c>
      <c r="AR76" s="12">
        <v>1</v>
      </c>
      <c r="AS76" s="12">
        <v>49</v>
      </c>
      <c r="AT76" s="12">
        <v>2</v>
      </c>
      <c r="AU76" s="12">
        <v>14</v>
      </c>
      <c r="AV76" s="12">
        <v>1</v>
      </c>
      <c r="AW76" s="12">
        <v>4567</v>
      </c>
      <c r="AX76" s="212">
        <f t="shared" si="79"/>
        <v>121</v>
      </c>
      <c r="AY76" s="212">
        <f t="shared" si="1"/>
        <v>94</v>
      </c>
      <c r="AZ76" s="212">
        <f t="shared" si="2"/>
        <v>104</v>
      </c>
      <c r="BA76" s="212">
        <f t="shared" si="3"/>
        <v>86</v>
      </c>
      <c r="BB76" s="12"/>
      <c r="BC76" s="12"/>
      <c r="BD76" s="12"/>
      <c r="BE76" s="12">
        <f t="shared" si="80"/>
        <v>49</v>
      </c>
      <c r="BF76" s="12">
        <f t="shared" si="81"/>
        <v>72</v>
      </c>
      <c r="BG76" s="12">
        <f t="shared" si="87"/>
        <v>29</v>
      </c>
      <c r="BH76" s="12">
        <f t="shared" si="7"/>
        <v>65</v>
      </c>
      <c r="BI76" s="12">
        <v>0</v>
      </c>
      <c r="BJ76" s="12">
        <f t="shared" si="95"/>
        <v>42</v>
      </c>
      <c r="BK76" s="12">
        <f t="shared" si="96"/>
        <v>62</v>
      </c>
      <c r="BL76" s="12">
        <v>0</v>
      </c>
      <c r="BM76" s="12">
        <v>0</v>
      </c>
      <c r="BN76" s="12">
        <f t="shared" si="10"/>
        <v>38</v>
      </c>
      <c r="BO76" s="12">
        <f t="shared" si="22"/>
        <v>48</v>
      </c>
      <c r="BP76" s="12">
        <v>0</v>
      </c>
      <c r="BQ76" s="12">
        <f t="shared" si="82"/>
        <v>11</v>
      </c>
      <c r="BR76" s="12">
        <f t="shared" si="92"/>
        <v>8</v>
      </c>
      <c r="BS76" s="12">
        <f t="shared" si="13"/>
        <v>19</v>
      </c>
      <c r="BT76" s="12">
        <f t="shared" si="89"/>
        <v>13</v>
      </c>
      <c r="BU76" s="12">
        <f t="shared" si="93"/>
        <v>158</v>
      </c>
      <c r="BV76" s="12">
        <f t="shared" si="83"/>
        <v>247</v>
      </c>
      <c r="BW76" s="12">
        <f t="shared" si="94"/>
        <v>405</v>
      </c>
    </row>
    <row r="77" spans="1:75" ht="15.75" customHeight="1">
      <c r="A77" s="11" t="s">
        <v>254</v>
      </c>
      <c r="B77" s="12" t="s">
        <v>87</v>
      </c>
      <c r="C77" s="12">
        <v>8</v>
      </c>
      <c r="D77" s="12">
        <v>0.5</v>
      </c>
      <c r="E77" s="12">
        <v>10</v>
      </c>
      <c r="F77" s="12">
        <v>1</v>
      </c>
      <c r="G77" s="12">
        <v>75</v>
      </c>
      <c r="H77" s="12">
        <v>2</v>
      </c>
      <c r="I77" s="12">
        <v>23</v>
      </c>
      <c r="J77" s="12">
        <v>1</v>
      </c>
      <c r="K77" s="12">
        <v>78</v>
      </c>
      <c r="L77" s="12">
        <v>3</v>
      </c>
      <c r="M77" s="12">
        <v>22</v>
      </c>
      <c r="N77" s="12">
        <v>1</v>
      </c>
      <c r="O77" s="12">
        <v>59</v>
      </c>
      <c r="P77" s="12">
        <v>2</v>
      </c>
      <c r="Q77" s="12">
        <v>24</v>
      </c>
      <c r="R77" s="12">
        <v>1</v>
      </c>
      <c r="S77" s="12">
        <v>53</v>
      </c>
      <c r="T77" s="12">
        <v>2</v>
      </c>
      <c r="U77" s="12">
        <v>18</v>
      </c>
      <c r="V77" s="12">
        <v>1</v>
      </c>
      <c r="W77" s="12">
        <v>59</v>
      </c>
      <c r="X77" s="12">
        <v>2</v>
      </c>
      <c r="Y77" s="12">
        <v>20</v>
      </c>
      <c r="Z77" s="12">
        <v>1</v>
      </c>
      <c r="AA77" s="12">
        <v>44</v>
      </c>
      <c r="AB77" s="12">
        <v>2</v>
      </c>
      <c r="AC77" s="12">
        <v>14</v>
      </c>
      <c r="AD77" s="12">
        <v>1</v>
      </c>
      <c r="AE77" s="12">
        <v>40</v>
      </c>
      <c r="AF77" s="12">
        <v>2</v>
      </c>
      <c r="AG77" s="12">
        <v>13</v>
      </c>
      <c r="AH77" s="12">
        <v>1</v>
      </c>
      <c r="AI77" s="12">
        <v>50</v>
      </c>
      <c r="AJ77" s="12">
        <v>2</v>
      </c>
      <c r="AK77" s="12">
        <v>14</v>
      </c>
      <c r="AL77" s="12">
        <v>1</v>
      </c>
      <c r="AM77" s="12">
        <v>41</v>
      </c>
      <c r="AN77" s="12">
        <v>2</v>
      </c>
      <c r="AO77" s="12">
        <v>16</v>
      </c>
      <c r="AP77" s="12">
        <v>1</v>
      </c>
      <c r="AQ77" s="12">
        <v>53</v>
      </c>
      <c r="AR77" s="12">
        <v>2</v>
      </c>
      <c r="AS77" s="12">
        <v>17</v>
      </c>
      <c r="AT77" s="12">
        <v>1</v>
      </c>
      <c r="AU77" s="12">
        <v>61</v>
      </c>
      <c r="AV77" s="12">
        <v>2</v>
      </c>
      <c r="AW77" s="12">
        <v>4567</v>
      </c>
      <c r="AX77" s="212">
        <f t="shared" si="79"/>
        <v>77</v>
      </c>
      <c r="AY77" s="212">
        <f t="shared" si="1"/>
        <v>77</v>
      </c>
      <c r="AZ77" s="212">
        <f t="shared" si="2"/>
        <v>64</v>
      </c>
      <c r="BA77" s="212">
        <f t="shared" si="3"/>
        <v>54</v>
      </c>
      <c r="BB77" s="12"/>
      <c r="BC77" s="12"/>
      <c r="BD77" s="12"/>
      <c r="BE77" s="12">
        <f t="shared" si="80"/>
        <v>53</v>
      </c>
      <c r="BF77" s="12">
        <f t="shared" si="81"/>
        <v>24</v>
      </c>
      <c r="BG77" s="12">
        <f t="shared" si="87"/>
        <v>59</v>
      </c>
      <c r="BH77" s="12">
        <f t="shared" si="7"/>
        <v>18</v>
      </c>
      <c r="BI77" s="12">
        <v>0</v>
      </c>
      <c r="BJ77" s="12">
        <f t="shared" si="95"/>
        <v>44</v>
      </c>
      <c r="BK77" s="12">
        <f t="shared" si="96"/>
        <v>20</v>
      </c>
      <c r="BL77" s="12">
        <v>0</v>
      </c>
      <c r="BM77" s="12">
        <v>0</v>
      </c>
      <c r="BN77" s="12">
        <f t="shared" si="10"/>
        <v>40</v>
      </c>
      <c r="BO77" s="12">
        <f t="shared" si="22"/>
        <v>14</v>
      </c>
      <c r="BP77" s="12">
        <v>0</v>
      </c>
      <c r="BQ77" s="12">
        <f t="shared" si="82"/>
        <v>4</v>
      </c>
      <c r="BR77" s="12">
        <f t="shared" si="92"/>
        <v>8</v>
      </c>
      <c r="BS77" s="12">
        <f t="shared" si="13"/>
        <v>12</v>
      </c>
      <c r="BT77" s="12">
        <f t="shared" si="89"/>
        <v>12</v>
      </c>
      <c r="BU77" s="12">
        <f t="shared" si="93"/>
        <v>196</v>
      </c>
      <c r="BV77" s="12">
        <f t="shared" si="83"/>
        <v>76</v>
      </c>
      <c r="BW77" s="12">
        <f t="shared" si="94"/>
        <v>272</v>
      </c>
    </row>
    <row r="78" spans="1:75" ht="15.75" customHeight="1">
      <c r="A78" s="11" t="s">
        <v>256</v>
      </c>
      <c r="B78" s="12" t="s">
        <v>87</v>
      </c>
      <c r="C78" s="12">
        <v>17</v>
      </c>
      <c r="D78" s="12">
        <v>0.5</v>
      </c>
      <c r="E78" s="12">
        <v>88</v>
      </c>
      <c r="F78" s="12">
        <v>4</v>
      </c>
      <c r="G78" s="12">
        <v>162</v>
      </c>
      <c r="H78" s="12">
        <v>5</v>
      </c>
      <c r="I78" s="12">
        <v>61</v>
      </c>
      <c r="J78" s="12">
        <v>3</v>
      </c>
      <c r="K78" s="12">
        <v>130</v>
      </c>
      <c r="L78" s="12">
        <v>4</v>
      </c>
      <c r="M78" s="12">
        <v>76</v>
      </c>
      <c r="N78" s="12">
        <v>3</v>
      </c>
      <c r="O78" s="12">
        <v>131</v>
      </c>
      <c r="P78" s="12">
        <v>4</v>
      </c>
      <c r="Q78" s="12">
        <v>59</v>
      </c>
      <c r="R78" s="12">
        <v>3</v>
      </c>
      <c r="S78" s="12">
        <v>101</v>
      </c>
      <c r="T78" s="12">
        <v>4</v>
      </c>
      <c r="U78" s="12">
        <v>96</v>
      </c>
      <c r="V78" s="12">
        <v>4</v>
      </c>
      <c r="W78" s="12">
        <v>112</v>
      </c>
      <c r="X78" s="12">
        <v>5</v>
      </c>
      <c r="Y78" s="12">
        <v>68</v>
      </c>
      <c r="Z78" s="12">
        <v>3</v>
      </c>
      <c r="AA78" s="12">
        <v>103</v>
      </c>
      <c r="AB78" s="12">
        <v>4</v>
      </c>
      <c r="AC78" s="12">
        <v>78</v>
      </c>
      <c r="AD78" s="12">
        <v>3</v>
      </c>
      <c r="AE78" s="12">
        <v>115</v>
      </c>
      <c r="AF78" s="12">
        <v>4</v>
      </c>
      <c r="AG78" s="12">
        <v>61</v>
      </c>
      <c r="AH78" s="12">
        <v>3</v>
      </c>
      <c r="AI78" s="12">
        <v>77</v>
      </c>
      <c r="AJ78" s="12">
        <v>3</v>
      </c>
      <c r="AK78" s="12">
        <v>75</v>
      </c>
      <c r="AL78" s="12">
        <v>3</v>
      </c>
      <c r="AM78" s="12">
        <v>73</v>
      </c>
      <c r="AN78" s="12">
        <v>3</v>
      </c>
      <c r="AO78" s="12">
        <v>44</v>
      </c>
      <c r="AP78" s="12">
        <v>2</v>
      </c>
      <c r="AQ78" s="12">
        <v>66</v>
      </c>
      <c r="AR78" s="12">
        <v>3</v>
      </c>
      <c r="AS78" s="12">
        <v>51</v>
      </c>
      <c r="AT78" s="12">
        <v>2</v>
      </c>
      <c r="AU78" s="12">
        <v>42</v>
      </c>
      <c r="AV78" s="12">
        <v>2</v>
      </c>
      <c r="AW78" s="12">
        <v>4567</v>
      </c>
      <c r="AX78" s="212">
        <f t="shared" si="79"/>
        <v>160</v>
      </c>
      <c r="AY78" s="212">
        <f t="shared" si="1"/>
        <v>208</v>
      </c>
      <c r="AZ78" s="212">
        <f t="shared" si="2"/>
        <v>171</v>
      </c>
      <c r="BA78" s="212">
        <f t="shared" si="3"/>
        <v>193</v>
      </c>
      <c r="BB78" s="12"/>
      <c r="BC78" s="12"/>
      <c r="BD78" s="12"/>
      <c r="BE78" s="12">
        <f t="shared" si="80"/>
        <v>101</v>
      </c>
      <c r="BF78" s="12">
        <f t="shared" si="81"/>
        <v>59</v>
      </c>
      <c r="BG78" s="12">
        <f t="shared" si="87"/>
        <v>112</v>
      </c>
      <c r="BH78" s="12">
        <f t="shared" si="7"/>
        <v>96</v>
      </c>
      <c r="BI78" s="12">
        <v>0</v>
      </c>
      <c r="BJ78" s="12">
        <f t="shared" si="95"/>
        <v>103</v>
      </c>
      <c r="BK78" s="12">
        <f t="shared" si="96"/>
        <v>68</v>
      </c>
      <c r="BL78" s="12">
        <v>0</v>
      </c>
      <c r="BM78" s="12">
        <v>0</v>
      </c>
      <c r="BN78" s="12">
        <f t="shared" si="10"/>
        <v>115</v>
      </c>
      <c r="BO78" s="12">
        <f t="shared" si="22"/>
        <v>78</v>
      </c>
      <c r="BP78" s="12">
        <v>0</v>
      </c>
      <c r="BQ78" s="12">
        <f t="shared" si="82"/>
        <v>13</v>
      </c>
      <c r="BR78" s="12">
        <f t="shared" si="92"/>
        <v>17</v>
      </c>
      <c r="BS78" s="12">
        <f t="shared" si="13"/>
        <v>30</v>
      </c>
      <c r="BT78" s="12">
        <f t="shared" si="89"/>
        <v>21</v>
      </c>
      <c r="BU78" s="12">
        <f t="shared" si="93"/>
        <v>431</v>
      </c>
      <c r="BV78" s="12">
        <f t="shared" si="83"/>
        <v>301</v>
      </c>
      <c r="BW78" s="12">
        <f t="shared" si="94"/>
        <v>732</v>
      </c>
    </row>
    <row r="79" spans="1:75" ht="15.75" customHeight="1">
      <c r="A79" s="11" t="s">
        <v>258</v>
      </c>
      <c r="B79" s="12" t="s">
        <v>87</v>
      </c>
      <c r="C79" s="12">
        <v>42</v>
      </c>
      <c r="D79" s="12">
        <v>0.5</v>
      </c>
      <c r="E79" s="12">
        <v>78</v>
      </c>
      <c r="F79" s="12">
        <v>3</v>
      </c>
      <c r="G79" s="12">
        <v>63</v>
      </c>
      <c r="H79" s="12">
        <v>2</v>
      </c>
      <c r="I79" s="12">
        <v>75</v>
      </c>
      <c r="J79" s="12">
        <v>3</v>
      </c>
      <c r="K79" s="12">
        <v>67</v>
      </c>
      <c r="L79" s="12">
        <v>2</v>
      </c>
      <c r="M79" s="12">
        <v>77</v>
      </c>
      <c r="N79" s="12">
        <v>3</v>
      </c>
      <c r="O79" s="12">
        <v>54</v>
      </c>
      <c r="P79" s="12">
        <v>2</v>
      </c>
      <c r="Q79" s="12">
        <v>86</v>
      </c>
      <c r="R79" s="12">
        <v>3</v>
      </c>
      <c r="S79" s="12">
        <v>47</v>
      </c>
      <c r="T79" s="12">
        <v>2</v>
      </c>
      <c r="U79" s="12">
        <v>85</v>
      </c>
      <c r="V79" s="12">
        <v>4</v>
      </c>
      <c r="W79" s="12">
        <v>54</v>
      </c>
      <c r="X79" s="12">
        <v>2</v>
      </c>
      <c r="Y79" s="12">
        <v>65</v>
      </c>
      <c r="Z79" s="12">
        <v>3</v>
      </c>
      <c r="AA79" s="12">
        <v>40</v>
      </c>
      <c r="AB79" s="12">
        <v>2</v>
      </c>
      <c r="AC79" s="12">
        <v>74</v>
      </c>
      <c r="AD79" s="12">
        <v>3</v>
      </c>
      <c r="AE79" s="12">
        <v>45</v>
      </c>
      <c r="AF79" s="12">
        <v>2</v>
      </c>
      <c r="AG79" s="12">
        <v>75</v>
      </c>
      <c r="AH79" s="12">
        <v>3</v>
      </c>
      <c r="AI79" s="12">
        <v>16</v>
      </c>
      <c r="AJ79" s="12">
        <v>1</v>
      </c>
      <c r="AK79" s="12">
        <v>60</v>
      </c>
      <c r="AL79" s="12">
        <v>3</v>
      </c>
      <c r="AM79" s="12">
        <v>30</v>
      </c>
      <c r="AN79" s="12">
        <v>1</v>
      </c>
      <c r="AO79" s="12">
        <v>41</v>
      </c>
      <c r="AP79" s="12">
        <v>3</v>
      </c>
      <c r="AQ79" s="12">
        <v>17</v>
      </c>
      <c r="AR79" s="12">
        <v>1</v>
      </c>
      <c r="AS79" s="12">
        <v>23</v>
      </c>
      <c r="AT79" s="12">
        <v>1</v>
      </c>
      <c r="AU79" s="12">
        <v>23</v>
      </c>
      <c r="AV79" s="12">
        <v>1</v>
      </c>
      <c r="AW79" s="12">
        <v>4567</v>
      </c>
      <c r="AX79" s="212">
        <f t="shared" si="79"/>
        <v>133</v>
      </c>
      <c r="AY79" s="212">
        <f t="shared" si="1"/>
        <v>139</v>
      </c>
      <c r="AZ79" s="212">
        <f t="shared" si="2"/>
        <v>105</v>
      </c>
      <c r="BA79" s="212">
        <f t="shared" si="3"/>
        <v>119</v>
      </c>
      <c r="BB79" s="12"/>
      <c r="BC79" s="12"/>
      <c r="BD79" s="12"/>
      <c r="BE79" s="12">
        <f t="shared" si="80"/>
        <v>47</v>
      </c>
      <c r="BF79" s="12">
        <f t="shared" si="81"/>
        <v>86</v>
      </c>
      <c r="BG79" s="12">
        <f t="shared" si="87"/>
        <v>54</v>
      </c>
      <c r="BH79" s="12">
        <f t="shared" si="7"/>
        <v>85</v>
      </c>
      <c r="BI79" s="12">
        <v>0</v>
      </c>
      <c r="BJ79" s="12">
        <f t="shared" si="95"/>
        <v>40</v>
      </c>
      <c r="BK79" s="12">
        <f t="shared" si="96"/>
        <v>65</v>
      </c>
      <c r="BL79" s="12">
        <v>0</v>
      </c>
      <c r="BM79" s="12">
        <v>0</v>
      </c>
      <c r="BN79" s="12">
        <f t="shared" si="10"/>
        <v>45</v>
      </c>
      <c r="BO79" s="12">
        <f t="shared" si="22"/>
        <v>74</v>
      </c>
      <c r="BP79" s="12">
        <v>0</v>
      </c>
      <c r="BQ79" s="12">
        <f t="shared" si="82"/>
        <v>13</v>
      </c>
      <c r="BR79" s="12">
        <f t="shared" si="92"/>
        <v>8</v>
      </c>
      <c r="BS79" s="12">
        <f t="shared" si="13"/>
        <v>21</v>
      </c>
      <c r="BT79" s="12">
        <f t="shared" si="89"/>
        <v>14</v>
      </c>
      <c r="BU79" s="12">
        <f t="shared" si="93"/>
        <v>186</v>
      </c>
      <c r="BV79" s="12">
        <f t="shared" si="83"/>
        <v>310</v>
      </c>
      <c r="BW79" s="12">
        <f t="shared" si="94"/>
        <v>496</v>
      </c>
    </row>
    <row r="80" spans="1:75" ht="15.75" customHeight="1">
      <c r="A80" s="11" t="s">
        <v>892</v>
      </c>
      <c r="B80" s="12" t="s">
        <v>87</v>
      </c>
      <c r="C80" s="12">
        <v>48</v>
      </c>
      <c r="D80" s="12">
        <v>0.1</v>
      </c>
      <c r="E80" s="12">
        <v>52</v>
      </c>
      <c r="F80" s="12">
        <v>2</v>
      </c>
      <c r="G80" s="12">
        <v>31</v>
      </c>
      <c r="H80" s="12">
        <v>1</v>
      </c>
      <c r="I80" s="12">
        <v>51</v>
      </c>
      <c r="J80" s="12">
        <v>2</v>
      </c>
      <c r="K80" s="12">
        <v>35</v>
      </c>
      <c r="L80" s="12">
        <v>1</v>
      </c>
      <c r="M80" s="12">
        <v>48</v>
      </c>
      <c r="N80" s="12">
        <v>2</v>
      </c>
      <c r="O80" s="12">
        <v>22</v>
      </c>
      <c r="P80" s="12">
        <v>1</v>
      </c>
      <c r="Q80" s="12">
        <v>51</v>
      </c>
      <c r="R80" s="12">
        <v>2</v>
      </c>
      <c r="S80" s="12">
        <v>20</v>
      </c>
      <c r="T80" s="12">
        <v>1</v>
      </c>
      <c r="U80" s="12">
        <v>49</v>
      </c>
      <c r="V80" s="12">
        <v>2</v>
      </c>
      <c r="W80" s="12">
        <v>17</v>
      </c>
      <c r="X80" s="12">
        <v>1</v>
      </c>
      <c r="Y80" s="12">
        <v>37</v>
      </c>
      <c r="Z80" s="12">
        <v>2</v>
      </c>
      <c r="AA80" s="12" t="s">
        <v>15</v>
      </c>
      <c r="AB80" s="12" t="s">
        <v>15</v>
      </c>
      <c r="AC80" s="12">
        <v>38</v>
      </c>
      <c r="AD80" s="12">
        <v>2</v>
      </c>
      <c r="AE80" s="12">
        <v>18</v>
      </c>
      <c r="AF80" s="12">
        <v>1</v>
      </c>
      <c r="AG80" s="12">
        <v>39</v>
      </c>
      <c r="AH80" s="12">
        <v>2</v>
      </c>
      <c r="AI80" s="12" t="s">
        <v>15</v>
      </c>
      <c r="AJ80" s="12" t="s">
        <v>15</v>
      </c>
      <c r="AK80" s="12">
        <v>29</v>
      </c>
      <c r="AL80" s="12">
        <v>1</v>
      </c>
      <c r="AM80" s="12" t="s">
        <v>15</v>
      </c>
      <c r="AN80" s="12" t="s">
        <v>15</v>
      </c>
      <c r="AO80" s="12">
        <v>42</v>
      </c>
      <c r="AP80" s="12">
        <v>2</v>
      </c>
      <c r="AQ80" s="12" t="s">
        <v>15</v>
      </c>
      <c r="AR80" s="12">
        <v>1</v>
      </c>
      <c r="AS80" s="12">
        <v>36</v>
      </c>
      <c r="AT80" s="12">
        <v>2</v>
      </c>
      <c r="AU80" s="12">
        <v>15</v>
      </c>
      <c r="AV80" s="12">
        <v>1</v>
      </c>
      <c r="AW80" s="12">
        <v>4567</v>
      </c>
      <c r="AX80" s="212"/>
      <c r="AY80" s="212"/>
      <c r="AZ80" s="212"/>
      <c r="BA80" s="2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>
        <f t="shared" si="82"/>
        <v>8</v>
      </c>
      <c r="BR80" s="12" t="e">
        <f t="shared" si="92"/>
        <v>#VALUE!</v>
      </c>
      <c r="BS80" s="12" t="e">
        <f t="shared" si="13"/>
        <v>#VALUE!</v>
      </c>
      <c r="BT80" s="12" t="e">
        <f t="shared" si="89"/>
        <v>#VALUE!</v>
      </c>
      <c r="BU80" s="12"/>
      <c r="BV80" s="12"/>
      <c r="BW80" s="12" t="e">
        <f t="shared" si="94"/>
        <v>#VALUE!</v>
      </c>
    </row>
    <row r="81" spans="1:75" ht="15.75" customHeight="1">
      <c r="A81" s="11" t="s">
        <v>260</v>
      </c>
      <c r="B81" s="12" t="s">
        <v>87</v>
      </c>
      <c r="C81" s="12">
        <v>59</v>
      </c>
      <c r="D81" s="12">
        <v>0.5</v>
      </c>
      <c r="E81" s="12">
        <v>184</v>
      </c>
      <c r="F81" s="12">
        <v>7</v>
      </c>
      <c r="G81" s="12">
        <v>30</v>
      </c>
      <c r="H81" s="12">
        <v>1</v>
      </c>
      <c r="I81" s="12">
        <v>191</v>
      </c>
      <c r="J81" s="12">
        <v>7</v>
      </c>
      <c r="K81" s="12">
        <v>38</v>
      </c>
      <c r="L81" s="12">
        <v>1</v>
      </c>
      <c r="M81" s="12">
        <v>195</v>
      </c>
      <c r="N81" s="12">
        <v>7</v>
      </c>
      <c r="O81" s="12">
        <v>34</v>
      </c>
      <c r="P81" s="12">
        <v>1</v>
      </c>
      <c r="Q81" s="12">
        <v>150</v>
      </c>
      <c r="R81" s="12">
        <v>8</v>
      </c>
      <c r="S81" s="12">
        <v>29</v>
      </c>
      <c r="T81" s="12">
        <v>1</v>
      </c>
      <c r="U81" s="12">
        <v>154</v>
      </c>
      <c r="V81" s="12">
        <v>6</v>
      </c>
      <c r="W81" s="12">
        <v>25</v>
      </c>
      <c r="X81" s="12">
        <v>2</v>
      </c>
      <c r="Y81" s="12">
        <v>142</v>
      </c>
      <c r="Z81" s="12">
        <v>6</v>
      </c>
      <c r="AA81" s="12">
        <v>30</v>
      </c>
      <c r="AB81" s="12">
        <v>1</v>
      </c>
      <c r="AC81" s="12">
        <v>117</v>
      </c>
      <c r="AD81" s="12">
        <v>5</v>
      </c>
      <c r="AE81" s="12">
        <v>26</v>
      </c>
      <c r="AF81" s="12">
        <v>2</v>
      </c>
      <c r="AG81" s="12">
        <v>142</v>
      </c>
      <c r="AH81" s="12">
        <v>7</v>
      </c>
      <c r="AI81" s="12">
        <v>20</v>
      </c>
      <c r="AJ81" s="12">
        <v>1</v>
      </c>
      <c r="AK81" s="12">
        <v>118</v>
      </c>
      <c r="AL81" s="12">
        <v>6</v>
      </c>
      <c r="AM81" s="12">
        <v>11</v>
      </c>
      <c r="AN81" s="12">
        <v>1</v>
      </c>
      <c r="AO81" s="12">
        <v>64</v>
      </c>
      <c r="AP81" s="12">
        <v>3</v>
      </c>
      <c r="AQ81" s="12">
        <v>16</v>
      </c>
      <c r="AR81" s="12">
        <v>1</v>
      </c>
      <c r="AS81" s="12">
        <v>78</v>
      </c>
      <c r="AT81" s="12">
        <v>4</v>
      </c>
      <c r="AU81" s="12">
        <v>16</v>
      </c>
      <c r="AV81" s="12">
        <v>1</v>
      </c>
      <c r="AW81" s="12">
        <v>4567</v>
      </c>
      <c r="AX81" s="212">
        <f t="shared" ref="AX81:AX92" si="97">Q81+S81</f>
        <v>179</v>
      </c>
      <c r="AY81" s="212">
        <f t="shared" ref="AY81:AY92" si="98">U81+W81</f>
        <v>179</v>
      </c>
      <c r="AZ81" s="212">
        <f t="shared" ref="AZ81:AZ92" si="99">Y81+AA81</f>
        <v>172</v>
      </c>
      <c r="BA81" s="212">
        <f t="shared" ref="BA81:BA92" si="100">AC81+AE81</f>
        <v>143</v>
      </c>
      <c r="BB81" s="12"/>
      <c r="BC81" s="12"/>
      <c r="BD81" s="12"/>
      <c r="BE81" s="12">
        <f t="shared" ref="BE81:BE92" si="101">S81</f>
        <v>29</v>
      </c>
      <c r="BF81" s="12">
        <f t="shared" ref="BF81:BF92" si="102">Q81</f>
        <v>150</v>
      </c>
      <c r="BG81" s="12">
        <f t="shared" ref="BG81:BG92" si="103">W81</f>
        <v>25</v>
      </c>
      <c r="BH81" s="12">
        <f t="shared" ref="BH81:BH92" si="104">U81</f>
        <v>154</v>
      </c>
      <c r="BI81" s="12">
        <v>0</v>
      </c>
      <c r="BJ81" s="12">
        <f t="shared" ref="BJ81:BJ92" si="105">AA81</f>
        <v>30</v>
      </c>
      <c r="BK81" s="12">
        <f t="shared" ref="BK81:BK92" si="106">Y81</f>
        <v>142</v>
      </c>
      <c r="BL81" s="12">
        <v>0</v>
      </c>
      <c r="BM81" s="12">
        <v>0</v>
      </c>
      <c r="BN81" s="12">
        <f t="shared" ref="BN81:BN92" si="107">AE81</f>
        <v>26</v>
      </c>
      <c r="BO81" s="12">
        <f t="shared" ref="BO81:BO92" si="108">AC81</f>
        <v>117</v>
      </c>
      <c r="BP81" s="12">
        <v>0</v>
      </c>
      <c r="BQ81" s="12">
        <f t="shared" si="82"/>
        <v>25</v>
      </c>
      <c r="BR81" s="12">
        <f t="shared" si="92"/>
        <v>6</v>
      </c>
      <c r="BS81" s="12">
        <f t="shared" si="13"/>
        <v>31</v>
      </c>
      <c r="BT81" s="12">
        <f t="shared" si="89"/>
        <v>24</v>
      </c>
      <c r="BU81" s="12">
        <f t="shared" ref="BU81:BU92" si="109">S81+W81+AA81+AE81</f>
        <v>110</v>
      </c>
      <c r="BV81" s="12">
        <f t="shared" ref="BV81:BV92" si="110">Q81+U81+Y81+AC81</f>
        <v>563</v>
      </c>
      <c r="BW81" s="12">
        <f t="shared" si="94"/>
        <v>673</v>
      </c>
    </row>
    <row r="82" spans="1:75" ht="15.75" customHeight="1">
      <c r="A82" s="11" t="s">
        <v>262</v>
      </c>
      <c r="B82" s="12" t="s">
        <v>87</v>
      </c>
      <c r="C82" s="12">
        <v>62</v>
      </c>
      <c r="D82" s="12">
        <v>0.5</v>
      </c>
      <c r="E82" s="12">
        <v>114</v>
      </c>
      <c r="F82" s="12">
        <v>5</v>
      </c>
      <c r="G82" s="12" t="s">
        <v>15</v>
      </c>
      <c r="H82" s="12" t="s">
        <v>15</v>
      </c>
      <c r="I82" s="12">
        <v>116</v>
      </c>
      <c r="J82" s="12">
        <v>4</v>
      </c>
      <c r="K82" s="12" t="s">
        <v>15</v>
      </c>
      <c r="L82" s="12" t="s">
        <v>15</v>
      </c>
      <c r="M82" s="12">
        <v>139</v>
      </c>
      <c r="N82" s="12">
        <v>5</v>
      </c>
      <c r="O82" s="12">
        <v>19</v>
      </c>
      <c r="P82" s="12">
        <v>1</v>
      </c>
      <c r="Q82" s="12">
        <v>95</v>
      </c>
      <c r="R82" s="12">
        <v>4</v>
      </c>
      <c r="S82" s="12">
        <v>15</v>
      </c>
      <c r="T82" s="12">
        <v>1</v>
      </c>
      <c r="U82" s="12">
        <v>126</v>
      </c>
      <c r="V82" s="12">
        <v>6</v>
      </c>
      <c r="W82" s="12">
        <v>10</v>
      </c>
      <c r="X82" s="12">
        <v>1</v>
      </c>
      <c r="Y82" s="12">
        <v>112</v>
      </c>
      <c r="Z82" s="12">
        <v>5</v>
      </c>
      <c r="AA82" s="12">
        <v>10</v>
      </c>
      <c r="AB82" s="12">
        <v>1</v>
      </c>
      <c r="AC82" s="12">
        <v>121</v>
      </c>
      <c r="AD82" s="12">
        <v>8</v>
      </c>
      <c r="AE82" s="12">
        <v>16</v>
      </c>
      <c r="AF82" s="12">
        <v>1</v>
      </c>
      <c r="AG82" s="12">
        <v>100</v>
      </c>
      <c r="AH82" s="12">
        <v>5</v>
      </c>
      <c r="AI82" s="12" t="s">
        <v>15</v>
      </c>
      <c r="AJ82" s="12" t="s">
        <v>15</v>
      </c>
      <c r="AK82" s="12">
        <v>61</v>
      </c>
      <c r="AL82" s="12">
        <v>4</v>
      </c>
      <c r="AM82" s="12" t="s">
        <v>15</v>
      </c>
      <c r="AN82" s="12" t="s">
        <v>15</v>
      </c>
      <c r="AO82" s="12">
        <v>55</v>
      </c>
      <c r="AP82" s="12">
        <v>2</v>
      </c>
      <c r="AQ82" s="12" t="s">
        <v>15</v>
      </c>
      <c r="AR82" s="12" t="s">
        <v>15</v>
      </c>
      <c r="AS82" s="12">
        <v>65</v>
      </c>
      <c r="AT82" s="12">
        <v>3</v>
      </c>
      <c r="AU82" s="12" t="s">
        <v>15</v>
      </c>
      <c r="AV82" s="12" t="s">
        <v>15</v>
      </c>
      <c r="AW82" s="12">
        <v>4567</v>
      </c>
      <c r="AX82" s="212">
        <f t="shared" si="97"/>
        <v>110</v>
      </c>
      <c r="AY82" s="212">
        <f t="shared" si="98"/>
        <v>136</v>
      </c>
      <c r="AZ82" s="212">
        <f t="shared" si="99"/>
        <v>122</v>
      </c>
      <c r="BA82" s="212">
        <f t="shared" si="100"/>
        <v>137</v>
      </c>
      <c r="BB82" s="12"/>
      <c r="BC82" s="12"/>
      <c r="BD82" s="12"/>
      <c r="BE82" s="12">
        <f t="shared" si="101"/>
        <v>15</v>
      </c>
      <c r="BF82" s="12">
        <f t="shared" si="102"/>
        <v>95</v>
      </c>
      <c r="BG82" s="12">
        <f t="shared" si="103"/>
        <v>10</v>
      </c>
      <c r="BH82" s="12">
        <f t="shared" si="104"/>
        <v>126</v>
      </c>
      <c r="BI82" s="12">
        <v>0</v>
      </c>
      <c r="BJ82" s="12">
        <f t="shared" si="105"/>
        <v>10</v>
      </c>
      <c r="BK82" s="12">
        <f t="shared" si="106"/>
        <v>112</v>
      </c>
      <c r="BL82" s="12">
        <v>0</v>
      </c>
      <c r="BM82" s="12">
        <v>0</v>
      </c>
      <c r="BN82" s="12">
        <f t="shared" si="107"/>
        <v>16</v>
      </c>
      <c r="BO82" s="12">
        <f t="shared" si="108"/>
        <v>121</v>
      </c>
      <c r="BP82" s="12">
        <v>0</v>
      </c>
      <c r="BQ82" s="12">
        <f t="shared" si="82"/>
        <v>23</v>
      </c>
      <c r="BR82" s="12">
        <f t="shared" si="92"/>
        <v>4</v>
      </c>
      <c r="BS82" s="12">
        <f t="shared" si="13"/>
        <v>27</v>
      </c>
      <c r="BT82" s="12" t="e">
        <f t="shared" si="89"/>
        <v>#VALUE!</v>
      </c>
      <c r="BU82" s="12">
        <f t="shared" si="109"/>
        <v>51</v>
      </c>
      <c r="BV82" s="12">
        <f t="shared" si="110"/>
        <v>454</v>
      </c>
      <c r="BW82" s="12">
        <f t="shared" si="94"/>
        <v>505</v>
      </c>
    </row>
    <row r="83" spans="1:75" ht="15.75" customHeight="1">
      <c r="A83" s="11" t="s">
        <v>264</v>
      </c>
      <c r="B83" s="12" t="s">
        <v>87</v>
      </c>
      <c r="C83" s="12">
        <v>86</v>
      </c>
      <c r="D83" s="12">
        <v>0.5</v>
      </c>
      <c r="E83" s="12">
        <v>92</v>
      </c>
      <c r="F83" s="12">
        <v>3</v>
      </c>
      <c r="G83" s="12">
        <v>86</v>
      </c>
      <c r="H83" s="12">
        <v>2</v>
      </c>
      <c r="I83" s="12">
        <v>91</v>
      </c>
      <c r="J83" s="12">
        <v>3</v>
      </c>
      <c r="K83" s="12">
        <v>112</v>
      </c>
      <c r="L83" s="12">
        <v>3</v>
      </c>
      <c r="M83" s="12">
        <v>74</v>
      </c>
      <c r="N83" s="12">
        <v>3</v>
      </c>
      <c r="O83" s="12">
        <v>94</v>
      </c>
      <c r="P83" s="12">
        <v>3</v>
      </c>
      <c r="Q83" s="12">
        <v>55</v>
      </c>
      <c r="R83" s="12">
        <v>2</v>
      </c>
      <c r="S83" s="12">
        <v>93</v>
      </c>
      <c r="T83" s="12">
        <v>3</v>
      </c>
      <c r="U83" s="12">
        <v>73</v>
      </c>
      <c r="V83" s="12">
        <v>3</v>
      </c>
      <c r="W83" s="12">
        <v>70</v>
      </c>
      <c r="X83" s="12">
        <v>3</v>
      </c>
      <c r="Y83" s="12">
        <v>55</v>
      </c>
      <c r="Z83" s="12">
        <v>2</v>
      </c>
      <c r="AA83" s="12">
        <v>53</v>
      </c>
      <c r="AB83" s="12">
        <v>2</v>
      </c>
      <c r="AC83" s="12">
        <v>54</v>
      </c>
      <c r="AD83" s="12">
        <v>2</v>
      </c>
      <c r="AE83" s="12">
        <v>41</v>
      </c>
      <c r="AF83" s="12">
        <v>2</v>
      </c>
      <c r="AG83" s="12">
        <v>59</v>
      </c>
      <c r="AH83" s="12">
        <v>2</v>
      </c>
      <c r="AI83" s="12">
        <v>54</v>
      </c>
      <c r="AJ83" s="12">
        <v>2</v>
      </c>
      <c r="AK83" s="12">
        <v>44</v>
      </c>
      <c r="AL83" s="12">
        <v>2</v>
      </c>
      <c r="AM83" s="12">
        <v>28</v>
      </c>
      <c r="AN83" s="12">
        <v>1</v>
      </c>
      <c r="AO83" s="12">
        <v>21</v>
      </c>
      <c r="AP83" s="12">
        <v>1</v>
      </c>
      <c r="AQ83" s="12">
        <v>25</v>
      </c>
      <c r="AR83" s="12">
        <v>1</v>
      </c>
      <c r="AS83" s="12">
        <v>33</v>
      </c>
      <c r="AT83" s="12">
        <v>2</v>
      </c>
      <c r="AU83" s="12">
        <v>28</v>
      </c>
      <c r="AV83" s="12">
        <v>1</v>
      </c>
      <c r="AW83" s="12">
        <v>4567</v>
      </c>
      <c r="AX83" s="212">
        <f t="shared" si="97"/>
        <v>148</v>
      </c>
      <c r="AY83" s="212">
        <f t="shared" si="98"/>
        <v>143</v>
      </c>
      <c r="AZ83" s="212">
        <f t="shared" si="99"/>
        <v>108</v>
      </c>
      <c r="BA83" s="212">
        <f t="shared" si="100"/>
        <v>95</v>
      </c>
      <c r="BB83" s="12"/>
      <c r="BC83" s="12"/>
      <c r="BD83" s="12"/>
      <c r="BE83" s="12">
        <f t="shared" si="101"/>
        <v>93</v>
      </c>
      <c r="BF83" s="12">
        <f t="shared" si="102"/>
        <v>55</v>
      </c>
      <c r="BG83" s="12">
        <f t="shared" si="103"/>
        <v>70</v>
      </c>
      <c r="BH83" s="12">
        <f t="shared" si="104"/>
        <v>73</v>
      </c>
      <c r="BI83" s="12">
        <v>0</v>
      </c>
      <c r="BJ83" s="12">
        <f t="shared" si="105"/>
        <v>53</v>
      </c>
      <c r="BK83" s="12">
        <f t="shared" si="106"/>
        <v>55</v>
      </c>
      <c r="BL83" s="12">
        <v>0</v>
      </c>
      <c r="BM83" s="12">
        <v>0</v>
      </c>
      <c r="BN83" s="12">
        <f t="shared" si="107"/>
        <v>41</v>
      </c>
      <c r="BO83" s="12">
        <f t="shared" si="108"/>
        <v>54</v>
      </c>
      <c r="BP83" s="12">
        <v>0</v>
      </c>
      <c r="BQ83" s="12">
        <f t="shared" si="82"/>
        <v>9</v>
      </c>
      <c r="BR83" s="12">
        <f t="shared" si="92"/>
        <v>10</v>
      </c>
      <c r="BS83" s="12">
        <f t="shared" si="13"/>
        <v>19</v>
      </c>
      <c r="BT83" s="12">
        <f t="shared" si="89"/>
        <v>12</v>
      </c>
      <c r="BU83" s="12">
        <f t="shared" si="109"/>
        <v>257</v>
      </c>
      <c r="BV83" s="12">
        <f t="shared" si="110"/>
        <v>237</v>
      </c>
      <c r="BW83" s="12">
        <f t="shared" si="94"/>
        <v>494</v>
      </c>
    </row>
    <row r="84" spans="1:75" ht="15.75" customHeight="1">
      <c r="A84" s="11" t="s">
        <v>266</v>
      </c>
      <c r="B84" s="12" t="s">
        <v>87</v>
      </c>
      <c r="C84" s="12">
        <v>91</v>
      </c>
      <c r="D84" s="12">
        <v>0.5</v>
      </c>
      <c r="E84" s="12">
        <v>57</v>
      </c>
      <c r="F84" s="12">
        <v>2</v>
      </c>
      <c r="G84" s="12">
        <v>26</v>
      </c>
      <c r="H84" s="12">
        <v>1</v>
      </c>
      <c r="I84" s="12">
        <v>65</v>
      </c>
      <c r="J84" s="12">
        <v>3</v>
      </c>
      <c r="K84" s="12">
        <v>40</v>
      </c>
      <c r="L84" s="12">
        <v>1</v>
      </c>
      <c r="M84" s="12">
        <v>73</v>
      </c>
      <c r="N84" s="12">
        <v>3</v>
      </c>
      <c r="O84" s="12">
        <v>40</v>
      </c>
      <c r="P84" s="12">
        <v>1</v>
      </c>
      <c r="Q84" s="12">
        <v>60</v>
      </c>
      <c r="R84" s="12">
        <v>2</v>
      </c>
      <c r="S84" s="12">
        <v>24</v>
      </c>
      <c r="T84" s="12">
        <v>1</v>
      </c>
      <c r="U84" s="12">
        <v>80</v>
      </c>
      <c r="V84" s="12">
        <v>3</v>
      </c>
      <c r="W84" s="12">
        <v>26</v>
      </c>
      <c r="X84" s="12">
        <v>1</v>
      </c>
      <c r="Y84" s="12">
        <v>69</v>
      </c>
      <c r="Z84" s="12">
        <v>3</v>
      </c>
      <c r="AA84" s="12">
        <v>31</v>
      </c>
      <c r="AB84" s="12">
        <v>1</v>
      </c>
      <c r="AC84" s="12">
        <v>65</v>
      </c>
      <c r="AD84" s="12">
        <v>3</v>
      </c>
      <c r="AE84" s="12">
        <v>32</v>
      </c>
      <c r="AF84" s="12">
        <v>1</v>
      </c>
      <c r="AG84" s="12">
        <v>59</v>
      </c>
      <c r="AH84" s="12">
        <v>3</v>
      </c>
      <c r="AI84" s="12">
        <v>30</v>
      </c>
      <c r="AJ84" s="12">
        <v>1</v>
      </c>
      <c r="AK84" s="12">
        <v>63</v>
      </c>
      <c r="AL84" s="12">
        <v>3</v>
      </c>
      <c r="AM84" s="12">
        <v>25</v>
      </c>
      <c r="AN84" s="12">
        <v>1</v>
      </c>
      <c r="AO84" s="12">
        <v>45</v>
      </c>
      <c r="AP84" s="12">
        <v>2</v>
      </c>
      <c r="AQ84" s="12">
        <v>28</v>
      </c>
      <c r="AR84" s="12">
        <v>1</v>
      </c>
      <c r="AS84" s="12">
        <v>41</v>
      </c>
      <c r="AT84" s="12">
        <v>2</v>
      </c>
      <c r="AU84" s="12">
        <v>24</v>
      </c>
      <c r="AV84" s="12">
        <v>1</v>
      </c>
      <c r="AW84" s="12">
        <v>4567</v>
      </c>
      <c r="AX84" s="212">
        <f t="shared" si="97"/>
        <v>84</v>
      </c>
      <c r="AY84" s="212">
        <f t="shared" si="98"/>
        <v>106</v>
      </c>
      <c r="AZ84" s="212">
        <f t="shared" si="99"/>
        <v>100</v>
      </c>
      <c r="BA84" s="212">
        <f t="shared" si="100"/>
        <v>97</v>
      </c>
      <c r="BB84" s="12"/>
      <c r="BC84" s="12"/>
      <c r="BD84" s="12"/>
      <c r="BE84" s="12">
        <f t="shared" si="101"/>
        <v>24</v>
      </c>
      <c r="BF84" s="12">
        <f t="shared" si="102"/>
        <v>60</v>
      </c>
      <c r="BG84" s="12">
        <f t="shared" si="103"/>
        <v>26</v>
      </c>
      <c r="BH84" s="12">
        <f t="shared" si="104"/>
        <v>80</v>
      </c>
      <c r="BI84" s="12">
        <v>0</v>
      </c>
      <c r="BJ84" s="12">
        <f t="shared" si="105"/>
        <v>31</v>
      </c>
      <c r="BK84" s="12">
        <f t="shared" si="106"/>
        <v>69</v>
      </c>
      <c r="BL84" s="12">
        <v>0</v>
      </c>
      <c r="BM84" s="12">
        <v>0</v>
      </c>
      <c r="BN84" s="12">
        <f t="shared" si="107"/>
        <v>32</v>
      </c>
      <c r="BO84" s="12">
        <f t="shared" si="108"/>
        <v>65</v>
      </c>
      <c r="BP84" s="12">
        <v>0</v>
      </c>
      <c r="BQ84" s="12">
        <f t="shared" si="82"/>
        <v>11</v>
      </c>
      <c r="BR84" s="12">
        <f t="shared" si="92"/>
        <v>4</v>
      </c>
      <c r="BS84" s="12">
        <f t="shared" si="13"/>
        <v>15</v>
      </c>
      <c r="BT84" s="12">
        <f t="shared" si="89"/>
        <v>14</v>
      </c>
      <c r="BU84" s="12">
        <f t="shared" si="109"/>
        <v>113</v>
      </c>
      <c r="BV84" s="12">
        <f t="shared" si="110"/>
        <v>274</v>
      </c>
      <c r="BW84" s="12">
        <f t="shared" si="94"/>
        <v>387</v>
      </c>
    </row>
    <row r="85" spans="1:75" ht="15.75" customHeight="1">
      <c r="A85" s="11" t="s">
        <v>268</v>
      </c>
      <c r="B85" s="12" t="s">
        <v>87</v>
      </c>
      <c r="C85" s="12">
        <v>102</v>
      </c>
      <c r="D85" s="12">
        <v>0.5</v>
      </c>
      <c r="E85" s="12">
        <v>76</v>
      </c>
      <c r="F85" s="12">
        <v>3</v>
      </c>
      <c r="G85" s="12">
        <v>125</v>
      </c>
      <c r="H85" s="12">
        <v>3</v>
      </c>
      <c r="I85" s="12">
        <v>66</v>
      </c>
      <c r="J85" s="12">
        <v>3</v>
      </c>
      <c r="K85" s="12">
        <v>96</v>
      </c>
      <c r="L85" s="12">
        <v>3</v>
      </c>
      <c r="M85" s="12">
        <v>73</v>
      </c>
      <c r="N85" s="12">
        <v>3</v>
      </c>
      <c r="O85" s="12">
        <v>105</v>
      </c>
      <c r="P85" s="12">
        <v>3</v>
      </c>
      <c r="Q85" s="12">
        <v>49</v>
      </c>
      <c r="R85" s="12">
        <v>2</v>
      </c>
      <c r="S85" s="12">
        <v>99</v>
      </c>
      <c r="T85" s="12">
        <v>4</v>
      </c>
      <c r="U85" s="12">
        <v>67</v>
      </c>
      <c r="V85" s="12">
        <v>3</v>
      </c>
      <c r="W85" s="12">
        <v>83</v>
      </c>
      <c r="X85" s="12">
        <v>3</v>
      </c>
      <c r="Y85" s="12">
        <v>39</v>
      </c>
      <c r="Z85" s="12">
        <v>2</v>
      </c>
      <c r="AA85" s="12">
        <v>59</v>
      </c>
      <c r="AB85" s="12">
        <v>2</v>
      </c>
      <c r="AC85" s="12">
        <v>45</v>
      </c>
      <c r="AD85" s="12">
        <v>2</v>
      </c>
      <c r="AE85" s="12">
        <v>67</v>
      </c>
      <c r="AF85" s="12">
        <v>2</v>
      </c>
      <c r="AG85" s="12">
        <v>34</v>
      </c>
      <c r="AH85" s="12">
        <v>2</v>
      </c>
      <c r="AI85" s="12">
        <v>51</v>
      </c>
      <c r="AJ85" s="12">
        <v>2</v>
      </c>
      <c r="AK85" s="12">
        <v>38</v>
      </c>
      <c r="AL85" s="12">
        <v>2</v>
      </c>
      <c r="AM85" s="12">
        <v>48</v>
      </c>
      <c r="AN85" s="12">
        <v>2</v>
      </c>
      <c r="AO85" s="12">
        <v>26</v>
      </c>
      <c r="AP85" s="12">
        <v>1</v>
      </c>
      <c r="AQ85" s="12">
        <v>41</v>
      </c>
      <c r="AR85" s="12">
        <v>2</v>
      </c>
      <c r="AS85" s="12">
        <v>39</v>
      </c>
      <c r="AT85" s="12">
        <v>2</v>
      </c>
      <c r="AU85" s="12">
        <v>49</v>
      </c>
      <c r="AV85" s="12">
        <v>2</v>
      </c>
      <c r="AW85" s="12">
        <v>4567</v>
      </c>
      <c r="AX85" s="212">
        <f t="shared" si="97"/>
        <v>148</v>
      </c>
      <c r="AY85" s="212">
        <f t="shared" si="98"/>
        <v>150</v>
      </c>
      <c r="AZ85" s="212">
        <f t="shared" si="99"/>
        <v>98</v>
      </c>
      <c r="BA85" s="212">
        <f t="shared" si="100"/>
        <v>112</v>
      </c>
      <c r="BB85" s="12"/>
      <c r="BC85" s="12"/>
      <c r="BD85" s="12"/>
      <c r="BE85" s="12">
        <f t="shared" si="101"/>
        <v>99</v>
      </c>
      <c r="BF85" s="12">
        <f t="shared" si="102"/>
        <v>49</v>
      </c>
      <c r="BG85" s="12">
        <f t="shared" si="103"/>
        <v>83</v>
      </c>
      <c r="BH85" s="12">
        <f t="shared" si="104"/>
        <v>67</v>
      </c>
      <c r="BI85" s="12">
        <v>0</v>
      </c>
      <c r="BJ85" s="12">
        <f t="shared" si="105"/>
        <v>59</v>
      </c>
      <c r="BK85" s="12">
        <f t="shared" si="106"/>
        <v>39</v>
      </c>
      <c r="BL85" s="12">
        <v>0</v>
      </c>
      <c r="BM85" s="12">
        <v>0</v>
      </c>
      <c r="BN85" s="12">
        <f t="shared" si="107"/>
        <v>67</v>
      </c>
      <c r="BO85" s="12">
        <f t="shared" si="108"/>
        <v>45</v>
      </c>
      <c r="BP85" s="12">
        <v>0</v>
      </c>
      <c r="BQ85" s="12">
        <f t="shared" si="82"/>
        <v>9</v>
      </c>
      <c r="BR85" s="12">
        <f t="shared" si="92"/>
        <v>11</v>
      </c>
      <c r="BS85" s="12">
        <f t="shared" si="13"/>
        <v>20</v>
      </c>
      <c r="BT85" s="12">
        <f t="shared" si="89"/>
        <v>15</v>
      </c>
      <c r="BU85" s="12">
        <f t="shared" si="109"/>
        <v>308</v>
      </c>
      <c r="BV85" s="12">
        <f t="shared" si="110"/>
        <v>200</v>
      </c>
      <c r="BW85" s="12">
        <f t="shared" si="94"/>
        <v>508</v>
      </c>
    </row>
    <row r="86" spans="1:75" ht="15.75" customHeight="1">
      <c r="A86" s="11" t="s">
        <v>270</v>
      </c>
      <c r="B86" s="12" t="s">
        <v>87</v>
      </c>
      <c r="C86" s="12">
        <v>104</v>
      </c>
      <c r="D86" s="12">
        <v>0.5</v>
      </c>
      <c r="E86" s="12">
        <v>243</v>
      </c>
      <c r="F86" s="12">
        <v>9</v>
      </c>
      <c r="G86" s="12"/>
      <c r="H86" s="12"/>
      <c r="I86" s="12">
        <v>213</v>
      </c>
      <c r="J86" s="12">
        <v>7</v>
      </c>
      <c r="K86" s="12"/>
      <c r="L86" s="12"/>
      <c r="M86" s="12">
        <v>237</v>
      </c>
      <c r="N86" s="12">
        <v>9</v>
      </c>
      <c r="O86" s="12"/>
      <c r="P86" s="12"/>
      <c r="Q86" s="12">
        <v>228</v>
      </c>
      <c r="R86" s="12">
        <v>9</v>
      </c>
      <c r="S86" s="12"/>
      <c r="T86" s="12"/>
      <c r="U86" s="12">
        <v>190</v>
      </c>
      <c r="V86" s="12">
        <v>9</v>
      </c>
      <c r="W86" s="12"/>
      <c r="X86" s="12"/>
      <c r="Y86" s="12">
        <v>175</v>
      </c>
      <c r="Z86" s="12">
        <v>7</v>
      </c>
      <c r="AA86" s="12"/>
      <c r="AB86" s="12"/>
      <c r="AC86" s="12">
        <v>192</v>
      </c>
      <c r="AD86" s="12">
        <v>9</v>
      </c>
      <c r="AE86" s="12"/>
      <c r="AF86" s="12"/>
      <c r="AG86" s="12">
        <v>149</v>
      </c>
      <c r="AH86" s="12">
        <v>7</v>
      </c>
      <c r="AI86" s="12"/>
      <c r="AJ86" s="12"/>
      <c r="AK86" s="12">
        <v>132</v>
      </c>
      <c r="AL86" s="12">
        <v>7</v>
      </c>
      <c r="AM86" s="12"/>
      <c r="AN86" s="12"/>
      <c r="AO86" s="12">
        <v>64</v>
      </c>
      <c r="AP86" s="12">
        <v>3</v>
      </c>
      <c r="AQ86" s="12"/>
      <c r="AR86" s="12"/>
      <c r="AS86" s="12">
        <v>65</v>
      </c>
      <c r="AT86" s="12">
        <v>3</v>
      </c>
      <c r="AU86" s="12"/>
      <c r="AV86" s="12"/>
      <c r="AW86" s="12">
        <v>4567</v>
      </c>
      <c r="AX86" s="212">
        <f t="shared" si="97"/>
        <v>228</v>
      </c>
      <c r="AY86" s="212">
        <f t="shared" si="98"/>
        <v>190</v>
      </c>
      <c r="AZ86" s="212">
        <f t="shared" si="99"/>
        <v>175</v>
      </c>
      <c r="BA86" s="212">
        <f t="shared" si="100"/>
        <v>192</v>
      </c>
      <c r="BB86" s="12"/>
      <c r="BC86" s="12"/>
      <c r="BD86" s="12"/>
      <c r="BE86" s="12">
        <f t="shared" si="101"/>
        <v>0</v>
      </c>
      <c r="BF86" s="12">
        <f t="shared" si="102"/>
        <v>228</v>
      </c>
      <c r="BG86" s="12">
        <f t="shared" si="103"/>
        <v>0</v>
      </c>
      <c r="BH86" s="12">
        <f t="shared" si="104"/>
        <v>190</v>
      </c>
      <c r="BI86" s="12">
        <v>0</v>
      </c>
      <c r="BJ86" s="12">
        <f t="shared" si="105"/>
        <v>0</v>
      </c>
      <c r="BK86" s="12">
        <f t="shared" si="106"/>
        <v>175</v>
      </c>
      <c r="BL86" s="12">
        <v>0</v>
      </c>
      <c r="BM86" s="12">
        <v>0</v>
      </c>
      <c r="BN86" s="12">
        <f t="shared" si="107"/>
        <v>0</v>
      </c>
      <c r="BO86" s="12">
        <f t="shared" si="108"/>
        <v>192</v>
      </c>
      <c r="BP86" s="12">
        <v>0</v>
      </c>
      <c r="BQ86" s="12">
        <f t="shared" si="82"/>
        <v>34</v>
      </c>
      <c r="BR86" s="12">
        <f t="shared" si="92"/>
        <v>0</v>
      </c>
      <c r="BS86" s="12">
        <f t="shared" si="13"/>
        <v>34</v>
      </c>
      <c r="BT86" s="12">
        <f t="shared" si="89"/>
        <v>20</v>
      </c>
      <c r="BU86" s="12">
        <f t="shared" si="109"/>
        <v>0</v>
      </c>
      <c r="BV86" s="12">
        <f t="shared" si="110"/>
        <v>785</v>
      </c>
      <c r="BW86" s="12">
        <f t="shared" si="94"/>
        <v>785</v>
      </c>
    </row>
    <row r="87" spans="1:75" ht="15.75" customHeight="1">
      <c r="A87" s="11" t="s">
        <v>272</v>
      </c>
      <c r="B87" s="12" t="s">
        <v>87</v>
      </c>
      <c r="C87" s="12">
        <v>135</v>
      </c>
      <c r="D87" s="12">
        <v>0.5</v>
      </c>
      <c r="E87" s="12">
        <v>58</v>
      </c>
      <c r="F87" s="12">
        <v>2</v>
      </c>
      <c r="G87" s="12"/>
      <c r="H87" s="12"/>
      <c r="I87" s="12">
        <v>63</v>
      </c>
      <c r="J87" s="12">
        <v>2</v>
      </c>
      <c r="K87" s="12"/>
      <c r="L87" s="12"/>
      <c r="M87" s="12">
        <v>64</v>
      </c>
      <c r="N87" s="12">
        <v>2</v>
      </c>
      <c r="O87" s="12"/>
      <c r="P87" s="12"/>
      <c r="Q87" s="12">
        <v>84</v>
      </c>
      <c r="R87" s="12">
        <v>3</v>
      </c>
      <c r="S87" s="12"/>
      <c r="T87" s="12"/>
      <c r="U87" s="12">
        <v>62</v>
      </c>
      <c r="V87" s="12">
        <v>2</v>
      </c>
      <c r="W87" s="12"/>
      <c r="X87" s="12"/>
      <c r="Y87" s="12">
        <v>52</v>
      </c>
      <c r="Z87" s="12">
        <v>2</v>
      </c>
      <c r="AA87" s="12"/>
      <c r="AB87" s="12"/>
      <c r="AC87" s="12">
        <v>49</v>
      </c>
      <c r="AD87" s="12">
        <v>2</v>
      </c>
      <c r="AE87" s="12"/>
      <c r="AF87" s="12"/>
      <c r="AG87" s="12">
        <v>46</v>
      </c>
      <c r="AH87" s="12">
        <v>2</v>
      </c>
      <c r="AI87" s="12"/>
      <c r="AJ87" s="12"/>
      <c r="AK87" s="12">
        <v>44</v>
      </c>
      <c r="AL87" s="12">
        <v>2</v>
      </c>
      <c r="AM87" s="12"/>
      <c r="AN87" s="12"/>
      <c r="AO87" s="12">
        <v>40</v>
      </c>
      <c r="AP87" s="12">
        <v>2</v>
      </c>
      <c r="AQ87" s="12"/>
      <c r="AR87" s="12"/>
      <c r="AS87" s="12">
        <v>41</v>
      </c>
      <c r="AT87" s="12">
        <v>2</v>
      </c>
      <c r="AU87" s="12"/>
      <c r="AV87" s="12"/>
      <c r="AW87" s="12">
        <v>4567</v>
      </c>
      <c r="AX87" s="212">
        <f t="shared" si="97"/>
        <v>84</v>
      </c>
      <c r="AY87" s="212">
        <f t="shared" si="98"/>
        <v>62</v>
      </c>
      <c r="AZ87" s="212">
        <f t="shared" si="99"/>
        <v>52</v>
      </c>
      <c r="BA87" s="212">
        <f t="shared" si="100"/>
        <v>49</v>
      </c>
      <c r="BB87" s="12"/>
      <c r="BC87" s="12"/>
      <c r="BD87" s="12"/>
      <c r="BE87" s="12">
        <f t="shared" si="101"/>
        <v>0</v>
      </c>
      <c r="BF87" s="12">
        <f t="shared" si="102"/>
        <v>84</v>
      </c>
      <c r="BG87" s="12">
        <f t="shared" si="103"/>
        <v>0</v>
      </c>
      <c r="BH87" s="12">
        <f t="shared" si="104"/>
        <v>62</v>
      </c>
      <c r="BI87" s="12">
        <v>0</v>
      </c>
      <c r="BJ87" s="12">
        <f t="shared" si="105"/>
        <v>0</v>
      </c>
      <c r="BK87" s="12">
        <f t="shared" si="106"/>
        <v>52</v>
      </c>
      <c r="BL87" s="12">
        <v>0</v>
      </c>
      <c r="BM87" s="12">
        <v>0</v>
      </c>
      <c r="BN87" s="12">
        <f t="shared" si="107"/>
        <v>0</v>
      </c>
      <c r="BO87" s="12">
        <f t="shared" si="108"/>
        <v>49</v>
      </c>
      <c r="BP87" s="12">
        <v>0</v>
      </c>
      <c r="BQ87" s="12">
        <f t="shared" si="82"/>
        <v>9</v>
      </c>
      <c r="BR87" s="12">
        <f t="shared" si="92"/>
        <v>0</v>
      </c>
      <c r="BS87" s="12">
        <f t="shared" si="13"/>
        <v>9</v>
      </c>
      <c r="BT87" s="12">
        <f t="shared" si="89"/>
        <v>8</v>
      </c>
      <c r="BU87" s="12">
        <f t="shared" si="109"/>
        <v>0</v>
      </c>
      <c r="BV87" s="12">
        <f t="shared" si="110"/>
        <v>247</v>
      </c>
      <c r="BW87" s="12">
        <f t="shared" si="94"/>
        <v>247</v>
      </c>
    </row>
    <row r="88" spans="1:75" ht="15.75" customHeight="1">
      <c r="A88" s="11" t="s">
        <v>274</v>
      </c>
      <c r="B88" s="12" t="s">
        <v>87</v>
      </c>
      <c r="C88" s="12">
        <v>141</v>
      </c>
      <c r="D88" s="12">
        <v>0.5</v>
      </c>
      <c r="E88" s="12">
        <v>97</v>
      </c>
      <c r="F88" s="12">
        <v>3</v>
      </c>
      <c r="G88" s="12">
        <v>111</v>
      </c>
      <c r="H88" s="12">
        <v>3</v>
      </c>
      <c r="I88" s="12">
        <v>106</v>
      </c>
      <c r="J88" s="12">
        <v>3</v>
      </c>
      <c r="K88" s="12">
        <v>119</v>
      </c>
      <c r="L88" s="12">
        <v>4</v>
      </c>
      <c r="M88" s="12">
        <v>95</v>
      </c>
      <c r="N88" s="12">
        <v>3</v>
      </c>
      <c r="O88" s="12">
        <v>120</v>
      </c>
      <c r="P88" s="12">
        <v>4</v>
      </c>
      <c r="Q88" s="12">
        <v>124</v>
      </c>
      <c r="R88" s="12">
        <v>4</v>
      </c>
      <c r="S88" s="12">
        <v>123</v>
      </c>
      <c r="T88" s="12">
        <v>4</v>
      </c>
      <c r="U88" s="12">
        <v>85</v>
      </c>
      <c r="V88" s="12">
        <v>3</v>
      </c>
      <c r="W88" s="12">
        <v>99</v>
      </c>
      <c r="X88" s="12">
        <v>4</v>
      </c>
      <c r="Y88" s="12">
        <v>62</v>
      </c>
      <c r="Z88" s="12">
        <v>3</v>
      </c>
      <c r="AA88" s="12">
        <v>63</v>
      </c>
      <c r="AB88" s="12">
        <v>3</v>
      </c>
      <c r="AC88" s="12">
        <v>69</v>
      </c>
      <c r="AD88" s="12">
        <v>2</v>
      </c>
      <c r="AE88" s="12">
        <v>65</v>
      </c>
      <c r="AF88" s="12">
        <v>2</v>
      </c>
      <c r="AG88" s="12">
        <v>71</v>
      </c>
      <c r="AH88" s="12">
        <v>3</v>
      </c>
      <c r="AI88" s="12">
        <v>54</v>
      </c>
      <c r="AJ88" s="12">
        <v>2</v>
      </c>
      <c r="AK88" s="12">
        <v>66</v>
      </c>
      <c r="AL88" s="12">
        <v>2</v>
      </c>
      <c r="AM88" s="12">
        <v>42</v>
      </c>
      <c r="AN88" s="12">
        <v>2</v>
      </c>
      <c r="AO88" s="12">
        <v>48</v>
      </c>
      <c r="AP88" s="12">
        <v>2</v>
      </c>
      <c r="AQ88" s="12">
        <v>20</v>
      </c>
      <c r="AR88" s="12">
        <v>1</v>
      </c>
      <c r="AS88" s="12">
        <v>54</v>
      </c>
      <c r="AT88" s="12">
        <v>2</v>
      </c>
      <c r="AU88" s="12">
        <v>34</v>
      </c>
      <c r="AV88" s="12">
        <v>1</v>
      </c>
      <c r="AW88" s="12">
        <v>4567</v>
      </c>
      <c r="AX88" s="212">
        <f t="shared" si="97"/>
        <v>247</v>
      </c>
      <c r="AY88" s="212">
        <f t="shared" si="98"/>
        <v>184</v>
      </c>
      <c r="AZ88" s="212">
        <f t="shared" si="99"/>
        <v>125</v>
      </c>
      <c r="BA88" s="212">
        <f t="shared" si="100"/>
        <v>134</v>
      </c>
      <c r="BB88" s="12"/>
      <c r="BC88" s="12"/>
      <c r="BD88" s="12"/>
      <c r="BE88" s="12">
        <f t="shared" si="101"/>
        <v>123</v>
      </c>
      <c r="BF88" s="12">
        <f t="shared" si="102"/>
        <v>124</v>
      </c>
      <c r="BG88" s="12">
        <f t="shared" si="103"/>
        <v>99</v>
      </c>
      <c r="BH88" s="12">
        <f t="shared" si="104"/>
        <v>85</v>
      </c>
      <c r="BI88" s="12">
        <v>0</v>
      </c>
      <c r="BJ88" s="12">
        <f t="shared" si="105"/>
        <v>63</v>
      </c>
      <c r="BK88" s="12">
        <f t="shared" si="106"/>
        <v>62</v>
      </c>
      <c r="BL88" s="12">
        <v>0</v>
      </c>
      <c r="BM88" s="12">
        <v>0</v>
      </c>
      <c r="BN88" s="12">
        <f t="shared" si="107"/>
        <v>65</v>
      </c>
      <c r="BO88" s="12">
        <f t="shared" si="108"/>
        <v>69</v>
      </c>
      <c r="BP88" s="12">
        <v>0</v>
      </c>
      <c r="BQ88" s="12">
        <f t="shared" si="82"/>
        <v>12</v>
      </c>
      <c r="BR88" s="12">
        <f t="shared" si="92"/>
        <v>13</v>
      </c>
      <c r="BS88" s="12">
        <f t="shared" si="13"/>
        <v>25</v>
      </c>
      <c r="BT88" s="12">
        <f t="shared" si="89"/>
        <v>15</v>
      </c>
      <c r="BU88" s="12">
        <f t="shared" si="109"/>
        <v>350</v>
      </c>
      <c r="BV88" s="12">
        <f t="shared" si="110"/>
        <v>340</v>
      </c>
      <c r="BW88" s="12">
        <f t="shared" si="94"/>
        <v>690</v>
      </c>
    </row>
    <row r="89" spans="1:75" ht="15.75" customHeight="1">
      <c r="A89" s="11" t="s">
        <v>276</v>
      </c>
      <c r="B89" s="12" t="s">
        <v>87</v>
      </c>
      <c r="C89" s="12">
        <v>146</v>
      </c>
      <c r="D89" s="12">
        <v>0.5</v>
      </c>
      <c r="E89" s="12">
        <v>162</v>
      </c>
      <c r="F89" s="12">
        <v>6</v>
      </c>
      <c r="G89" s="12" t="s">
        <v>15</v>
      </c>
      <c r="H89" s="12" t="s">
        <v>15</v>
      </c>
      <c r="I89" s="12">
        <v>162</v>
      </c>
      <c r="J89" s="12">
        <v>6</v>
      </c>
      <c r="K89" s="12" t="s">
        <v>15</v>
      </c>
      <c r="L89" s="12">
        <v>1</v>
      </c>
      <c r="M89" s="12">
        <v>163</v>
      </c>
      <c r="N89" s="12">
        <v>6</v>
      </c>
      <c r="O89" s="12" t="s">
        <v>15</v>
      </c>
      <c r="P89" s="12">
        <v>1</v>
      </c>
      <c r="Q89" s="12">
        <v>118</v>
      </c>
      <c r="R89" s="12">
        <v>5</v>
      </c>
      <c r="S89" s="12" t="s">
        <v>15</v>
      </c>
      <c r="T89" s="12">
        <v>1</v>
      </c>
      <c r="U89" s="12">
        <v>140</v>
      </c>
      <c r="V89" s="12">
        <v>6</v>
      </c>
      <c r="W89" s="12" t="s">
        <v>15</v>
      </c>
      <c r="X89" s="12" t="s">
        <v>15</v>
      </c>
      <c r="Y89" s="12">
        <v>123</v>
      </c>
      <c r="Z89" s="12">
        <v>5</v>
      </c>
      <c r="AA89" s="12" t="s">
        <v>15</v>
      </c>
      <c r="AB89" s="12" t="s">
        <v>15</v>
      </c>
      <c r="AC89" s="12">
        <v>110</v>
      </c>
      <c r="AD89" s="12">
        <v>5</v>
      </c>
      <c r="AE89" s="12" t="s">
        <v>15</v>
      </c>
      <c r="AF89" s="12" t="s">
        <v>15</v>
      </c>
      <c r="AG89" s="12">
        <v>98</v>
      </c>
      <c r="AH89" s="12">
        <v>4</v>
      </c>
      <c r="AI89" s="12" t="s">
        <v>15</v>
      </c>
      <c r="AJ89" s="12" t="s">
        <v>15</v>
      </c>
      <c r="AK89" s="12">
        <v>91</v>
      </c>
      <c r="AL89" s="12">
        <v>4</v>
      </c>
      <c r="AM89" s="12" t="s">
        <v>15</v>
      </c>
      <c r="AN89" s="12" t="s">
        <v>15</v>
      </c>
      <c r="AO89" s="12">
        <v>64</v>
      </c>
      <c r="AP89" s="12">
        <v>3</v>
      </c>
      <c r="AQ89" s="12" t="s">
        <v>15</v>
      </c>
      <c r="AR89" s="12" t="s">
        <v>15</v>
      </c>
      <c r="AS89" s="12">
        <v>86</v>
      </c>
      <c r="AT89" s="12">
        <v>4</v>
      </c>
      <c r="AU89" s="12" t="s">
        <v>15</v>
      </c>
      <c r="AV89" s="12" t="s">
        <v>15</v>
      </c>
      <c r="AW89" s="12">
        <v>4567</v>
      </c>
      <c r="AX89" s="212" t="e">
        <f t="shared" si="97"/>
        <v>#VALUE!</v>
      </c>
      <c r="AY89" s="212" t="e">
        <f t="shared" si="98"/>
        <v>#VALUE!</v>
      </c>
      <c r="AZ89" s="212" t="e">
        <f t="shared" si="99"/>
        <v>#VALUE!</v>
      </c>
      <c r="BA89" s="212" t="e">
        <f t="shared" si="100"/>
        <v>#VALUE!</v>
      </c>
      <c r="BB89" s="12"/>
      <c r="BC89" s="12"/>
      <c r="BD89" s="12"/>
      <c r="BE89" s="12" t="str">
        <f t="shared" si="101"/>
        <v/>
      </c>
      <c r="BF89" s="12">
        <f t="shared" si="102"/>
        <v>118</v>
      </c>
      <c r="BG89" s="12" t="str">
        <f t="shared" si="103"/>
        <v/>
      </c>
      <c r="BH89" s="12">
        <f t="shared" si="104"/>
        <v>140</v>
      </c>
      <c r="BI89" s="12">
        <v>0</v>
      </c>
      <c r="BJ89" s="12" t="str">
        <f t="shared" si="105"/>
        <v/>
      </c>
      <c r="BK89" s="12">
        <f t="shared" si="106"/>
        <v>123</v>
      </c>
      <c r="BL89" s="12">
        <v>0</v>
      </c>
      <c r="BM89" s="12">
        <v>0</v>
      </c>
      <c r="BN89" s="12" t="str">
        <f t="shared" si="107"/>
        <v/>
      </c>
      <c r="BO89" s="12">
        <f t="shared" si="108"/>
        <v>110</v>
      </c>
      <c r="BP89" s="12">
        <v>0</v>
      </c>
      <c r="BQ89" s="12">
        <f t="shared" si="82"/>
        <v>21</v>
      </c>
      <c r="BR89" s="12" t="e">
        <f t="shared" si="92"/>
        <v>#VALUE!</v>
      </c>
      <c r="BS89" s="12" t="e">
        <f t="shared" si="13"/>
        <v>#VALUE!</v>
      </c>
      <c r="BT89" s="12" t="e">
        <f t="shared" si="89"/>
        <v>#VALUE!</v>
      </c>
      <c r="BU89" s="12" t="e">
        <f t="shared" si="109"/>
        <v>#VALUE!</v>
      </c>
      <c r="BV89" s="12">
        <f t="shared" si="110"/>
        <v>491</v>
      </c>
      <c r="BW89" s="12" t="e">
        <f t="shared" si="94"/>
        <v>#VALUE!</v>
      </c>
    </row>
    <row r="90" spans="1:75" ht="15.75" customHeight="1">
      <c r="A90" s="11" t="s">
        <v>278</v>
      </c>
      <c r="B90" s="12" t="s">
        <v>87</v>
      </c>
      <c r="C90" s="12">
        <v>167</v>
      </c>
      <c r="D90" s="12">
        <v>0.5</v>
      </c>
      <c r="E90" s="12">
        <v>129</v>
      </c>
      <c r="F90" s="12">
        <v>4</v>
      </c>
      <c r="G90" s="12">
        <v>139</v>
      </c>
      <c r="H90" s="12">
        <v>4</v>
      </c>
      <c r="I90" s="12">
        <v>104</v>
      </c>
      <c r="J90" s="12">
        <v>4</v>
      </c>
      <c r="K90" s="12">
        <v>194</v>
      </c>
      <c r="L90" s="12">
        <v>5</v>
      </c>
      <c r="M90" s="12">
        <v>153</v>
      </c>
      <c r="N90" s="12">
        <v>5</v>
      </c>
      <c r="O90" s="12">
        <v>132</v>
      </c>
      <c r="P90" s="12">
        <v>4</v>
      </c>
      <c r="Q90" s="12">
        <v>127</v>
      </c>
      <c r="R90" s="12">
        <v>4</v>
      </c>
      <c r="S90" s="12">
        <v>134</v>
      </c>
      <c r="T90" s="12">
        <v>4</v>
      </c>
      <c r="U90" s="12">
        <v>110</v>
      </c>
      <c r="V90" s="12">
        <v>4</v>
      </c>
      <c r="W90" s="12">
        <v>102</v>
      </c>
      <c r="X90" s="12">
        <v>4</v>
      </c>
      <c r="Y90" s="12">
        <v>91</v>
      </c>
      <c r="Z90" s="12">
        <v>4</v>
      </c>
      <c r="AA90" s="12">
        <v>124</v>
      </c>
      <c r="AB90" s="12">
        <v>4</v>
      </c>
      <c r="AC90" s="12">
        <v>111</v>
      </c>
      <c r="AD90" s="12">
        <v>5</v>
      </c>
      <c r="AE90" s="12">
        <v>80</v>
      </c>
      <c r="AF90" s="12">
        <v>3</v>
      </c>
      <c r="AG90" s="12">
        <v>87</v>
      </c>
      <c r="AH90" s="12">
        <v>4</v>
      </c>
      <c r="AI90" s="12">
        <v>83</v>
      </c>
      <c r="AJ90" s="12">
        <v>3</v>
      </c>
      <c r="AK90" s="12">
        <v>86</v>
      </c>
      <c r="AL90" s="12">
        <v>4</v>
      </c>
      <c r="AM90" s="12">
        <v>61</v>
      </c>
      <c r="AN90" s="12">
        <v>2</v>
      </c>
      <c r="AO90" s="12">
        <v>44</v>
      </c>
      <c r="AP90" s="12">
        <v>2</v>
      </c>
      <c r="AQ90" s="12">
        <v>72</v>
      </c>
      <c r="AR90" s="12">
        <v>3</v>
      </c>
      <c r="AS90" s="12">
        <v>64</v>
      </c>
      <c r="AT90" s="12">
        <v>3</v>
      </c>
      <c r="AU90" s="12">
        <v>51</v>
      </c>
      <c r="AV90" s="12">
        <v>2</v>
      </c>
      <c r="AW90" s="12">
        <v>4567</v>
      </c>
      <c r="AX90" s="212">
        <f t="shared" si="97"/>
        <v>261</v>
      </c>
      <c r="AY90" s="212">
        <f t="shared" si="98"/>
        <v>212</v>
      </c>
      <c r="AZ90" s="212">
        <f t="shared" si="99"/>
        <v>215</v>
      </c>
      <c r="BA90" s="212">
        <f t="shared" si="100"/>
        <v>191</v>
      </c>
      <c r="BB90" s="12"/>
      <c r="BC90" s="12"/>
      <c r="BD90" s="12"/>
      <c r="BE90" s="12">
        <f t="shared" si="101"/>
        <v>134</v>
      </c>
      <c r="BF90" s="12">
        <f t="shared" si="102"/>
        <v>127</v>
      </c>
      <c r="BG90" s="12">
        <f t="shared" si="103"/>
        <v>102</v>
      </c>
      <c r="BH90" s="12">
        <f t="shared" si="104"/>
        <v>110</v>
      </c>
      <c r="BI90" s="12">
        <v>0</v>
      </c>
      <c r="BJ90" s="12">
        <f t="shared" si="105"/>
        <v>124</v>
      </c>
      <c r="BK90" s="12">
        <f t="shared" si="106"/>
        <v>91</v>
      </c>
      <c r="BL90" s="12">
        <v>0</v>
      </c>
      <c r="BM90" s="12">
        <v>0</v>
      </c>
      <c r="BN90" s="12">
        <f t="shared" si="107"/>
        <v>80</v>
      </c>
      <c r="BO90" s="12">
        <f t="shared" si="108"/>
        <v>111</v>
      </c>
      <c r="BP90" s="12">
        <v>0</v>
      </c>
      <c r="BQ90" s="12">
        <f t="shared" si="82"/>
        <v>17</v>
      </c>
      <c r="BR90" s="12">
        <f t="shared" si="92"/>
        <v>15</v>
      </c>
      <c r="BS90" s="12">
        <f t="shared" si="13"/>
        <v>32</v>
      </c>
      <c r="BT90" s="12">
        <f t="shared" si="89"/>
        <v>23</v>
      </c>
      <c r="BU90" s="12">
        <f t="shared" si="109"/>
        <v>440</v>
      </c>
      <c r="BV90" s="12">
        <f t="shared" si="110"/>
        <v>439</v>
      </c>
      <c r="BW90" s="12">
        <f t="shared" si="94"/>
        <v>879</v>
      </c>
    </row>
    <row r="91" spans="1:75" ht="15.75" customHeight="1">
      <c r="A91" s="11" t="s">
        <v>280</v>
      </c>
      <c r="B91" s="12" t="s">
        <v>87</v>
      </c>
      <c r="C91" s="12">
        <v>179</v>
      </c>
      <c r="D91" s="12">
        <v>0.5</v>
      </c>
      <c r="E91" s="12">
        <v>262</v>
      </c>
      <c r="F91" s="12">
        <v>8</v>
      </c>
      <c r="G91" s="12">
        <v>70</v>
      </c>
      <c r="H91" s="12">
        <v>2</v>
      </c>
      <c r="I91" s="12">
        <v>299</v>
      </c>
      <c r="J91" s="12">
        <v>9</v>
      </c>
      <c r="K91" s="12">
        <v>88</v>
      </c>
      <c r="L91" s="12">
        <v>3</v>
      </c>
      <c r="M91" s="12">
        <v>279</v>
      </c>
      <c r="N91" s="12">
        <v>9</v>
      </c>
      <c r="O91" s="12">
        <v>69</v>
      </c>
      <c r="P91" s="12">
        <v>2</v>
      </c>
      <c r="Q91" s="12">
        <v>260</v>
      </c>
      <c r="R91" s="12">
        <v>9</v>
      </c>
      <c r="S91" s="12">
        <v>48</v>
      </c>
      <c r="T91" s="12">
        <v>1</v>
      </c>
      <c r="U91" s="12">
        <v>232</v>
      </c>
      <c r="V91" s="12">
        <v>8</v>
      </c>
      <c r="W91" s="12">
        <v>44</v>
      </c>
      <c r="X91" s="12">
        <v>1</v>
      </c>
      <c r="Y91" s="12">
        <v>247</v>
      </c>
      <c r="Z91" s="12">
        <v>9</v>
      </c>
      <c r="AA91" s="12">
        <v>37</v>
      </c>
      <c r="AB91" s="12">
        <v>1</v>
      </c>
      <c r="AC91" s="12">
        <v>241</v>
      </c>
      <c r="AD91" s="12">
        <v>9</v>
      </c>
      <c r="AE91" s="12">
        <v>36</v>
      </c>
      <c r="AF91" s="12">
        <v>1</v>
      </c>
      <c r="AG91" s="12">
        <v>216</v>
      </c>
      <c r="AH91" s="12">
        <v>8</v>
      </c>
      <c r="AI91" s="12">
        <v>34</v>
      </c>
      <c r="AJ91" s="12">
        <v>1</v>
      </c>
      <c r="AK91" s="12">
        <v>183</v>
      </c>
      <c r="AL91" s="12">
        <v>8</v>
      </c>
      <c r="AM91" s="12">
        <v>25</v>
      </c>
      <c r="AN91" s="12">
        <v>1</v>
      </c>
      <c r="AO91" s="12">
        <v>106</v>
      </c>
      <c r="AP91" s="12">
        <v>4</v>
      </c>
      <c r="AQ91" s="12">
        <v>11</v>
      </c>
      <c r="AR91" s="12">
        <v>1</v>
      </c>
      <c r="AS91" s="12">
        <v>94</v>
      </c>
      <c r="AT91" s="12">
        <v>4</v>
      </c>
      <c r="AU91" s="12">
        <v>18</v>
      </c>
      <c r="AV91" s="12">
        <v>1</v>
      </c>
      <c r="AW91" s="12">
        <v>4567</v>
      </c>
      <c r="AX91" s="212">
        <f t="shared" si="97"/>
        <v>308</v>
      </c>
      <c r="AY91" s="212">
        <f t="shared" si="98"/>
        <v>276</v>
      </c>
      <c r="AZ91" s="212">
        <f t="shared" si="99"/>
        <v>284</v>
      </c>
      <c r="BA91" s="212">
        <f t="shared" si="100"/>
        <v>277</v>
      </c>
      <c r="BB91" s="12"/>
      <c r="BC91" s="12"/>
      <c r="BD91" s="12"/>
      <c r="BE91" s="12">
        <f t="shared" si="101"/>
        <v>48</v>
      </c>
      <c r="BF91" s="12">
        <f t="shared" si="102"/>
        <v>260</v>
      </c>
      <c r="BG91" s="12">
        <f t="shared" si="103"/>
        <v>44</v>
      </c>
      <c r="BH91" s="12">
        <f t="shared" si="104"/>
        <v>232</v>
      </c>
      <c r="BI91" s="12">
        <v>0</v>
      </c>
      <c r="BJ91" s="12">
        <f t="shared" si="105"/>
        <v>37</v>
      </c>
      <c r="BK91" s="12">
        <f t="shared" si="106"/>
        <v>247</v>
      </c>
      <c r="BL91" s="12">
        <v>0</v>
      </c>
      <c r="BM91" s="12">
        <v>0</v>
      </c>
      <c r="BN91" s="12">
        <f t="shared" si="107"/>
        <v>36</v>
      </c>
      <c r="BO91" s="12">
        <f t="shared" si="108"/>
        <v>241</v>
      </c>
      <c r="BP91" s="12">
        <v>0</v>
      </c>
      <c r="BQ91" s="12">
        <f t="shared" si="82"/>
        <v>35</v>
      </c>
      <c r="BR91" s="12">
        <f t="shared" si="92"/>
        <v>4</v>
      </c>
      <c r="BS91" s="12">
        <f t="shared" si="13"/>
        <v>39</v>
      </c>
      <c r="BT91" s="12">
        <f t="shared" si="89"/>
        <v>28</v>
      </c>
      <c r="BU91" s="12">
        <f t="shared" si="109"/>
        <v>165</v>
      </c>
      <c r="BV91" s="12">
        <f t="shared" si="110"/>
        <v>980</v>
      </c>
      <c r="BW91" s="12">
        <f t="shared" si="94"/>
        <v>1145</v>
      </c>
    </row>
    <row r="92" spans="1:75" ht="15.75" customHeight="1">
      <c r="A92" s="11" t="s">
        <v>282</v>
      </c>
      <c r="B92" s="12" t="s">
        <v>87</v>
      </c>
      <c r="C92" s="12">
        <v>191</v>
      </c>
      <c r="D92" s="12">
        <v>0.5</v>
      </c>
      <c r="E92" s="12">
        <v>103</v>
      </c>
      <c r="F92" s="12">
        <v>4</v>
      </c>
      <c r="G92" s="12">
        <v>36</v>
      </c>
      <c r="H92" s="12">
        <v>1</v>
      </c>
      <c r="I92" s="12">
        <v>117</v>
      </c>
      <c r="J92" s="12">
        <v>4</v>
      </c>
      <c r="K92" s="12">
        <v>37</v>
      </c>
      <c r="L92" s="12">
        <v>1</v>
      </c>
      <c r="M92" s="12">
        <v>93</v>
      </c>
      <c r="N92" s="12">
        <v>4</v>
      </c>
      <c r="O92" s="12">
        <v>42</v>
      </c>
      <c r="P92" s="12">
        <v>2</v>
      </c>
      <c r="Q92" s="12">
        <v>137</v>
      </c>
      <c r="R92" s="12">
        <v>5</v>
      </c>
      <c r="S92" s="12">
        <v>26</v>
      </c>
      <c r="T92" s="12">
        <v>1</v>
      </c>
      <c r="U92" s="12">
        <v>117</v>
      </c>
      <c r="V92" s="12">
        <v>5</v>
      </c>
      <c r="W92" s="12">
        <v>23</v>
      </c>
      <c r="X92" s="12">
        <v>1</v>
      </c>
      <c r="Y92" s="12">
        <v>110</v>
      </c>
      <c r="Z92" s="12">
        <v>4</v>
      </c>
      <c r="AA92" s="12">
        <v>34</v>
      </c>
      <c r="AB92" s="12">
        <v>1</v>
      </c>
      <c r="AC92" s="12">
        <v>98</v>
      </c>
      <c r="AD92" s="12">
        <v>4</v>
      </c>
      <c r="AE92" s="12">
        <v>32</v>
      </c>
      <c r="AF92" s="12">
        <v>1</v>
      </c>
      <c r="AG92" s="12">
        <v>110</v>
      </c>
      <c r="AH92" s="12">
        <v>5</v>
      </c>
      <c r="AI92" s="12">
        <v>17</v>
      </c>
      <c r="AJ92" s="12">
        <v>1</v>
      </c>
      <c r="AK92" s="12">
        <v>94</v>
      </c>
      <c r="AL92" s="12">
        <v>4</v>
      </c>
      <c r="AM92" s="12">
        <v>16</v>
      </c>
      <c r="AN92" s="12">
        <v>1</v>
      </c>
      <c r="AO92" s="12">
        <v>63</v>
      </c>
      <c r="AP92" s="12">
        <v>3</v>
      </c>
      <c r="AQ92" s="12">
        <v>16</v>
      </c>
      <c r="AR92" s="12">
        <v>1</v>
      </c>
      <c r="AS92" s="12">
        <v>85</v>
      </c>
      <c r="AT92" s="12">
        <v>4</v>
      </c>
      <c r="AU92" s="12">
        <v>19</v>
      </c>
      <c r="AV92" s="12">
        <v>1</v>
      </c>
      <c r="AW92" s="12">
        <v>4567</v>
      </c>
      <c r="AX92" s="212">
        <f t="shared" si="97"/>
        <v>163</v>
      </c>
      <c r="AY92" s="212">
        <f t="shared" si="98"/>
        <v>140</v>
      </c>
      <c r="AZ92" s="212">
        <f t="shared" si="99"/>
        <v>144</v>
      </c>
      <c r="BA92" s="212">
        <f t="shared" si="100"/>
        <v>130</v>
      </c>
      <c r="BB92" s="12"/>
      <c r="BC92" s="12"/>
      <c r="BD92" s="12"/>
      <c r="BE92" s="12">
        <f t="shared" si="101"/>
        <v>26</v>
      </c>
      <c r="BF92" s="12">
        <f t="shared" si="102"/>
        <v>137</v>
      </c>
      <c r="BG92" s="12">
        <f t="shared" si="103"/>
        <v>23</v>
      </c>
      <c r="BH92" s="12">
        <f t="shared" si="104"/>
        <v>117</v>
      </c>
      <c r="BI92" s="12">
        <v>0</v>
      </c>
      <c r="BJ92" s="12">
        <f t="shared" si="105"/>
        <v>34</v>
      </c>
      <c r="BK92" s="12">
        <f t="shared" si="106"/>
        <v>110</v>
      </c>
      <c r="BL92" s="12">
        <v>0</v>
      </c>
      <c r="BM92" s="12">
        <v>0</v>
      </c>
      <c r="BN92" s="12">
        <f t="shared" si="107"/>
        <v>32</v>
      </c>
      <c r="BO92" s="12">
        <f t="shared" si="108"/>
        <v>98</v>
      </c>
      <c r="BP92" s="12">
        <v>0</v>
      </c>
      <c r="BQ92" s="12">
        <f t="shared" si="82"/>
        <v>18</v>
      </c>
      <c r="BR92" s="12">
        <f t="shared" si="92"/>
        <v>4</v>
      </c>
      <c r="BS92" s="12">
        <f t="shared" si="13"/>
        <v>22</v>
      </c>
      <c r="BT92" s="12">
        <f t="shared" si="89"/>
        <v>20</v>
      </c>
      <c r="BU92" s="12">
        <f t="shared" si="109"/>
        <v>115</v>
      </c>
      <c r="BV92" s="12">
        <f t="shared" si="110"/>
        <v>462</v>
      </c>
      <c r="BW92" s="12">
        <f t="shared" si="94"/>
        <v>577</v>
      </c>
    </row>
    <row r="93" spans="1:75" ht="15.75" customHeight="1">
      <c r="A93" s="11" t="s">
        <v>893</v>
      </c>
      <c r="B93" s="12" t="s">
        <v>87</v>
      </c>
      <c r="C93" s="12">
        <v>202</v>
      </c>
      <c r="D93" s="12">
        <v>0.1</v>
      </c>
      <c r="E93" s="12">
        <v>68</v>
      </c>
      <c r="F93" s="12">
        <v>3</v>
      </c>
      <c r="G93" s="12"/>
      <c r="H93" s="12"/>
      <c r="I93" s="12">
        <v>69</v>
      </c>
      <c r="J93" s="12">
        <v>3</v>
      </c>
      <c r="K93" s="12"/>
      <c r="L93" s="12"/>
      <c r="M93" s="12">
        <v>56</v>
      </c>
      <c r="N93" s="12">
        <v>3</v>
      </c>
      <c r="O93" s="12"/>
      <c r="P93" s="12"/>
      <c r="Q93" s="12">
        <v>52</v>
      </c>
      <c r="R93" s="12">
        <v>2</v>
      </c>
      <c r="S93" s="12"/>
      <c r="T93" s="12"/>
      <c r="U93" s="12">
        <v>54</v>
      </c>
      <c r="V93" s="12">
        <v>2</v>
      </c>
      <c r="W93" s="12"/>
      <c r="X93" s="12"/>
      <c r="Y93" s="12">
        <v>45</v>
      </c>
      <c r="Z93" s="12">
        <v>2</v>
      </c>
      <c r="AA93" s="12"/>
      <c r="AB93" s="12"/>
      <c r="AC93" s="12">
        <v>43</v>
      </c>
      <c r="AD93" s="12">
        <v>2</v>
      </c>
      <c r="AE93" s="12"/>
      <c r="AF93" s="12"/>
      <c r="AG93" s="12">
        <v>52</v>
      </c>
      <c r="AH93" s="12">
        <v>3</v>
      </c>
      <c r="AI93" s="12"/>
      <c r="AJ93" s="12"/>
      <c r="AK93" s="12">
        <v>46</v>
      </c>
      <c r="AL93" s="12">
        <v>2</v>
      </c>
      <c r="AM93" s="12"/>
      <c r="AN93" s="12"/>
      <c r="AO93" s="12">
        <v>25</v>
      </c>
      <c r="AP93" s="12">
        <v>1</v>
      </c>
      <c r="AQ93" s="12"/>
      <c r="AR93" s="12"/>
      <c r="AS93" s="12">
        <v>37</v>
      </c>
      <c r="AT93" s="12">
        <v>2</v>
      </c>
      <c r="AU93" s="12"/>
      <c r="AV93" s="12"/>
      <c r="AW93" s="12">
        <v>4567</v>
      </c>
      <c r="AX93" s="212"/>
      <c r="AY93" s="212"/>
      <c r="AZ93" s="212"/>
      <c r="BA93" s="2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>
        <f t="shared" si="82"/>
        <v>8</v>
      </c>
      <c r="BR93" s="12">
        <f t="shared" si="92"/>
        <v>0</v>
      </c>
      <c r="BS93" s="12">
        <f t="shared" si="13"/>
        <v>8</v>
      </c>
      <c r="BT93" s="12">
        <f t="shared" si="89"/>
        <v>8</v>
      </c>
      <c r="BU93" s="12"/>
      <c r="BV93" s="12"/>
      <c r="BW93" s="12">
        <f t="shared" si="94"/>
        <v>194</v>
      </c>
    </row>
    <row r="94" spans="1:75" ht="15.75" customHeight="1">
      <c r="A94" s="11" t="s">
        <v>284</v>
      </c>
      <c r="B94" s="12" t="s">
        <v>87</v>
      </c>
      <c r="C94" s="12">
        <v>210</v>
      </c>
      <c r="D94" s="12">
        <v>0.5</v>
      </c>
      <c r="E94" s="12">
        <v>39</v>
      </c>
      <c r="F94" s="12">
        <v>2</v>
      </c>
      <c r="G94" s="12">
        <v>77</v>
      </c>
      <c r="H94" s="12">
        <v>2</v>
      </c>
      <c r="I94" s="12">
        <v>57</v>
      </c>
      <c r="J94" s="12">
        <v>2</v>
      </c>
      <c r="K94" s="12">
        <v>88</v>
      </c>
      <c r="L94" s="12">
        <v>3</v>
      </c>
      <c r="M94" s="12">
        <v>49</v>
      </c>
      <c r="N94" s="12">
        <v>2</v>
      </c>
      <c r="O94" s="12">
        <v>73</v>
      </c>
      <c r="P94" s="12">
        <v>2</v>
      </c>
      <c r="Q94" s="12">
        <v>50</v>
      </c>
      <c r="R94" s="12">
        <v>2</v>
      </c>
      <c r="S94" s="12">
        <v>66</v>
      </c>
      <c r="T94" s="12">
        <v>2</v>
      </c>
      <c r="U94" s="12">
        <v>48</v>
      </c>
      <c r="V94" s="12">
        <v>2</v>
      </c>
      <c r="W94" s="12">
        <v>47</v>
      </c>
      <c r="X94" s="12">
        <v>2</v>
      </c>
      <c r="Y94" s="12">
        <v>49</v>
      </c>
      <c r="Z94" s="12">
        <v>2</v>
      </c>
      <c r="AA94" s="12">
        <v>62</v>
      </c>
      <c r="AB94" s="12">
        <v>3</v>
      </c>
      <c r="AC94" s="12">
        <v>50</v>
      </c>
      <c r="AD94" s="12">
        <v>2</v>
      </c>
      <c r="AE94" s="12">
        <v>55</v>
      </c>
      <c r="AF94" s="12">
        <v>2</v>
      </c>
      <c r="AG94" s="12">
        <v>47</v>
      </c>
      <c r="AH94" s="12">
        <v>2</v>
      </c>
      <c r="AI94" s="12">
        <v>45</v>
      </c>
      <c r="AJ94" s="12">
        <v>2</v>
      </c>
      <c r="AK94" s="12">
        <v>30</v>
      </c>
      <c r="AL94" s="12">
        <v>2</v>
      </c>
      <c r="AM94" s="12">
        <v>39</v>
      </c>
      <c r="AN94" s="12">
        <v>2</v>
      </c>
      <c r="AO94" s="12">
        <v>35</v>
      </c>
      <c r="AP94" s="12">
        <v>2</v>
      </c>
      <c r="AQ94" s="12">
        <v>40</v>
      </c>
      <c r="AR94" s="12">
        <v>2</v>
      </c>
      <c r="AS94" s="12">
        <v>30</v>
      </c>
      <c r="AT94" s="12">
        <v>1</v>
      </c>
      <c r="AU94" s="12">
        <v>24</v>
      </c>
      <c r="AV94" s="12">
        <v>1</v>
      </c>
      <c r="AW94" s="12">
        <v>4567</v>
      </c>
      <c r="AX94" s="212">
        <f t="shared" ref="AX94:AX101" si="111">Q94+S94</f>
        <v>116</v>
      </c>
      <c r="AY94" s="212">
        <f t="shared" ref="AY94:AY101" si="112">U94+W94</f>
        <v>95</v>
      </c>
      <c r="AZ94" s="212">
        <f t="shared" ref="AZ94:AZ101" si="113">Y94+AA94</f>
        <v>111</v>
      </c>
      <c r="BA94" s="212">
        <f t="shared" ref="BA94:BA101" si="114">AC94+AE94</f>
        <v>105</v>
      </c>
      <c r="BB94" s="12"/>
      <c r="BC94" s="12"/>
      <c r="BD94" s="12"/>
      <c r="BE94" s="12">
        <f t="shared" ref="BE94:BE101" si="115">S94</f>
        <v>66</v>
      </c>
      <c r="BF94" s="12">
        <f t="shared" ref="BF94:BF101" si="116">Q94</f>
        <v>50</v>
      </c>
      <c r="BG94" s="12">
        <f t="shared" ref="BG94:BG101" si="117">W94</f>
        <v>47</v>
      </c>
      <c r="BH94" s="12">
        <f t="shared" ref="BH94:BH101" si="118">U94</f>
        <v>48</v>
      </c>
      <c r="BI94" s="12">
        <v>0</v>
      </c>
      <c r="BJ94" s="12">
        <f t="shared" ref="BJ94:BJ101" si="119">AA94</f>
        <v>62</v>
      </c>
      <c r="BK94" s="12">
        <f t="shared" ref="BK94:BK101" si="120">Y94</f>
        <v>49</v>
      </c>
      <c r="BL94" s="12">
        <v>0</v>
      </c>
      <c r="BM94" s="12">
        <v>0</v>
      </c>
      <c r="BN94" s="12">
        <f t="shared" ref="BN94:BN101" si="121">AE94</f>
        <v>55</v>
      </c>
      <c r="BO94" s="12">
        <f t="shared" ref="BO94:BO101" si="122">AC94</f>
        <v>50</v>
      </c>
      <c r="BP94" s="12">
        <v>0</v>
      </c>
      <c r="BQ94" s="12">
        <f t="shared" si="82"/>
        <v>8</v>
      </c>
      <c r="BR94" s="12">
        <f t="shared" si="92"/>
        <v>9</v>
      </c>
      <c r="BS94" s="12">
        <f t="shared" si="13"/>
        <v>17</v>
      </c>
      <c r="BT94" s="12">
        <f t="shared" si="89"/>
        <v>14</v>
      </c>
      <c r="BU94" s="12">
        <f t="shared" ref="BU94:BU101" si="123">S94+W94+AA94+AE94</f>
        <v>230</v>
      </c>
      <c r="BV94" s="12">
        <f t="shared" ref="BV94:BV101" si="124">Q94+U94+Y94+AC94</f>
        <v>197</v>
      </c>
      <c r="BW94" s="12">
        <f t="shared" si="94"/>
        <v>427</v>
      </c>
    </row>
    <row r="95" spans="1:75" ht="15.75" customHeight="1">
      <c r="A95" s="11" t="s">
        <v>286</v>
      </c>
      <c r="B95" s="12" t="s">
        <v>87</v>
      </c>
      <c r="C95" s="12">
        <v>236</v>
      </c>
      <c r="D95" s="12">
        <v>0.5</v>
      </c>
      <c r="E95" s="12">
        <v>136</v>
      </c>
      <c r="F95" s="12">
        <v>5</v>
      </c>
      <c r="G95" s="12">
        <v>102</v>
      </c>
      <c r="H95" s="12">
        <v>3</v>
      </c>
      <c r="I95" s="12">
        <v>159</v>
      </c>
      <c r="J95" s="12">
        <v>5</v>
      </c>
      <c r="K95" s="12">
        <v>92</v>
      </c>
      <c r="L95" s="12">
        <v>3</v>
      </c>
      <c r="M95" s="12">
        <v>169</v>
      </c>
      <c r="N95" s="12">
        <v>7</v>
      </c>
      <c r="O95" s="12">
        <v>81</v>
      </c>
      <c r="P95" s="12">
        <v>3</v>
      </c>
      <c r="Q95" s="12">
        <v>151</v>
      </c>
      <c r="R95" s="12">
        <v>6</v>
      </c>
      <c r="S95" s="12">
        <v>109</v>
      </c>
      <c r="T95" s="12">
        <v>4</v>
      </c>
      <c r="U95" s="12">
        <v>111</v>
      </c>
      <c r="V95" s="12">
        <v>5</v>
      </c>
      <c r="W95" s="12">
        <v>65</v>
      </c>
      <c r="X95" s="12">
        <v>2</v>
      </c>
      <c r="Y95" s="12">
        <v>107</v>
      </c>
      <c r="Z95" s="12">
        <v>5</v>
      </c>
      <c r="AA95" s="12">
        <v>72</v>
      </c>
      <c r="AB95" s="12">
        <v>2</v>
      </c>
      <c r="AC95" s="12">
        <v>126</v>
      </c>
      <c r="AD95" s="12">
        <v>6</v>
      </c>
      <c r="AE95" s="12">
        <v>60</v>
      </c>
      <c r="AF95" s="12">
        <v>2</v>
      </c>
      <c r="AG95" s="12">
        <v>118</v>
      </c>
      <c r="AH95" s="12">
        <v>5</v>
      </c>
      <c r="AI95" s="12">
        <v>51</v>
      </c>
      <c r="AJ95" s="12">
        <v>2</v>
      </c>
      <c r="AK95" s="12">
        <v>88</v>
      </c>
      <c r="AL95" s="12">
        <v>4</v>
      </c>
      <c r="AM95" s="12">
        <v>37</v>
      </c>
      <c r="AN95" s="12">
        <v>1</v>
      </c>
      <c r="AO95" s="12">
        <v>91</v>
      </c>
      <c r="AP95" s="12">
        <v>4</v>
      </c>
      <c r="AQ95" s="12">
        <v>50</v>
      </c>
      <c r="AR95" s="12">
        <v>2</v>
      </c>
      <c r="AS95" s="12">
        <v>97</v>
      </c>
      <c r="AT95" s="12">
        <v>4</v>
      </c>
      <c r="AU95" s="12">
        <v>44</v>
      </c>
      <c r="AV95" s="12">
        <v>2</v>
      </c>
      <c r="AW95" s="12">
        <v>4567</v>
      </c>
      <c r="AX95" s="212">
        <f t="shared" si="111"/>
        <v>260</v>
      </c>
      <c r="AY95" s="212">
        <f t="shared" si="112"/>
        <v>176</v>
      </c>
      <c r="AZ95" s="212">
        <f t="shared" si="113"/>
        <v>179</v>
      </c>
      <c r="BA95" s="212">
        <f t="shared" si="114"/>
        <v>186</v>
      </c>
      <c r="BB95" s="12"/>
      <c r="BC95" s="12"/>
      <c r="BD95" s="12"/>
      <c r="BE95" s="12">
        <f t="shared" si="115"/>
        <v>109</v>
      </c>
      <c r="BF95" s="12">
        <f t="shared" si="116"/>
        <v>151</v>
      </c>
      <c r="BG95" s="12">
        <f t="shared" si="117"/>
        <v>65</v>
      </c>
      <c r="BH95" s="12">
        <f t="shared" si="118"/>
        <v>111</v>
      </c>
      <c r="BI95" s="12">
        <v>0</v>
      </c>
      <c r="BJ95" s="12">
        <f t="shared" si="119"/>
        <v>72</v>
      </c>
      <c r="BK95" s="12">
        <f t="shared" si="120"/>
        <v>107</v>
      </c>
      <c r="BL95" s="12">
        <v>0</v>
      </c>
      <c r="BM95" s="12">
        <v>0</v>
      </c>
      <c r="BN95" s="12">
        <f t="shared" si="121"/>
        <v>60</v>
      </c>
      <c r="BO95" s="12">
        <f t="shared" si="122"/>
        <v>126</v>
      </c>
      <c r="BP95" s="12">
        <v>0</v>
      </c>
      <c r="BQ95" s="12">
        <f t="shared" si="82"/>
        <v>22</v>
      </c>
      <c r="BR95" s="12">
        <f t="shared" si="92"/>
        <v>10</v>
      </c>
      <c r="BS95" s="12">
        <f t="shared" si="13"/>
        <v>32</v>
      </c>
      <c r="BT95" s="12">
        <f t="shared" si="89"/>
        <v>24</v>
      </c>
      <c r="BU95" s="12">
        <f t="shared" si="123"/>
        <v>306</v>
      </c>
      <c r="BV95" s="12">
        <f t="shared" si="124"/>
        <v>495</v>
      </c>
      <c r="BW95" s="12">
        <f t="shared" si="94"/>
        <v>801</v>
      </c>
    </row>
    <row r="96" spans="1:75" ht="15.75" customHeight="1">
      <c r="A96" s="11" t="s">
        <v>288</v>
      </c>
      <c r="B96" s="12" t="s">
        <v>87</v>
      </c>
      <c r="C96" s="12">
        <v>239</v>
      </c>
      <c r="D96" s="12">
        <v>0.5</v>
      </c>
      <c r="E96" s="12">
        <v>69</v>
      </c>
      <c r="F96" s="12">
        <v>3</v>
      </c>
      <c r="G96" s="12"/>
      <c r="H96" s="12"/>
      <c r="I96" s="12">
        <v>87</v>
      </c>
      <c r="J96" s="12">
        <v>3</v>
      </c>
      <c r="K96" s="12"/>
      <c r="L96" s="12"/>
      <c r="M96" s="12">
        <v>74</v>
      </c>
      <c r="N96" s="12">
        <v>3</v>
      </c>
      <c r="O96" s="12"/>
      <c r="P96" s="12"/>
      <c r="Q96" s="12">
        <v>95</v>
      </c>
      <c r="R96" s="12">
        <v>3</v>
      </c>
      <c r="S96" s="12"/>
      <c r="T96" s="12"/>
      <c r="U96" s="12">
        <v>100</v>
      </c>
      <c r="V96" s="12">
        <v>4</v>
      </c>
      <c r="W96" s="12"/>
      <c r="X96" s="12"/>
      <c r="Y96" s="12">
        <v>103</v>
      </c>
      <c r="Z96" s="12">
        <v>4</v>
      </c>
      <c r="AA96" s="12"/>
      <c r="AB96" s="12"/>
      <c r="AC96" s="12">
        <v>93</v>
      </c>
      <c r="AD96" s="12">
        <v>4</v>
      </c>
      <c r="AE96" s="12"/>
      <c r="AF96" s="12"/>
      <c r="AG96" s="12">
        <v>89</v>
      </c>
      <c r="AH96" s="12">
        <v>4</v>
      </c>
      <c r="AI96" s="12"/>
      <c r="AJ96" s="12"/>
      <c r="AK96" s="12">
        <v>99</v>
      </c>
      <c r="AL96" s="12">
        <v>5</v>
      </c>
      <c r="AM96" s="12"/>
      <c r="AN96" s="12"/>
      <c r="AO96" s="12">
        <v>70</v>
      </c>
      <c r="AP96" s="12">
        <v>3</v>
      </c>
      <c r="AQ96" s="12"/>
      <c r="AR96" s="12"/>
      <c r="AS96" s="12">
        <v>80</v>
      </c>
      <c r="AT96" s="12">
        <v>4</v>
      </c>
      <c r="AU96" s="12"/>
      <c r="AV96" s="12"/>
      <c r="AW96" s="12">
        <v>4567</v>
      </c>
      <c r="AX96" s="212">
        <f t="shared" si="111"/>
        <v>95</v>
      </c>
      <c r="AY96" s="212">
        <f t="shared" si="112"/>
        <v>100</v>
      </c>
      <c r="AZ96" s="212">
        <f t="shared" si="113"/>
        <v>103</v>
      </c>
      <c r="BA96" s="212">
        <f t="shared" si="114"/>
        <v>93</v>
      </c>
      <c r="BB96" s="12"/>
      <c r="BC96" s="12"/>
      <c r="BD96" s="12"/>
      <c r="BE96" s="12">
        <f t="shared" si="115"/>
        <v>0</v>
      </c>
      <c r="BF96" s="12">
        <f t="shared" si="116"/>
        <v>95</v>
      </c>
      <c r="BG96" s="12">
        <f t="shared" si="117"/>
        <v>0</v>
      </c>
      <c r="BH96" s="12">
        <f t="shared" si="118"/>
        <v>100</v>
      </c>
      <c r="BI96" s="12">
        <v>0</v>
      </c>
      <c r="BJ96" s="12">
        <f t="shared" si="119"/>
        <v>0</v>
      </c>
      <c r="BK96" s="12">
        <f t="shared" si="120"/>
        <v>103</v>
      </c>
      <c r="BL96" s="12">
        <v>0</v>
      </c>
      <c r="BM96" s="12">
        <v>0</v>
      </c>
      <c r="BN96" s="12">
        <f t="shared" si="121"/>
        <v>0</v>
      </c>
      <c r="BO96" s="12">
        <f t="shared" si="122"/>
        <v>93</v>
      </c>
      <c r="BP96" s="12">
        <v>0</v>
      </c>
      <c r="BQ96" s="12">
        <f t="shared" si="82"/>
        <v>15</v>
      </c>
      <c r="BR96" s="12">
        <f t="shared" si="92"/>
        <v>0</v>
      </c>
      <c r="BS96" s="12">
        <f t="shared" si="13"/>
        <v>15</v>
      </c>
      <c r="BT96" s="12">
        <f t="shared" si="89"/>
        <v>16</v>
      </c>
      <c r="BU96" s="12">
        <f t="shared" si="123"/>
        <v>0</v>
      </c>
      <c r="BV96" s="12">
        <f t="shared" si="124"/>
        <v>391</v>
      </c>
      <c r="BW96" s="12">
        <f t="shared" si="94"/>
        <v>391</v>
      </c>
    </row>
    <row r="97" spans="1:75" ht="15.75" customHeight="1">
      <c r="A97" s="11" t="s">
        <v>290</v>
      </c>
      <c r="B97" s="12" t="s">
        <v>87</v>
      </c>
      <c r="C97" s="12">
        <v>248</v>
      </c>
      <c r="D97" s="12">
        <v>0.5</v>
      </c>
      <c r="E97" s="12">
        <v>96</v>
      </c>
      <c r="F97" s="12">
        <v>3</v>
      </c>
      <c r="G97" s="12">
        <v>73</v>
      </c>
      <c r="H97" s="12">
        <v>2</v>
      </c>
      <c r="I97" s="12">
        <v>83</v>
      </c>
      <c r="J97" s="12">
        <v>3</v>
      </c>
      <c r="K97" s="12">
        <v>50</v>
      </c>
      <c r="L97" s="12">
        <v>2</v>
      </c>
      <c r="M97" s="12">
        <v>65</v>
      </c>
      <c r="N97" s="12">
        <v>3</v>
      </c>
      <c r="O97" s="12">
        <v>51</v>
      </c>
      <c r="P97" s="12">
        <v>2</v>
      </c>
      <c r="Q97" s="12">
        <v>86</v>
      </c>
      <c r="R97" s="12">
        <v>3</v>
      </c>
      <c r="S97" s="12">
        <v>43</v>
      </c>
      <c r="T97" s="12">
        <v>2</v>
      </c>
      <c r="U97" s="12">
        <v>70</v>
      </c>
      <c r="V97" s="12">
        <v>3</v>
      </c>
      <c r="W97" s="12">
        <v>56</v>
      </c>
      <c r="X97" s="12">
        <v>2</v>
      </c>
      <c r="Y97" s="12">
        <v>74</v>
      </c>
      <c r="Z97" s="12">
        <v>3</v>
      </c>
      <c r="AA97" s="12">
        <v>55</v>
      </c>
      <c r="AB97" s="12">
        <v>2</v>
      </c>
      <c r="AC97" s="12">
        <v>59</v>
      </c>
      <c r="AD97" s="12">
        <v>3</v>
      </c>
      <c r="AE97" s="12">
        <v>33</v>
      </c>
      <c r="AF97" s="12">
        <v>1</v>
      </c>
      <c r="AG97" s="12">
        <v>68</v>
      </c>
      <c r="AH97" s="12">
        <v>3</v>
      </c>
      <c r="AI97" s="12">
        <v>37</v>
      </c>
      <c r="AJ97" s="12">
        <v>1</v>
      </c>
      <c r="AK97" s="12">
        <v>75</v>
      </c>
      <c r="AL97" s="12">
        <v>3</v>
      </c>
      <c r="AM97" s="12">
        <v>48</v>
      </c>
      <c r="AN97" s="12">
        <v>2</v>
      </c>
      <c r="AO97" s="12">
        <v>74</v>
      </c>
      <c r="AP97" s="12">
        <v>3</v>
      </c>
      <c r="AQ97" s="12">
        <v>62</v>
      </c>
      <c r="AR97" s="12">
        <v>3</v>
      </c>
      <c r="AS97" s="12">
        <v>83</v>
      </c>
      <c r="AT97" s="12">
        <v>3</v>
      </c>
      <c r="AU97" s="12">
        <v>54</v>
      </c>
      <c r="AV97" s="12">
        <v>2</v>
      </c>
      <c r="AW97" s="12">
        <v>4567</v>
      </c>
      <c r="AX97" s="212">
        <f t="shared" si="111"/>
        <v>129</v>
      </c>
      <c r="AY97" s="212">
        <f t="shared" si="112"/>
        <v>126</v>
      </c>
      <c r="AZ97" s="212">
        <f t="shared" si="113"/>
        <v>129</v>
      </c>
      <c r="BA97" s="212">
        <f t="shared" si="114"/>
        <v>92</v>
      </c>
      <c r="BB97" s="12"/>
      <c r="BC97" s="12"/>
      <c r="BD97" s="12"/>
      <c r="BE97" s="12">
        <f t="shared" si="115"/>
        <v>43</v>
      </c>
      <c r="BF97" s="12">
        <f t="shared" si="116"/>
        <v>86</v>
      </c>
      <c r="BG97" s="12">
        <f t="shared" si="117"/>
        <v>56</v>
      </c>
      <c r="BH97" s="12">
        <f t="shared" si="118"/>
        <v>70</v>
      </c>
      <c r="BI97" s="12">
        <v>0</v>
      </c>
      <c r="BJ97" s="12">
        <f t="shared" si="119"/>
        <v>55</v>
      </c>
      <c r="BK97" s="12">
        <f t="shared" si="120"/>
        <v>74</v>
      </c>
      <c r="BL97" s="12">
        <v>0</v>
      </c>
      <c r="BM97" s="12">
        <v>0</v>
      </c>
      <c r="BN97" s="12">
        <f t="shared" si="121"/>
        <v>33</v>
      </c>
      <c r="BO97" s="12">
        <f t="shared" si="122"/>
        <v>59</v>
      </c>
      <c r="BP97" s="12">
        <v>0</v>
      </c>
      <c r="BQ97" s="12">
        <f t="shared" si="82"/>
        <v>12</v>
      </c>
      <c r="BR97" s="12">
        <f t="shared" si="92"/>
        <v>7</v>
      </c>
      <c r="BS97" s="12">
        <f t="shared" si="13"/>
        <v>19</v>
      </c>
      <c r="BT97" s="12">
        <f t="shared" si="89"/>
        <v>20</v>
      </c>
      <c r="BU97" s="12">
        <f t="shared" si="123"/>
        <v>187</v>
      </c>
      <c r="BV97" s="12">
        <f t="shared" si="124"/>
        <v>289</v>
      </c>
      <c r="BW97" s="12">
        <f t="shared" si="94"/>
        <v>476</v>
      </c>
    </row>
    <row r="98" spans="1:75" ht="15.75" customHeight="1">
      <c r="A98" s="11" t="s">
        <v>292</v>
      </c>
      <c r="B98" s="12" t="s">
        <v>87</v>
      </c>
      <c r="C98" s="12">
        <v>250</v>
      </c>
      <c r="D98" s="12">
        <v>0.5</v>
      </c>
      <c r="E98" s="12">
        <v>91</v>
      </c>
      <c r="F98" s="12">
        <v>4</v>
      </c>
      <c r="G98" s="12"/>
      <c r="H98" s="12"/>
      <c r="I98" s="12">
        <v>86</v>
      </c>
      <c r="J98" s="12">
        <v>4</v>
      </c>
      <c r="K98" s="12"/>
      <c r="L98" s="12"/>
      <c r="M98" s="12">
        <v>93</v>
      </c>
      <c r="N98" s="12">
        <v>4</v>
      </c>
      <c r="O98" s="12"/>
      <c r="P98" s="12"/>
      <c r="Q98" s="12">
        <v>93</v>
      </c>
      <c r="R98" s="12">
        <v>4</v>
      </c>
      <c r="S98" s="12"/>
      <c r="T98" s="12"/>
      <c r="U98" s="12">
        <v>84</v>
      </c>
      <c r="V98" s="12">
        <v>4</v>
      </c>
      <c r="W98" s="12"/>
      <c r="X98" s="12"/>
      <c r="Y98" s="12">
        <v>68</v>
      </c>
      <c r="Z98" s="12">
        <v>3</v>
      </c>
      <c r="AA98" s="12"/>
      <c r="AB98" s="12"/>
      <c r="AC98" s="12">
        <v>78</v>
      </c>
      <c r="AD98" s="12">
        <v>4</v>
      </c>
      <c r="AE98" s="12"/>
      <c r="AF98" s="12"/>
      <c r="AG98" s="12">
        <v>83</v>
      </c>
      <c r="AH98" s="12">
        <v>4</v>
      </c>
      <c r="AI98" s="12"/>
      <c r="AJ98" s="12"/>
      <c r="AK98" s="12">
        <v>96</v>
      </c>
      <c r="AL98" s="12">
        <v>4</v>
      </c>
      <c r="AM98" s="12"/>
      <c r="AN98" s="12"/>
      <c r="AO98" s="12">
        <v>74</v>
      </c>
      <c r="AP98" s="12">
        <v>3</v>
      </c>
      <c r="AQ98" s="12"/>
      <c r="AR98" s="12"/>
      <c r="AS98" s="12">
        <v>71</v>
      </c>
      <c r="AT98" s="12">
        <v>3</v>
      </c>
      <c r="AU98" s="12"/>
      <c r="AV98" s="12"/>
      <c r="AW98" s="12">
        <v>4567</v>
      </c>
      <c r="AX98" s="212">
        <f t="shared" si="111"/>
        <v>93</v>
      </c>
      <c r="AY98" s="212">
        <f t="shared" si="112"/>
        <v>84</v>
      </c>
      <c r="AZ98" s="212">
        <f t="shared" si="113"/>
        <v>68</v>
      </c>
      <c r="BA98" s="212">
        <f t="shared" si="114"/>
        <v>78</v>
      </c>
      <c r="BB98" s="12"/>
      <c r="BC98" s="12"/>
      <c r="BD98" s="12"/>
      <c r="BE98" s="12">
        <f t="shared" si="115"/>
        <v>0</v>
      </c>
      <c r="BF98" s="12">
        <f t="shared" si="116"/>
        <v>93</v>
      </c>
      <c r="BG98" s="12">
        <f t="shared" si="117"/>
        <v>0</v>
      </c>
      <c r="BH98" s="12">
        <f t="shared" si="118"/>
        <v>84</v>
      </c>
      <c r="BI98" s="12">
        <v>0</v>
      </c>
      <c r="BJ98" s="12">
        <f t="shared" si="119"/>
        <v>0</v>
      </c>
      <c r="BK98" s="12">
        <f t="shared" si="120"/>
        <v>68</v>
      </c>
      <c r="BL98" s="12">
        <v>0</v>
      </c>
      <c r="BM98" s="12">
        <v>0</v>
      </c>
      <c r="BN98" s="12">
        <f t="shared" si="121"/>
        <v>0</v>
      </c>
      <c r="BO98" s="12">
        <f t="shared" si="122"/>
        <v>78</v>
      </c>
      <c r="BP98" s="12">
        <v>0</v>
      </c>
      <c r="BQ98" s="12">
        <f t="shared" si="82"/>
        <v>15</v>
      </c>
      <c r="BR98" s="12">
        <f t="shared" si="92"/>
        <v>0</v>
      </c>
      <c r="BS98" s="12">
        <f t="shared" si="13"/>
        <v>15</v>
      </c>
      <c r="BT98" s="12">
        <f t="shared" si="89"/>
        <v>14</v>
      </c>
      <c r="BU98" s="12">
        <f t="shared" si="123"/>
        <v>0</v>
      </c>
      <c r="BV98" s="12">
        <f t="shared" si="124"/>
        <v>323</v>
      </c>
      <c r="BW98" s="12">
        <f t="shared" si="94"/>
        <v>323</v>
      </c>
    </row>
    <row r="99" spans="1:75" ht="15.75" customHeight="1">
      <c r="A99" s="11" t="s">
        <v>294</v>
      </c>
      <c r="B99" s="12" t="s">
        <v>87</v>
      </c>
      <c r="C99" s="12">
        <v>263</v>
      </c>
      <c r="D99" s="12">
        <v>0.5</v>
      </c>
      <c r="E99" s="12">
        <v>162</v>
      </c>
      <c r="F99" s="12">
        <v>6</v>
      </c>
      <c r="G99" s="12"/>
      <c r="H99" s="12"/>
      <c r="I99" s="12">
        <v>154</v>
      </c>
      <c r="J99" s="12">
        <v>6</v>
      </c>
      <c r="K99" s="12"/>
      <c r="L99" s="12"/>
      <c r="M99" s="12">
        <v>154</v>
      </c>
      <c r="N99" s="12">
        <v>6</v>
      </c>
      <c r="O99" s="12"/>
      <c r="P99" s="12"/>
      <c r="Q99" s="12">
        <v>159</v>
      </c>
      <c r="R99" s="12">
        <v>6</v>
      </c>
      <c r="S99" s="12"/>
      <c r="T99" s="12"/>
      <c r="U99" s="12">
        <v>151</v>
      </c>
      <c r="V99" s="12">
        <v>6</v>
      </c>
      <c r="W99" s="12"/>
      <c r="X99" s="12"/>
      <c r="Y99" s="12">
        <v>133</v>
      </c>
      <c r="Z99" s="12">
        <v>6</v>
      </c>
      <c r="AA99" s="12"/>
      <c r="AB99" s="12"/>
      <c r="AC99" s="12">
        <v>140</v>
      </c>
      <c r="AD99" s="12">
        <v>6</v>
      </c>
      <c r="AE99" s="12"/>
      <c r="AF99" s="12"/>
      <c r="AG99" s="12">
        <v>139</v>
      </c>
      <c r="AH99" s="12">
        <v>6</v>
      </c>
      <c r="AI99" s="12"/>
      <c r="AJ99" s="12"/>
      <c r="AK99" s="12">
        <v>117</v>
      </c>
      <c r="AL99" s="12">
        <v>6</v>
      </c>
      <c r="AM99" s="12"/>
      <c r="AN99" s="12"/>
      <c r="AO99" s="12">
        <v>83</v>
      </c>
      <c r="AP99" s="12">
        <v>4</v>
      </c>
      <c r="AQ99" s="12"/>
      <c r="AR99" s="12"/>
      <c r="AS99" s="12">
        <v>123</v>
      </c>
      <c r="AT99" s="12">
        <v>6</v>
      </c>
      <c r="AU99" s="12"/>
      <c r="AV99" s="12"/>
      <c r="AW99" s="12">
        <v>4567</v>
      </c>
      <c r="AX99" s="212">
        <f t="shared" si="111"/>
        <v>159</v>
      </c>
      <c r="AY99" s="212">
        <f t="shared" si="112"/>
        <v>151</v>
      </c>
      <c r="AZ99" s="212">
        <f t="shared" si="113"/>
        <v>133</v>
      </c>
      <c r="BA99" s="212">
        <f t="shared" si="114"/>
        <v>140</v>
      </c>
      <c r="BB99" s="12"/>
      <c r="BC99" s="12"/>
      <c r="BD99" s="12"/>
      <c r="BE99" s="12">
        <f t="shared" si="115"/>
        <v>0</v>
      </c>
      <c r="BF99" s="12">
        <f t="shared" si="116"/>
        <v>159</v>
      </c>
      <c r="BG99" s="12">
        <f t="shared" si="117"/>
        <v>0</v>
      </c>
      <c r="BH99" s="12">
        <f t="shared" si="118"/>
        <v>151</v>
      </c>
      <c r="BI99" s="12">
        <v>0</v>
      </c>
      <c r="BJ99" s="12">
        <f t="shared" si="119"/>
        <v>0</v>
      </c>
      <c r="BK99" s="12">
        <f t="shared" si="120"/>
        <v>133</v>
      </c>
      <c r="BL99" s="12">
        <v>0</v>
      </c>
      <c r="BM99" s="12">
        <v>0</v>
      </c>
      <c r="BN99" s="12">
        <f t="shared" si="121"/>
        <v>0</v>
      </c>
      <c r="BO99" s="12">
        <f t="shared" si="122"/>
        <v>140</v>
      </c>
      <c r="BP99" s="12">
        <v>0</v>
      </c>
      <c r="BQ99" s="12">
        <f t="shared" si="82"/>
        <v>24</v>
      </c>
      <c r="BR99" s="12">
        <f t="shared" si="92"/>
        <v>0</v>
      </c>
      <c r="BS99" s="12">
        <f t="shared" si="13"/>
        <v>24</v>
      </c>
      <c r="BT99" s="12">
        <f t="shared" si="89"/>
        <v>22</v>
      </c>
      <c r="BU99" s="12">
        <f t="shared" si="123"/>
        <v>0</v>
      </c>
      <c r="BV99" s="12">
        <f t="shared" si="124"/>
        <v>583</v>
      </c>
      <c r="BW99" s="12">
        <f t="shared" si="94"/>
        <v>583</v>
      </c>
    </row>
    <row r="100" spans="1:75" ht="15.75" customHeight="1">
      <c r="A100" s="11" t="s">
        <v>296</v>
      </c>
      <c r="B100" s="12" t="s">
        <v>87</v>
      </c>
      <c r="C100" s="12">
        <v>309</v>
      </c>
      <c r="D100" s="12">
        <v>0.5</v>
      </c>
      <c r="E100" s="12">
        <v>43</v>
      </c>
      <c r="F100" s="12">
        <v>2</v>
      </c>
      <c r="G100" s="12"/>
      <c r="H100" s="12"/>
      <c r="I100" s="12">
        <v>61</v>
      </c>
      <c r="J100" s="12">
        <v>2</v>
      </c>
      <c r="K100" s="12"/>
      <c r="L100" s="12"/>
      <c r="M100" s="12">
        <v>74</v>
      </c>
      <c r="N100" s="12">
        <v>3</v>
      </c>
      <c r="O100" s="12"/>
      <c r="P100" s="12"/>
      <c r="Q100" s="12">
        <v>73</v>
      </c>
      <c r="R100" s="12">
        <v>3</v>
      </c>
      <c r="S100" s="12"/>
      <c r="T100" s="12"/>
      <c r="U100" s="12">
        <v>63</v>
      </c>
      <c r="V100" s="12">
        <v>3</v>
      </c>
      <c r="W100" s="12"/>
      <c r="X100" s="12"/>
      <c r="Y100" s="12">
        <v>54</v>
      </c>
      <c r="Z100" s="12">
        <v>2</v>
      </c>
      <c r="AA100" s="12"/>
      <c r="AB100" s="12"/>
      <c r="AC100" s="12">
        <v>73</v>
      </c>
      <c r="AD100" s="12">
        <v>3</v>
      </c>
      <c r="AE100" s="12"/>
      <c r="AF100" s="12"/>
      <c r="AG100" s="12">
        <v>74</v>
      </c>
      <c r="AH100" s="12">
        <v>3</v>
      </c>
      <c r="AI100" s="12"/>
      <c r="AJ100" s="12"/>
      <c r="AK100" s="12">
        <v>59</v>
      </c>
      <c r="AL100" s="12">
        <v>2</v>
      </c>
      <c r="AM100" s="12"/>
      <c r="AN100" s="12"/>
      <c r="AO100" s="12">
        <v>43</v>
      </c>
      <c r="AP100" s="12">
        <v>2</v>
      </c>
      <c r="AQ100" s="12"/>
      <c r="AR100" s="12"/>
      <c r="AS100" s="12">
        <v>49</v>
      </c>
      <c r="AT100" s="12">
        <v>2</v>
      </c>
      <c r="AU100" s="12"/>
      <c r="AV100" s="12"/>
      <c r="AW100" s="12">
        <v>4567</v>
      </c>
      <c r="AX100" s="212">
        <f t="shared" si="111"/>
        <v>73</v>
      </c>
      <c r="AY100" s="212">
        <f t="shared" si="112"/>
        <v>63</v>
      </c>
      <c r="AZ100" s="212">
        <f t="shared" si="113"/>
        <v>54</v>
      </c>
      <c r="BA100" s="212">
        <f t="shared" si="114"/>
        <v>73</v>
      </c>
      <c r="BB100" s="12"/>
      <c r="BC100" s="12"/>
      <c r="BD100" s="12"/>
      <c r="BE100" s="12">
        <f t="shared" si="115"/>
        <v>0</v>
      </c>
      <c r="BF100" s="12">
        <f t="shared" si="116"/>
        <v>73</v>
      </c>
      <c r="BG100" s="12">
        <f t="shared" si="117"/>
        <v>0</v>
      </c>
      <c r="BH100" s="12">
        <f t="shared" si="118"/>
        <v>63</v>
      </c>
      <c r="BI100" s="12">
        <v>0</v>
      </c>
      <c r="BJ100" s="12">
        <f t="shared" si="119"/>
        <v>0</v>
      </c>
      <c r="BK100" s="12">
        <f t="shared" si="120"/>
        <v>54</v>
      </c>
      <c r="BL100" s="12">
        <v>0</v>
      </c>
      <c r="BM100" s="12">
        <v>0</v>
      </c>
      <c r="BN100" s="12">
        <f t="shared" si="121"/>
        <v>0</v>
      </c>
      <c r="BO100" s="12">
        <f t="shared" si="122"/>
        <v>73</v>
      </c>
      <c r="BP100" s="12">
        <v>0</v>
      </c>
      <c r="BQ100" s="12">
        <f t="shared" si="82"/>
        <v>11</v>
      </c>
      <c r="BR100" s="12">
        <f t="shared" si="92"/>
        <v>0</v>
      </c>
      <c r="BS100" s="12">
        <f t="shared" si="13"/>
        <v>11</v>
      </c>
      <c r="BT100" s="12">
        <f t="shared" si="89"/>
        <v>9</v>
      </c>
      <c r="BU100" s="12">
        <f t="shared" si="123"/>
        <v>0</v>
      </c>
      <c r="BV100" s="12">
        <f t="shared" si="124"/>
        <v>263</v>
      </c>
      <c r="BW100" s="12">
        <f t="shared" si="94"/>
        <v>263</v>
      </c>
    </row>
    <row r="101" spans="1:75" ht="15.75" customHeight="1">
      <c r="A101" s="11" t="s">
        <v>298</v>
      </c>
      <c r="B101" s="12" t="s">
        <v>87</v>
      </c>
      <c r="C101" s="12">
        <v>327</v>
      </c>
      <c r="D101" s="12">
        <v>0.5</v>
      </c>
      <c r="E101" s="12">
        <v>57</v>
      </c>
      <c r="F101" s="12">
        <v>2</v>
      </c>
      <c r="G101" s="12"/>
      <c r="H101" s="12"/>
      <c r="I101" s="12">
        <v>49</v>
      </c>
      <c r="J101" s="12">
        <v>2</v>
      </c>
      <c r="K101" s="12"/>
      <c r="L101" s="12"/>
      <c r="M101" s="12">
        <v>64</v>
      </c>
      <c r="N101" s="12">
        <v>3</v>
      </c>
      <c r="O101" s="12"/>
      <c r="P101" s="12"/>
      <c r="Q101" s="12">
        <v>60</v>
      </c>
      <c r="R101" s="12">
        <v>3</v>
      </c>
      <c r="S101" s="12"/>
      <c r="T101" s="12"/>
      <c r="U101" s="12">
        <v>52</v>
      </c>
      <c r="V101" s="12">
        <v>3</v>
      </c>
      <c r="W101" s="12"/>
      <c r="X101" s="12"/>
      <c r="Y101" s="12">
        <v>62</v>
      </c>
      <c r="Z101" s="12">
        <v>3</v>
      </c>
      <c r="AA101" s="12"/>
      <c r="AB101" s="12"/>
      <c r="AC101" s="12">
        <v>72</v>
      </c>
      <c r="AD101" s="12">
        <v>3</v>
      </c>
      <c r="AE101" s="12"/>
      <c r="AF101" s="12"/>
      <c r="AG101" s="12">
        <v>40</v>
      </c>
      <c r="AH101" s="12">
        <v>2</v>
      </c>
      <c r="AI101" s="12"/>
      <c r="AJ101" s="12"/>
      <c r="AK101" s="12">
        <v>33</v>
      </c>
      <c r="AL101" s="12">
        <v>2</v>
      </c>
      <c r="AM101" s="12"/>
      <c r="AN101" s="12"/>
      <c r="AO101" s="12">
        <v>25</v>
      </c>
      <c r="AP101" s="12">
        <v>1</v>
      </c>
      <c r="AQ101" s="12"/>
      <c r="AR101" s="12"/>
      <c r="AS101" s="12">
        <v>37</v>
      </c>
      <c r="AT101" s="12">
        <v>2</v>
      </c>
      <c r="AU101" s="12"/>
      <c r="AV101" s="12"/>
      <c r="AW101" s="12">
        <v>4567</v>
      </c>
      <c r="AX101" s="212">
        <f t="shared" si="111"/>
        <v>60</v>
      </c>
      <c r="AY101" s="212">
        <f t="shared" si="112"/>
        <v>52</v>
      </c>
      <c r="AZ101" s="212">
        <f t="shared" si="113"/>
        <v>62</v>
      </c>
      <c r="BA101" s="212">
        <f t="shared" si="114"/>
        <v>72</v>
      </c>
      <c r="BB101" s="12"/>
      <c r="BC101" s="12"/>
      <c r="BD101" s="12"/>
      <c r="BE101" s="12">
        <f t="shared" si="115"/>
        <v>0</v>
      </c>
      <c r="BF101" s="12">
        <f t="shared" si="116"/>
        <v>60</v>
      </c>
      <c r="BG101" s="12">
        <f t="shared" si="117"/>
        <v>0</v>
      </c>
      <c r="BH101" s="12">
        <f t="shared" si="118"/>
        <v>52</v>
      </c>
      <c r="BI101" s="12">
        <v>0</v>
      </c>
      <c r="BJ101" s="12">
        <f t="shared" si="119"/>
        <v>0</v>
      </c>
      <c r="BK101" s="12">
        <f t="shared" si="120"/>
        <v>62</v>
      </c>
      <c r="BL101" s="12">
        <v>0</v>
      </c>
      <c r="BM101" s="12">
        <v>0</v>
      </c>
      <c r="BN101" s="12">
        <f t="shared" si="121"/>
        <v>0</v>
      </c>
      <c r="BO101" s="12">
        <f t="shared" si="122"/>
        <v>72</v>
      </c>
      <c r="BP101" s="12">
        <v>0</v>
      </c>
      <c r="BQ101" s="12">
        <f t="shared" si="82"/>
        <v>12</v>
      </c>
      <c r="BR101" s="12">
        <f t="shared" si="92"/>
        <v>0</v>
      </c>
      <c r="BS101" s="12">
        <f t="shared" si="13"/>
        <v>12</v>
      </c>
      <c r="BT101" s="12">
        <f t="shared" si="89"/>
        <v>7</v>
      </c>
      <c r="BU101" s="12">
        <f t="shared" si="123"/>
        <v>0</v>
      </c>
      <c r="BV101" s="12">
        <f t="shared" si="124"/>
        <v>246</v>
      </c>
      <c r="BW101" s="12">
        <f t="shared" si="94"/>
        <v>246</v>
      </c>
    </row>
    <row r="102" spans="1:75" ht="15.75" customHeight="1">
      <c r="A102" s="11" t="s">
        <v>894</v>
      </c>
      <c r="B102" s="12" t="s">
        <v>87</v>
      </c>
      <c r="C102" s="12">
        <v>329</v>
      </c>
      <c r="D102" s="12">
        <v>0.1</v>
      </c>
      <c r="E102" s="12">
        <v>38</v>
      </c>
      <c r="F102" s="12">
        <v>2</v>
      </c>
      <c r="G102" s="12"/>
      <c r="H102" s="12"/>
      <c r="I102" s="12">
        <v>47</v>
      </c>
      <c r="J102" s="12">
        <v>2</v>
      </c>
      <c r="K102" s="12"/>
      <c r="L102" s="12"/>
      <c r="M102" s="12">
        <v>45</v>
      </c>
      <c r="N102" s="12">
        <v>2</v>
      </c>
      <c r="O102" s="12"/>
      <c r="P102" s="12"/>
      <c r="Q102" s="12">
        <v>51</v>
      </c>
      <c r="R102" s="12">
        <v>2</v>
      </c>
      <c r="S102" s="12"/>
      <c r="T102" s="12"/>
      <c r="U102" s="12">
        <v>49</v>
      </c>
      <c r="V102" s="12">
        <v>2</v>
      </c>
      <c r="W102" s="12"/>
      <c r="X102" s="12"/>
      <c r="Y102" s="12">
        <v>43</v>
      </c>
      <c r="Z102" s="12">
        <v>2</v>
      </c>
      <c r="AA102" s="12"/>
      <c r="AB102" s="12"/>
      <c r="AC102" s="12">
        <v>32</v>
      </c>
      <c r="AD102" s="12">
        <v>2</v>
      </c>
      <c r="AE102" s="12"/>
      <c r="AF102" s="12"/>
      <c r="AG102" s="12">
        <v>31</v>
      </c>
      <c r="AH102" s="12">
        <v>1</v>
      </c>
      <c r="AI102" s="12"/>
      <c r="AJ102" s="12"/>
      <c r="AK102" s="12">
        <v>21</v>
      </c>
      <c r="AL102" s="12">
        <v>1</v>
      </c>
      <c r="AM102" s="12"/>
      <c r="AN102" s="12"/>
      <c r="AO102" s="12">
        <v>25</v>
      </c>
      <c r="AP102" s="12">
        <v>1</v>
      </c>
      <c r="AQ102" s="12"/>
      <c r="AR102" s="12"/>
      <c r="AS102" s="12">
        <v>25</v>
      </c>
      <c r="AT102" s="12">
        <v>1</v>
      </c>
      <c r="AU102" s="12"/>
      <c r="AV102" s="12"/>
      <c r="AW102" s="12">
        <v>4567</v>
      </c>
      <c r="AX102" s="212"/>
      <c r="AY102" s="212"/>
      <c r="AZ102" s="212"/>
      <c r="BA102" s="2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>
        <f t="shared" si="82"/>
        <v>8</v>
      </c>
      <c r="BR102" s="12">
        <f t="shared" si="92"/>
        <v>0</v>
      </c>
      <c r="BS102" s="12">
        <f t="shared" si="13"/>
        <v>8</v>
      </c>
      <c r="BT102" s="12">
        <f t="shared" si="89"/>
        <v>4</v>
      </c>
      <c r="BU102" s="12"/>
      <c r="BV102" s="12"/>
      <c r="BW102" s="12">
        <f t="shared" si="94"/>
        <v>175</v>
      </c>
    </row>
    <row r="103" spans="1:75" ht="15.75" customHeight="1">
      <c r="A103" s="11" t="s">
        <v>300</v>
      </c>
      <c r="B103" s="12" t="s">
        <v>239</v>
      </c>
      <c r="C103" s="12">
        <v>1</v>
      </c>
      <c r="D103" s="12">
        <v>0.5</v>
      </c>
      <c r="E103" s="12">
        <v>69</v>
      </c>
      <c r="F103" s="12">
        <v>3</v>
      </c>
      <c r="G103" s="12">
        <v>102</v>
      </c>
      <c r="H103" s="12">
        <v>3</v>
      </c>
      <c r="I103" s="12">
        <v>67</v>
      </c>
      <c r="J103" s="12">
        <v>3</v>
      </c>
      <c r="K103" s="12">
        <v>51</v>
      </c>
      <c r="L103" s="12">
        <v>2</v>
      </c>
      <c r="M103" s="12">
        <v>62</v>
      </c>
      <c r="N103" s="12">
        <v>2</v>
      </c>
      <c r="O103" s="12">
        <v>68</v>
      </c>
      <c r="P103" s="12">
        <v>2</v>
      </c>
      <c r="Q103" s="12">
        <v>63</v>
      </c>
      <c r="R103" s="12">
        <v>3</v>
      </c>
      <c r="S103" s="12">
        <v>43</v>
      </c>
      <c r="T103" s="12">
        <v>2</v>
      </c>
      <c r="U103" s="12">
        <v>66</v>
      </c>
      <c r="V103" s="12">
        <v>3</v>
      </c>
      <c r="W103" s="12">
        <v>60</v>
      </c>
      <c r="X103" s="12">
        <v>3</v>
      </c>
      <c r="Y103" s="12">
        <v>66</v>
      </c>
      <c r="Z103" s="12">
        <v>3</v>
      </c>
      <c r="AA103" s="12">
        <v>42</v>
      </c>
      <c r="AB103" s="12">
        <v>2</v>
      </c>
      <c r="AC103" s="12">
        <v>50</v>
      </c>
      <c r="AD103" s="12">
        <v>2</v>
      </c>
      <c r="AE103" s="12">
        <v>44</v>
      </c>
      <c r="AF103" s="12">
        <v>2</v>
      </c>
      <c r="AG103" s="12">
        <v>64</v>
      </c>
      <c r="AH103" s="12">
        <v>3</v>
      </c>
      <c r="AI103" s="12">
        <v>29</v>
      </c>
      <c r="AJ103" s="12">
        <v>1</v>
      </c>
      <c r="AK103" s="12">
        <v>56</v>
      </c>
      <c r="AL103" s="12">
        <v>3</v>
      </c>
      <c r="AM103" s="12">
        <v>41</v>
      </c>
      <c r="AN103" s="12">
        <v>2</v>
      </c>
      <c r="AO103" s="12">
        <v>50</v>
      </c>
      <c r="AP103" s="12">
        <v>3</v>
      </c>
      <c r="AQ103" s="12">
        <v>39</v>
      </c>
      <c r="AR103" s="12">
        <v>1</v>
      </c>
      <c r="AS103" s="12">
        <v>44</v>
      </c>
      <c r="AT103" s="12">
        <v>2</v>
      </c>
      <c r="AU103" s="12">
        <v>40</v>
      </c>
      <c r="AV103" s="12">
        <v>2</v>
      </c>
      <c r="AW103" s="12">
        <v>4567</v>
      </c>
      <c r="AX103" s="212">
        <f t="shared" ref="AX103:AX104" si="125">Q103+S103</f>
        <v>106</v>
      </c>
      <c r="AY103" s="212">
        <f t="shared" ref="AY103:AY104" si="126">U103+W103</f>
        <v>126</v>
      </c>
      <c r="AZ103" s="212">
        <f t="shared" ref="AZ103:AZ104" si="127">Y103+AA103</f>
        <v>108</v>
      </c>
      <c r="BA103" s="212">
        <f t="shared" ref="BA103:BA104" si="128">AC103+AE103</f>
        <v>94</v>
      </c>
      <c r="BB103" s="12"/>
      <c r="BC103" s="12"/>
      <c r="BD103" s="12"/>
      <c r="BE103" s="12">
        <f t="shared" ref="BE103:BE104" si="129">S103</f>
        <v>43</v>
      </c>
      <c r="BF103" s="12">
        <f t="shared" ref="BF103:BF104" si="130">Q103</f>
        <v>63</v>
      </c>
      <c r="BG103" s="12">
        <f t="shared" ref="BG103:BG104" si="131">W103</f>
        <v>60</v>
      </c>
      <c r="BH103" s="12">
        <f t="shared" ref="BH103:BH104" si="132">U103</f>
        <v>66</v>
      </c>
      <c r="BI103" s="12">
        <v>0</v>
      </c>
      <c r="BJ103" s="12">
        <f t="shared" ref="BJ103:BJ104" si="133">AA103</f>
        <v>42</v>
      </c>
      <c r="BK103" s="12">
        <f t="shared" ref="BK103:BK104" si="134">Y103</f>
        <v>66</v>
      </c>
      <c r="BL103" s="12">
        <v>0</v>
      </c>
      <c r="BM103" s="12">
        <v>0</v>
      </c>
      <c r="BN103" s="12">
        <f t="shared" ref="BN103:BN104" si="135">AE103</f>
        <v>44</v>
      </c>
      <c r="BO103" s="12">
        <f t="shared" ref="BO103:BO104" si="136">AC103</f>
        <v>50</v>
      </c>
      <c r="BP103" s="12">
        <v>0</v>
      </c>
      <c r="BQ103" s="12">
        <f t="shared" si="82"/>
        <v>11</v>
      </c>
      <c r="BR103" s="12">
        <f t="shared" si="92"/>
        <v>9</v>
      </c>
      <c r="BS103" s="12">
        <f t="shared" si="13"/>
        <v>20</v>
      </c>
      <c r="BT103" s="12">
        <f t="shared" si="89"/>
        <v>17</v>
      </c>
      <c r="BU103" s="12">
        <f t="shared" ref="BU103:BU104" si="137">S103+W103+AA103+AE103</f>
        <v>189</v>
      </c>
      <c r="BV103" s="12">
        <f t="shared" ref="BV103:BV104" si="138">Q103+U103+Y103+AC103</f>
        <v>245</v>
      </c>
      <c r="BW103" s="12">
        <f t="shared" si="94"/>
        <v>434</v>
      </c>
    </row>
    <row r="104" spans="1:75" ht="15.75" customHeight="1">
      <c r="A104" s="11" t="s">
        <v>302</v>
      </c>
      <c r="B104" s="12" t="s">
        <v>239</v>
      </c>
      <c r="C104" s="12">
        <v>5</v>
      </c>
      <c r="D104" s="12">
        <v>0.5</v>
      </c>
      <c r="E104" s="12">
        <v>130</v>
      </c>
      <c r="F104" s="12">
        <v>6</v>
      </c>
      <c r="G104" s="12"/>
      <c r="H104" s="12"/>
      <c r="I104" s="12">
        <v>159</v>
      </c>
      <c r="J104" s="12">
        <v>7</v>
      </c>
      <c r="K104" s="12"/>
      <c r="L104" s="12"/>
      <c r="M104" s="12">
        <v>142</v>
      </c>
      <c r="N104" s="12">
        <v>6</v>
      </c>
      <c r="O104" s="12"/>
      <c r="P104" s="12"/>
      <c r="Q104" s="12">
        <v>149</v>
      </c>
      <c r="R104" s="12">
        <v>6</v>
      </c>
      <c r="S104" s="12"/>
      <c r="T104" s="12"/>
      <c r="U104" s="12">
        <v>146</v>
      </c>
      <c r="V104" s="12">
        <v>6</v>
      </c>
      <c r="W104" s="12"/>
      <c r="X104" s="12"/>
      <c r="Y104" s="12">
        <v>127</v>
      </c>
      <c r="Z104" s="12">
        <v>6</v>
      </c>
      <c r="AA104" s="12"/>
      <c r="AB104" s="12"/>
      <c r="AC104" s="12">
        <v>130</v>
      </c>
      <c r="AD104" s="12">
        <v>6</v>
      </c>
      <c r="AE104" s="12"/>
      <c r="AF104" s="12"/>
      <c r="AG104" s="12">
        <v>112</v>
      </c>
      <c r="AH104" s="12">
        <v>6</v>
      </c>
      <c r="AI104" s="12"/>
      <c r="AJ104" s="12"/>
      <c r="AK104" s="12">
        <v>88</v>
      </c>
      <c r="AL104" s="12">
        <v>5</v>
      </c>
      <c r="AM104" s="12"/>
      <c r="AN104" s="12"/>
      <c r="AO104" s="12">
        <v>33</v>
      </c>
      <c r="AP104" s="12">
        <v>2</v>
      </c>
      <c r="AQ104" s="12"/>
      <c r="AR104" s="12"/>
      <c r="AS104" s="12">
        <v>61</v>
      </c>
      <c r="AT104" s="12">
        <v>3</v>
      </c>
      <c r="AU104" s="12"/>
      <c r="AV104" s="12"/>
      <c r="AW104" s="12">
        <v>4567</v>
      </c>
      <c r="AX104" s="212">
        <f t="shared" si="125"/>
        <v>149</v>
      </c>
      <c r="AY104" s="212">
        <f t="shared" si="126"/>
        <v>146</v>
      </c>
      <c r="AZ104" s="212">
        <f t="shared" si="127"/>
        <v>127</v>
      </c>
      <c r="BA104" s="212">
        <f t="shared" si="128"/>
        <v>130</v>
      </c>
      <c r="BB104" s="12"/>
      <c r="BC104" s="12"/>
      <c r="BD104" s="12"/>
      <c r="BE104" s="12">
        <f t="shared" si="129"/>
        <v>0</v>
      </c>
      <c r="BF104" s="12">
        <f t="shared" si="130"/>
        <v>149</v>
      </c>
      <c r="BG104" s="12">
        <f t="shared" si="131"/>
        <v>0</v>
      </c>
      <c r="BH104" s="12">
        <f t="shared" si="132"/>
        <v>146</v>
      </c>
      <c r="BI104" s="12">
        <v>0</v>
      </c>
      <c r="BJ104" s="12">
        <f t="shared" si="133"/>
        <v>0</v>
      </c>
      <c r="BK104" s="12">
        <f t="shared" si="134"/>
        <v>127</v>
      </c>
      <c r="BL104" s="12">
        <v>0</v>
      </c>
      <c r="BM104" s="12">
        <v>0</v>
      </c>
      <c r="BN104" s="12">
        <f t="shared" si="135"/>
        <v>0</v>
      </c>
      <c r="BO104" s="12">
        <f t="shared" si="136"/>
        <v>130</v>
      </c>
      <c r="BP104" s="12">
        <v>0</v>
      </c>
      <c r="BQ104" s="12">
        <f t="shared" si="82"/>
        <v>24</v>
      </c>
      <c r="BR104" s="12">
        <f t="shared" si="92"/>
        <v>0</v>
      </c>
      <c r="BS104" s="12">
        <f t="shared" si="13"/>
        <v>24</v>
      </c>
      <c r="BT104" s="12">
        <f t="shared" si="89"/>
        <v>16</v>
      </c>
      <c r="BU104" s="12">
        <f t="shared" si="137"/>
        <v>0</v>
      </c>
      <c r="BV104" s="12">
        <f t="shared" si="138"/>
        <v>552</v>
      </c>
      <c r="BW104" s="12">
        <f t="shared" si="94"/>
        <v>552</v>
      </c>
    </row>
    <row r="105" spans="1:75" ht="15.75" customHeight="1">
      <c r="A105" s="218" t="s">
        <v>895</v>
      </c>
      <c r="B105" s="219" t="s">
        <v>239</v>
      </c>
      <c r="C105" s="219">
        <v>6</v>
      </c>
      <c r="D105" s="12">
        <v>0.1</v>
      </c>
      <c r="E105" s="219">
        <v>82</v>
      </c>
      <c r="F105" s="219">
        <v>3</v>
      </c>
      <c r="G105" s="219"/>
      <c r="H105" s="219"/>
      <c r="I105" s="219">
        <v>74</v>
      </c>
      <c r="J105" s="219">
        <v>3</v>
      </c>
      <c r="K105" s="219"/>
      <c r="L105" s="219"/>
      <c r="M105" s="219">
        <v>84</v>
      </c>
      <c r="N105" s="219">
        <v>4</v>
      </c>
      <c r="O105" s="219"/>
      <c r="P105" s="219"/>
      <c r="Q105" s="219">
        <v>97</v>
      </c>
      <c r="R105" s="219">
        <v>4</v>
      </c>
      <c r="S105" s="219"/>
      <c r="T105" s="219"/>
      <c r="U105" s="219">
        <v>88</v>
      </c>
      <c r="V105" s="219">
        <v>4</v>
      </c>
      <c r="W105" s="219"/>
      <c r="X105" s="219"/>
      <c r="Y105" s="219">
        <v>64</v>
      </c>
      <c r="Z105" s="219">
        <v>3</v>
      </c>
      <c r="AA105" s="219"/>
      <c r="AB105" s="219"/>
      <c r="AC105" s="219">
        <v>104</v>
      </c>
      <c r="AD105" s="219">
        <v>5</v>
      </c>
      <c r="AE105" s="219"/>
      <c r="AF105" s="219"/>
      <c r="AG105" s="219">
        <v>76</v>
      </c>
      <c r="AH105" s="219">
        <v>3</v>
      </c>
      <c r="AI105" s="219"/>
      <c r="AJ105" s="219"/>
      <c r="AK105" s="219">
        <v>63</v>
      </c>
      <c r="AL105" s="219">
        <v>3</v>
      </c>
      <c r="AM105" s="219"/>
      <c r="AN105" s="219"/>
      <c r="AO105" s="219">
        <v>60</v>
      </c>
      <c r="AP105" s="219">
        <v>3</v>
      </c>
      <c r="AQ105" s="219"/>
      <c r="AR105" s="219"/>
      <c r="AS105" s="219">
        <v>40</v>
      </c>
      <c r="AT105" s="219">
        <v>2</v>
      </c>
      <c r="AU105" s="219"/>
      <c r="AV105" s="219"/>
      <c r="AW105" s="219">
        <v>4567</v>
      </c>
      <c r="AX105" s="212"/>
      <c r="AY105" s="212"/>
      <c r="AZ105" s="212"/>
      <c r="BA105" s="2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>
        <f t="shared" si="82"/>
        <v>16</v>
      </c>
      <c r="BR105" s="12">
        <f t="shared" si="92"/>
        <v>0</v>
      </c>
      <c r="BS105" s="12">
        <f t="shared" si="13"/>
        <v>16</v>
      </c>
      <c r="BT105" s="12">
        <f t="shared" si="89"/>
        <v>11</v>
      </c>
      <c r="BU105" s="12"/>
      <c r="BV105" s="12"/>
      <c r="BW105" s="12">
        <f t="shared" si="94"/>
        <v>353</v>
      </c>
    </row>
    <row r="106" spans="1:75" ht="15.75" customHeight="1">
      <c r="A106" s="11" t="s">
        <v>896</v>
      </c>
      <c r="B106" s="12" t="s">
        <v>239</v>
      </c>
      <c r="C106" s="12">
        <v>7</v>
      </c>
      <c r="D106" s="12">
        <v>0.1</v>
      </c>
      <c r="E106" s="12">
        <v>81</v>
      </c>
      <c r="F106" s="12">
        <v>4</v>
      </c>
      <c r="G106" s="12">
        <v>20</v>
      </c>
      <c r="H106" s="12">
        <v>1</v>
      </c>
      <c r="I106" s="12">
        <v>83</v>
      </c>
      <c r="J106" s="12">
        <v>5</v>
      </c>
      <c r="K106" s="12">
        <v>8</v>
      </c>
      <c r="L106" s="12">
        <v>1</v>
      </c>
      <c r="M106" s="12">
        <v>76</v>
      </c>
      <c r="N106" s="12">
        <v>4</v>
      </c>
      <c r="O106" s="12">
        <v>14</v>
      </c>
      <c r="P106" s="12">
        <v>1</v>
      </c>
      <c r="Q106" s="12">
        <v>86</v>
      </c>
      <c r="R106" s="12">
        <v>4</v>
      </c>
      <c r="S106" s="12">
        <v>15</v>
      </c>
      <c r="T106" s="12">
        <v>1</v>
      </c>
      <c r="U106" s="12">
        <v>83</v>
      </c>
      <c r="V106" s="12">
        <v>4</v>
      </c>
      <c r="W106" s="12">
        <v>13</v>
      </c>
      <c r="X106" s="12">
        <v>1</v>
      </c>
      <c r="Y106" s="12">
        <v>72</v>
      </c>
      <c r="Z106" s="12">
        <v>4</v>
      </c>
      <c r="AA106" s="12">
        <v>11</v>
      </c>
      <c r="AB106" s="12">
        <v>1</v>
      </c>
      <c r="AC106" s="12">
        <v>85</v>
      </c>
      <c r="AD106" s="12">
        <v>4</v>
      </c>
      <c r="AE106" s="12">
        <v>11</v>
      </c>
      <c r="AF106" s="12">
        <v>1</v>
      </c>
      <c r="AG106" s="12">
        <v>73</v>
      </c>
      <c r="AH106" s="12">
        <v>3</v>
      </c>
      <c r="AI106" s="12">
        <v>9</v>
      </c>
      <c r="AJ106" s="12">
        <v>1</v>
      </c>
      <c r="AK106" s="12">
        <v>70</v>
      </c>
      <c r="AL106" s="12">
        <v>3</v>
      </c>
      <c r="AM106" s="12">
        <v>8</v>
      </c>
      <c r="AN106" s="12">
        <v>1</v>
      </c>
      <c r="AO106" s="12">
        <v>65</v>
      </c>
      <c r="AP106" s="12">
        <v>3</v>
      </c>
      <c r="AQ106" s="12">
        <v>10</v>
      </c>
      <c r="AR106" s="12">
        <v>1</v>
      </c>
      <c r="AS106" s="12">
        <v>45</v>
      </c>
      <c r="AT106" s="12">
        <v>2</v>
      </c>
      <c r="AU106" s="12">
        <v>11</v>
      </c>
      <c r="AV106" s="12">
        <v>1</v>
      </c>
      <c r="AW106" s="12">
        <v>4567</v>
      </c>
      <c r="AX106" s="212"/>
      <c r="AY106" s="212"/>
      <c r="AZ106" s="212"/>
      <c r="BA106" s="2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>
        <f t="shared" si="82"/>
        <v>16</v>
      </c>
      <c r="BR106" s="12">
        <f t="shared" si="92"/>
        <v>4</v>
      </c>
      <c r="BS106" s="12">
        <f t="shared" si="13"/>
        <v>20</v>
      </c>
      <c r="BT106" s="12">
        <f t="shared" si="89"/>
        <v>15</v>
      </c>
      <c r="BU106" s="12"/>
      <c r="BV106" s="12"/>
      <c r="BW106" s="12">
        <f t="shared" si="94"/>
        <v>376</v>
      </c>
    </row>
    <row r="107" spans="1:75" ht="15.75" customHeight="1">
      <c r="A107" s="11" t="s">
        <v>897</v>
      </c>
      <c r="B107" s="12" t="s">
        <v>239</v>
      </c>
      <c r="C107" s="12">
        <v>11</v>
      </c>
      <c r="D107" s="12">
        <v>0.1</v>
      </c>
      <c r="E107" s="12">
        <v>32</v>
      </c>
      <c r="F107" s="12">
        <v>1</v>
      </c>
      <c r="G107" s="12">
        <v>53</v>
      </c>
      <c r="H107" s="12">
        <v>2</v>
      </c>
      <c r="I107" s="12">
        <v>31</v>
      </c>
      <c r="J107" s="12">
        <v>2</v>
      </c>
      <c r="K107" s="12">
        <v>38</v>
      </c>
      <c r="L107" s="12">
        <v>2</v>
      </c>
      <c r="M107" s="12">
        <v>49</v>
      </c>
      <c r="N107" s="12">
        <v>2</v>
      </c>
      <c r="O107" s="12">
        <v>56</v>
      </c>
      <c r="P107" s="12">
        <v>2</v>
      </c>
      <c r="Q107" s="12">
        <v>52</v>
      </c>
      <c r="R107" s="12">
        <v>2</v>
      </c>
      <c r="S107" s="12">
        <v>41</v>
      </c>
      <c r="T107" s="12">
        <v>2</v>
      </c>
      <c r="U107" s="12">
        <v>35</v>
      </c>
      <c r="V107" s="12">
        <v>2</v>
      </c>
      <c r="W107" s="12">
        <v>57</v>
      </c>
      <c r="X107" s="12">
        <v>2</v>
      </c>
      <c r="Y107" s="12">
        <v>34</v>
      </c>
      <c r="Z107" s="12">
        <v>2</v>
      </c>
      <c r="AA107" s="12">
        <v>36</v>
      </c>
      <c r="AB107" s="12">
        <v>2</v>
      </c>
      <c r="AC107" s="12">
        <v>43</v>
      </c>
      <c r="AD107" s="12">
        <v>2</v>
      </c>
      <c r="AE107" s="12">
        <v>36</v>
      </c>
      <c r="AF107" s="12">
        <v>2</v>
      </c>
      <c r="AG107" s="12">
        <v>46</v>
      </c>
      <c r="AH107" s="12">
        <v>2</v>
      </c>
      <c r="AI107" s="12">
        <v>35</v>
      </c>
      <c r="AJ107" s="12">
        <v>2</v>
      </c>
      <c r="AK107" s="12">
        <v>37</v>
      </c>
      <c r="AL107" s="12">
        <v>2</v>
      </c>
      <c r="AM107" s="12">
        <v>48</v>
      </c>
      <c r="AN107" s="12">
        <v>2</v>
      </c>
      <c r="AO107" s="12">
        <v>32</v>
      </c>
      <c r="AP107" s="12">
        <v>2</v>
      </c>
      <c r="AQ107" s="12">
        <v>20</v>
      </c>
      <c r="AR107" s="12">
        <v>1</v>
      </c>
      <c r="AS107" s="12">
        <v>25</v>
      </c>
      <c r="AT107" s="12">
        <v>1</v>
      </c>
      <c r="AU107" s="12">
        <v>36</v>
      </c>
      <c r="AV107" s="12">
        <v>2</v>
      </c>
      <c r="AW107" s="12">
        <v>4567</v>
      </c>
      <c r="AX107" s="212"/>
      <c r="AY107" s="212"/>
      <c r="AZ107" s="212"/>
      <c r="BA107" s="2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>
        <f t="shared" si="82"/>
        <v>8</v>
      </c>
      <c r="BR107" s="12">
        <f t="shared" si="92"/>
        <v>8</v>
      </c>
      <c r="BS107" s="12">
        <f t="shared" si="13"/>
        <v>16</v>
      </c>
      <c r="BT107" s="12">
        <f t="shared" si="89"/>
        <v>14</v>
      </c>
      <c r="BU107" s="12"/>
      <c r="BV107" s="12"/>
      <c r="BW107" s="12">
        <f t="shared" si="94"/>
        <v>334</v>
      </c>
    </row>
    <row r="108" spans="1:75" ht="15.75" customHeight="1">
      <c r="A108" s="11" t="s">
        <v>898</v>
      </c>
      <c r="B108" s="12" t="s">
        <v>239</v>
      </c>
      <c r="C108" s="12">
        <v>13</v>
      </c>
      <c r="D108" s="12">
        <v>0.1</v>
      </c>
      <c r="E108" s="12">
        <v>88</v>
      </c>
      <c r="F108" s="12">
        <v>5</v>
      </c>
      <c r="G108" s="12"/>
      <c r="H108" s="12"/>
      <c r="I108" s="12">
        <v>103</v>
      </c>
      <c r="J108" s="12">
        <v>5</v>
      </c>
      <c r="K108" s="12"/>
      <c r="L108" s="12"/>
      <c r="M108" s="12">
        <v>89</v>
      </c>
      <c r="N108" s="12">
        <v>4</v>
      </c>
      <c r="O108" s="12"/>
      <c r="P108" s="12"/>
      <c r="Q108" s="12">
        <v>85</v>
      </c>
      <c r="R108" s="12">
        <v>4</v>
      </c>
      <c r="S108" s="12"/>
      <c r="T108" s="12"/>
      <c r="U108" s="12">
        <v>99</v>
      </c>
      <c r="V108" s="12">
        <v>5</v>
      </c>
      <c r="W108" s="12"/>
      <c r="X108" s="12"/>
      <c r="Y108" s="12">
        <v>93</v>
      </c>
      <c r="Z108" s="12">
        <v>5</v>
      </c>
      <c r="AA108" s="12"/>
      <c r="AB108" s="12"/>
      <c r="AC108" s="12">
        <v>73</v>
      </c>
      <c r="AD108" s="12">
        <v>4</v>
      </c>
      <c r="AE108" s="12"/>
      <c r="AF108" s="12"/>
      <c r="AG108" s="12">
        <v>86</v>
      </c>
      <c r="AH108" s="12">
        <v>4</v>
      </c>
      <c r="AI108" s="12"/>
      <c r="AJ108" s="12"/>
      <c r="AK108" s="12">
        <v>81</v>
      </c>
      <c r="AL108" s="12">
        <v>4</v>
      </c>
      <c r="AM108" s="12"/>
      <c r="AN108" s="12"/>
      <c r="AO108" s="12">
        <v>81</v>
      </c>
      <c r="AP108" s="12">
        <v>4</v>
      </c>
      <c r="AQ108" s="12"/>
      <c r="AR108" s="12"/>
      <c r="AS108" s="12">
        <v>56</v>
      </c>
      <c r="AT108" s="12">
        <v>3</v>
      </c>
      <c r="AU108" s="12"/>
      <c r="AV108" s="12"/>
      <c r="AW108" s="12">
        <v>4567</v>
      </c>
      <c r="AX108" s="212"/>
      <c r="AY108" s="212"/>
      <c r="AZ108" s="212"/>
      <c r="BA108" s="2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>
        <f t="shared" si="82"/>
        <v>18</v>
      </c>
      <c r="BR108" s="12">
        <f t="shared" si="92"/>
        <v>0</v>
      </c>
      <c r="BS108" s="12">
        <f t="shared" si="13"/>
        <v>18</v>
      </c>
      <c r="BT108" s="12">
        <f t="shared" si="89"/>
        <v>15</v>
      </c>
      <c r="BU108" s="12"/>
      <c r="BV108" s="12"/>
      <c r="BW108" s="12">
        <f t="shared" si="94"/>
        <v>350</v>
      </c>
    </row>
    <row r="109" spans="1:75" ht="15.75" customHeight="1">
      <c r="A109" s="11" t="s">
        <v>899</v>
      </c>
      <c r="B109" s="12" t="s">
        <v>239</v>
      </c>
      <c r="C109" s="12">
        <v>25</v>
      </c>
      <c r="D109" s="12">
        <v>0.1</v>
      </c>
      <c r="E109" s="12">
        <v>85</v>
      </c>
      <c r="F109" s="12">
        <v>4</v>
      </c>
      <c r="G109" s="12"/>
      <c r="H109" s="12"/>
      <c r="I109" s="12">
        <v>68</v>
      </c>
      <c r="J109" s="12">
        <v>3</v>
      </c>
      <c r="K109" s="12"/>
      <c r="L109" s="12"/>
      <c r="M109" s="12">
        <v>77</v>
      </c>
      <c r="N109" s="12">
        <v>3</v>
      </c>
      <c r="O109" s="12"/>
      <c r="P109" s="12"/>
      <c r="Q109" s="12">
        <v>80</v>
      </c>
      <c r="R109" s="12">
        <v>3</v>
      </c>
      <c r="S109" s="12"/>
      <c r="T109" s="12"/>
      <c r="U109" s="12">
        <v>76</v>
      </c>
      <c r="V109" s="12">
        <v>3</v>
      </c>
      <c r="W109" s="12"/>
      <c r="X109" s="12"/>
      <c r="Y109" s="12">
        <v>67</v>
      </c>
      <c r="Z109" s="12">
        <v>3</v>
      </c>
      <c r="AA109" s="12"/>
      <c r="AB109" s="12"/>
      <c r="AC109" s="12">
        <v>66</v>
      </c>
      <c r="AD109" s="12">
        <v>3</v>
      </c>
      <c r="AE109" s="12"/>
      <c r="AF109" s="12"/>
      <c r="AG109" s="12">
        <v>53</v>
      </c>
      <c r="AH109" s="12">
        <v>3</v>
      </c>
      <c r="AI109" s="12"/>
      <c r="AJ109" s="12"/>
      <c r="AK109" s="12">
        <v>42</v>
      </c>
      <c r="AL109" s="12">
        <v>2</v>
      </c>
      <c r="AM109" s="12"/>
      <c r="AN109" s="12"/>
      <c r="AO109" s="12">
        <v>37</v>
      </c>
      <c r="AP109" s="12">
        <v>2</v>
      </c>
      <c r="AQ109" s="12"/>
      <c r="AR109" s="12"/>
      <c r="AS109" s="12">
        <v>39</v>
      </c>
      <c r="AT109" s="12">
        <v>2</v>
      </c>
      <c r="AU109" s="12"/>
      <c r="AV109" s="12"/>
      <c r="AW109" s="12">
        <v>4567</v>
      </c>
      <c r="AX109" s="212"/>
      <c r="AY109" s="212"/>
      <c r="AZ109" s="212"/>
      <c r="BA109" s="2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>
        <f t="shared" si="82"/>
        <v>12</v>
      </c>
      <c r="BR109" s="12">
        <f t="shared" si="92"/>
        <v>0</v>
      </c>
      <c r="BS109" s="12">
        <f t="shared" si="13"/>
        <v>12</v>
      </c>
      <c r="BT109" s="12">
        <f t="shared" si="89"/>
        <v>9</v>
      </c>
      <c r="BU109" s="12"/>
      <c r="BV109" s="12"/>
      <c r="BW109" s="12">
        <f t="shared" si="94"/>
        <v>289</v>
      </c>
    </row>
    <row r="110" spans="1:75" ht="15.75" customHeight="1">
      <c r="A110" s="11" t="s">
        <v>304</v>
      </c>
      <c r="B110" s="12" t="s">
        <v>239</v>
      </c>
      <c r="C110" s="12">
        <v>26</v>
      </c>
      <c r="D110" s="12">
        <v>0.5</v>
      </c>
      <c r="E110" s="12">
        <v>123</v>
      </c>
      <c r="F110" s="12">
        <v>4</v>
      </c>
      <c r="G110" s="12">
        <v>39</v>
      </c>
      <c r="H110" s="12">
        <v>1</v>
      </c>
      <c r="I110" s="12">
        <v>124</v>
      </c>
      <c r="J110" s="12">
        <v>5</v>
      </c>
      <c r="K110" s="12">
        <v>44</v>
      </c>
      <c r="L110" s="12">
        <v>2</v>
      </c>
      <c r="M110" s="12">
        <v>114</v>
      </c>
      <c r="N110" s="12">
        <v>4</v>
      </c>
      <c r="O110" s="12">
        <v>20</v>
      </c>
      <c r="P110" s="12">
        <v>1</v>
      </c>
      <c r="Q110" s="12">
        <v>132</v>
      </c>
      <c r="R110" s="12">
        <v>4</v>
      </c>
      <c r="S110" s="12">
        <v>15</v>
      </c>
      <c r="T110" s="12">
        <v>1</v>
      </c>
      <c r="U110" s="12">
        <v>117</v>
      </c>
      <c r="V110" s="12">
        <v>4</v>
      </c>
      <c r="W110" s="12">
        <v>37</v>
      </c>
      <c r="X110" s="12">
        <v>1</v>
      </c>
      <c r="Y110" s="12">
        <v>95</v>
      </c>
      <c r="Z110" s="12">
        <v>4</v>
      </c>
      <c r="AA110" s="12">
        <v>16</v>
      </c>
      <c r="AB110" s="12">
        <v>1</v>
      </c>
      <c r="AC110" s="12">
        <v>94</v>
      </c>
      <c r="AD110" s="12">
        <v>4</v>
      </c>
      <c r="AE110" s="12">
        <v>21</v>
      </c>
      <c r="AF110" s="12">
        <v>1</v>
      </c>
      <c r="AG110" s="12">
        <v>82</v>
      </c>
      <c r="AH110" s="12">
        <v>4</v>
      </c>
      <c r="AI110" s="12">
        <v>12</v>
      </c>
      <c r="AJ110" s="12">
        <v>1</v>
      </c>
      <c r="AK110" s="12">
        <v>65</v>
      </c>
      <c r="AL110" s="12">
        <v>3</v>
      </c>
      <c r="AM110" s="12">
        <v>14</v>
      </c>
      <c r="AN110" s="12">
        <v>1</v>
      </c>
      <c r="AO110" s="12">
        <v>41</v>
      </c>
      <c r="AP110" s="12">
        <v>2</v>
      </c>
      <c r="AQ110" s="12">
        <v>16</v>
      </c>
      <c r="AR110" s="12">
        <v>1</v>
      </c>
      <c r="AS110" s="12">
        <v>45</v>
      </c>
      <c r="AT110" s="12">
        <v>2</v>
      </c>
      <c r="AU110" s="12">
        <v>12</v>
      </c>
      <c r="AV110" s="12">
        <v>1</v>
      </c>
      <c r="AW110" s="12">
        <v>4567</v>
      </c>
      <c r="AX110" s="212">
        <f>Q110+S110</f>
        <v>147</v>
      </c>
      <c r="AY110" s="212">
        <f>U110+W110</f>
        <v>154</v>
      </c>
      <c r="AZ110" s="212">
        <f>Y110+AA110</f>
        <v>111</v>
      </c>
      <c r="BA110" s="212">
        <f>AC110+AE110</f>
        <v>115</v>
      </c>
      <c r="BB110" s="12"/>
      <c r="BC110" s="12"/>
      <c r="BD110" s="12"/>
      <c r="BE110" s="12">
        <f>S110</f>
        <v>15</v>
      </c>
      <c r="BF110" s="12">
        <f>Q110</f>
        <v>132</v>
      </c>
      <c r="BG110" s="12">
        <f>W110</f>
        <v>37</v>
      </c>
      <c r="BH110" s="12">
        <f>U110</f>
        <v>117</v>
      </c>
      <c r="BI110" s="12">
        <v>0</v>
      </c>
      <c r="BJ110" s="12">
        <f>AA110</f>
        <v>16</v>
      </c>
      <c r="BK110" s="12">
        <f>Y110</f>
        <v>95</v>
      </c>
      <c r="BL110" s="12">
        <v>0</v>
      </c>
      <c r="BM110" s="12">
        <v>0</v>
      </c>
      <c r="BN110" s="12">
        <f>AE110</f>
        <v>21</v>
      </c>
      <c r="BO110" s="12">
        <f>AC110</f>
        <v>94</v>
      </c>
      <c r="BP110" s="12">
        <v>0</v>
      </c>
      <c r="BQ110" s="12">
        <f t="shared" si="82"/>
        <v>16</v>
      </c>
      <c r="BR110" s="12">
        <f t="shared" si="92"/>
        <v>4</v>
      </c>
      <c r="BS110" s="12">
        <f t="shared" si="13"/>
        <v>20</v>
      </c>
      <c r="BT110" s="12">
        <f t="shared" si="89"/>
        <v>15</v>
      </c>
      <c r="BU110" s="12">
        <f>S110+W110+AA110+AE110</f>
        <v>89</v>
      </c>
      <c r="BV110" s="12">
        <f>Q110+U110+Y110+AC110</f>
        <v>438</v>
      </c>
      <c r="BW110" s="12">
        <f t="shared" si="94"/>
        <v>527</v>
      </c>
    </row>
    <row r="111" spans="1:75" ht="15.75" customHeight="1">
      <c r="A111" s="11" t="s">
        <v>900</v>
      </c>
      <c r="B111" s="12" t="s">
        <v>239</v>
      </c>
      <c r="C111" s="12">
        <v>29</v>
      </c>
      <c r="D111" s="12">
        <v>0.1</v>
      </c>
      <c r="E111" s="12">
        <v>66</v>
      </c>
      <c r="F111" s="12">
        <v>3</v>
      </c>
      <c r="G111" s="12">
        <v>45</v>
      </c>
      <c r="H111" s="12">
        <v>2</v>
      </c>
      <c r="I111" s="12">
        <v>75</v>
      </c>
      <c r="J111" s="12">
        <v>3</v>
      </c>
      <c r="K111" s="12">
        <v>29</v>
      </c>
      <c r="L111" s="12">
        <v>1</v>
      </c>
      <c r="M111" s="12">
        <v>71</v>
      </c>
      <c r="N111" s="12">
        <v>3</v>
      </c>
      <c r="O111" s="12">
        <v>23</v>
      </c>
      <c r="P111" s="12">
        <v>1</v>
      </c>
      <c r="Q111" s="12">
        <v>76</v>
      </c>
      <c r="R111" s="12">
        <v>3</v>
      </c>
      <c r="S111" s="12">
        <v>19</v>
      </c>
      <c r="T111" s="12">
        <v>1</v>
      </c>
      <c r="U111" s="12">
        <v>60</v>
      </c>
      <c r="V111" s="12">
        <v>3</v>
      </c>
      <c r="W111" s="12">
        <v>30</v>
      </c>
      <c r="X111" s="12">
        <v>2</v>
      </c>
      <c r="Y111" s="12">
        <v>51</v>
      </c>
      <c r="Z111" s="12">
        <v>3</v>
      </c>
      <c r="AA111" s="12">
        <v>24</v>
      </c>
      <c r="AB111" s="12">
        <v>1</v>
      </c>
      <c r="AC111" s="12">
        <v>63</v>
      </c>
      <c r="AD111" s="12">
        <v>3</v>
      </c>
      <c r="AE111" s="12">
        <v>15</v>
      </c>
      <c r="AF111" s="12">
        <v>1</v>
      </c>
      <c r="AG111" s="12">
        <v>65</v>
      </c>
      <c r="AH111" s="12">
        <v>3</v>
      </c>
      <c r="AI111" s="12">
        <v>15</v>
      </c>
      <c r="AJ111" s="12">
        <v>1</v>
      </c>
      <c r="AK111" s="12">
        <v>47</v>
      </c>
      <c r="AL111" s="12">
        <v>2</v>
      </c>
      <c r="AM111" s="12">
        <v>24</v>
      </c>
      <c r="AN111" s="12">
        <v>1</v>
      </c>
      <c r="AO111" s="12">
        <v>39</v>
      </c>
      <c r="AP111" s="12">
        <v>2</v>
      </c>
      <c r="AQ111" s="12">
        <v>22</v>
      </c>
      <c r="AR111" s="12">
        <v>1</v>
      </c>
      <c r="AS111" s="12">
        <v>39</v>
      </c>
      <c r="AT111" s="12">
        <v>2</v>
      </c>
      <c r="AU111" s="12">
        <v>20</v>
      </c>
      <c r="AV111" s="12">
        <v>1</v>
      </c>
      <c r="AW111" s="12">
        <v>4567</v>
      </c>
      <c r="AX111" s="212"/>
      <c r="AY111" s="212"/>
      <c r="AZ111" s="212"/>
      <c r="BA111" s="2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>
        <f t="shared" si="82"/>
        <v>12</v>
      </c>
      <c r="BR111" s="12">
        <f t="shared" si="92"/>
        <v>5</v>
      </c>
      <c r="BS111" s="12">
        <f t="shared" si="13"/>
        <v>17</v>
      </c>
      <c r="BT111" s="12">
        <f t="shared" si="89"/>
        <v>13</v>
      </c>
      <c r="BU111" s="12"/>
      <c r="BV111" s="12"/>
      <c r="BW111" s="12">
        <f t="shared" si="94"/>
        <v>338</v>
      </c>
    </row>
    <row r="112" spans="1:75" ht="15.75" customHeight="1">
      <c r="A112" s="11" t="s">
        <v>901</v>
      </c>
      <c r="B112" s="12" t="s">
        <v>239</v>
      </c>
      <c r="C112" s="12">
        <v>30</v>
      </c>
      <c r="D112" s="12">
        <v>0.1</v>
      </c>
      <c r="E112" s="12">
        <v>79</v>
      </c>
      <c r="F112" s="12">
        <v>3</v>
      </c>
      <c r="G112" s="12">
        <v>32</v>
      </c>
      <c r="H112" s="12">
        <v>1</v>
      </c>
      <c r="I112" s="12">
        <v>93</v>
      </c>
      <c r="J112" s="12">
        <v>3</v>
      </c>
      <c r="K112" s="12">
        <v>29</v>
      </c>
      <c r="L112" s="12">
        <v>1</v>
      </c>
      <c r="M112" s="12">
        <v>97</v>
      </c>
      <c r="N112" s="12">
        <v>4</v>
      </c>
      <c r="O112" s="12">
        <v>48</v>
      </c>
      <c r="P112" s="12">
        <v>2</v>
      </c>
      <c r="Q112" s="12">
        <v>89</v>
      </c>
      <c r="R112" s="12">
        <v>3</v>
      </c>
      <c r="S112" s="12">
        <v>13</v>
      </c>
      <c r="T112" s="12">
        <v>1</v>
      </c>
      <c r="U112" s="12">
        <v>62</v>
      </c>
      <c r="V112" s="12">
        <v>3</v>
      </c>
      <c r="W112" s="12">
        <v>29</v>
      </c>
      <c r="X112" s="12">
        <v>1</v>
      </c>
      <c r="Y112" s="12">
        <v>71</v>
      </c>
      <c r="Z112" s="12">
        <v>3</v>
      </c>
      <c r="AA112" s="12">
        <v>16</v>
      </c>
      <c r="AB112" s="12">
        <v>1</v>
      </c>
      <c r="AC112" s="12">
        <v>63</v>
      </c>
      <c r="AD112" s="12">
        <v>3</v>
      </c>
      <c r="AE112" s="12">
        <v>17</v>
      </c>
      <c r="AF112" s="12">
        <v>1</v>
      </c>
      <c r="AG112" s="12">
        <v>47</v>
      </c>
      <c r="AH112" s="12">
        <v>2</v>
      </c>
      <c r="AI112" s="12">
        <v>15</v>
      </c>
      <c r="AJ112" s="12">
        <v>1</v>
      </c>
      <c r="AK112" s="12">
        <v>37</v>
      </c>
      <c r="AL112" s="12">
        <v>2</v>
      </c>
      <c r="AM112" s="12" t="s">
        <v>15</v>
      </c>
      <c r="AN112" s="12" t="s">
        <v>15</v>
      </c>
      <c r="AO112" s="12">
        <v>42</v>
      </c>
      <c r="AP112" s="12">
        <v>2</v>
      </c>
      <c r="AQ112" s="12" t="s">
        <v>15</v>
      </c>
      <c r="AR112" s="12" t="s">
        <v>15</v>
      </c>
      <c r="AS112" s="12">
        <v>22</v>
      </c>
      <c r="AT112" s="12">
        <v>1</v>
      </c>
      <c r="AU112" s="12">
        <v>15</v>
      </c>
      <c r="AV112" s="12">
        <v>1</v>
      </c>
      <c r="AW112" s="12">
        <v>4567</v>
      </c>
      <c r="AX112" s="212"/>
      <c r="AY112" s="212"/>
      <c r="AZ112" s="212"/>
      <c r="BA112" s="2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>
        <f t="shared" si="82"/>
        <v>12</v>
      </c>
      <c r="BR112" s="12">
        <f t="shared" si="92"/>
        <v>4</v>
      </c>
      <c r="BS112" s="12">
        <f t="shared" si="13"/>
        <v>16</v>
      </c>
      <c r="BT112" s="12" t="e">
        <f t="shared" si="89"/>
        <v>#VALUE!</v>
      </c>
      <c r="BU112" s="12"/>
      <c r="BV112" s="12"/>
      <c r="BW112" s="12">
        <f t="shared" si="94"/>
        <v>360</v>
      </c>
    </row>
    <row r="113" spans="1:75" ht="15.75" customHeight="1">
      <c r="A113" s="11" t="s">
        <v>306</v>
      </c>
      <c r="B113" s="12" t="s">
        <v>239</v>
      </c>
      <c r="C113" s="12">
        <v>32</v>
      </c>
      <c r="D113" s="12">
        <v>0.5</v>
      </c>
      <c r="E113" s="12">
        <v>103</v>
      </c>
      <c r="F113" s="12">
        <v>4</v>
      </c>
      <c r="G113" s="12">
        <v>74</v>
      </c>
      <c r="H113" s="12">
        <v>2</v>
      </c>
      <c r="I113" s="12">
        <v>76</v>
      </c>
      <c r="J113" s="12">
        <v>3</v>
      </c>
      <c r="K113" s="12">
        <v>85</v>
      </c>
      <c r="L113" s="12">
        <v>3</v>
      </c>
      <c r="M113" s="12">
        <v>83</v>
      </c>
      <c r="N113" s="12">
        <v>3</v>
      </c>
      <c r="O113" s="12">
        <v>96</v>
      </c>
      <c r="P113" s="12">
        <v>3</v>
      </c>
      <c r="Q113" s="12">
        <v>86</v>
      </c>
      <c r="R113" s="12">
        <v>4</v>
      </c>
      <c r="S113" s="12">
        <v>79</v>
      </c>
      <c r="T113" s="12">
        <v>3</v>
      </c>
      <c r="U113" s="12">
        <v>79</v>
      </c>
      <c r="V113" s="12">
        <v>3</v>
      </c>
      <c r="W113" s="12">
        <v>68</v>
      </c>
      <c r="X113" s="12">
        <v>3</v>
      </c>
      <c r="Y113" s="12">
        <v>73</v>
      </c>
      <c r="Z113" s="12">
        <v>3</v>
      </c>
      <c r="AA113" s="12">
        <v>54</v>
      </c>
      <c r="AB113" s="12">
        <v>2</v>
      </c>
      <c r="AC113" s="12">
        <v>50</v>
      </c>
      <c r="AD113" s="12">
        <v>2</v>
      </c>
      <c r="AE113" s="12">
        <v>64</v>
      </c>
      <c r="AF113" s="12">
        <v>2</v>
      </c>
      <c r="AG113" s="12">
        <v>55</v>
      </c>
      <c r="AH113" s="12">
        <v>2</v>
      </c>
      <c r="AI113" s="12">
        <v>32</v>
      </c>
      <c r="AJ113" s="12">
        <v>1</v>
      </c>
      <c r="AK113" s="12">
        <v>43</v>
      </c>
      <c r="AL113" s="12">
        <v>2</v>
      </c>
      <c r="AM113" s="12">
        <v>46</v>
      </c>
      <c r="AN113" s="12">
        <v>2</v>
      </c>
      <c r="AO113" s="12">
        <v>19</v>
      </c>
      <c r="AP113" s="12">
        <v>1</v>
      </c>
      <c r="AQ113" s="12">
        <v>30</v>
      </c>
      <c r="AR113" s="12">
        <v>1</v>
      </c>
      <c r="AS113" s="12">
        <v>28</v>
      </c>
      <c r="AT113" s="12">
        <v>1</v>
      </c>
      <c r="AU113" s="12">
        <v>24</v>
      </c>
      <c r="AV113" s="12">
        <v>1</v>
      </c>
      <c r="AW113" s="12">
        <v>4567</v>
      </c>
      <c r="AX113" s="212">
        <f t="shared" ref="AX113:AX117" si="139">Q113+S113</f>
        <v>165</v>
      </c>
      <c r="AY113" s="212">
        <f t="shared" ref="AY113:AY117" si="140">U113+W113</f>
        <v>147</v>
      </c>
      <c r="AZ113" s="212">
        <f t="shared" ref="AZ113:AZ117" si="141">Y113+AA113</f>
        <v>127</v>
      </c>
      <c r="BA113" s="212">
        <f t="shared" ref="BA113:BA117" si="142">AC113+AE113</f>
        <v>114</v>
      </c>
      <c r="BB113" s="12"/>
      <c r="BC113" s="12"/>
      <c r="BD113" s="12"/>
      <c r="BE113" s="12">
        <f t="shared" ref="BE113:BE117" si="143">S113</f>
        <v>79</v>
      </c>
      <c r="BF113" s="12">
        <f t="shared" ref="BF113:BF117" si="144">Q113</f>
        <v>86</v>
      </c>
      <c r="BG113" s="12">
        <f t="shared" ref="BG113:BG117" si="145">W113</f>
        <v>68</v>
      </c>
      <c r="BH113" s="12">
        <f t="shared" ref="BH113:BH117" si="146">U113</f>
        <v>79</v>
      </c>
      <c r="BI113" s="12">
        <v>0</v>
      </c>
      <c r="BJ113" s="12">
        <f t="shared" ref="BJ113:BJ117" si="147">AA113</f>
        <v>54</v>
      </c>
      <c r="BK113" s="12">
        <f t="shared" ref="BK113:BK117" si="148">Y113</f>
        <v>73</v>
      </c>
      <c r="BL113" s="12">
        <v>0</v>
      </c>
      <c r="BM113" s="12">
        <v>0</v>
      </c>
      <c r="BN113" s="12">
        <f t="shared" ref="BN113:BN117" si="149">AE113</f>
        <v>64</v>
      </c>
      <c r="BO113" s="12">
        <f t="shared" ref="BO113:BO117" si="150">AC113</f>
        <v>50</v>
      </c>
      <c r="BP113" s="12">
        <v>0</v>
      </c>
      <c r="BQ113" s="12">
        <f t="shared" si="82"/>
        <v>12</v>
      </c>
      <c r="BR113" s="12">
        <f t="shared" si="92"/>
        <v>10</v>
      </c>
      <c r="BS113" s="12">
        <f t="shared" si="13"/>
        <v>22</v>
      </c>
      <c r="BT113" s="12">
        <f t="shared" si="89"/>
        <v>11</v>
      </c>
      <c r="BU113" s="12">
        <f t="shared" ref="BU113:BU117" si="151">S113+W113+AA113+AE113</f>
        <v>265</v>
      </c>
      <c r="BV113" s="12">
        <f t="shared" ref="BV113:BV117" si="152">Q113+U113+Y113+AC113</f>
        <v>288</v>
      </c>
      <c r="BW113" s="12">
        <f t="shared" si="94"/>
        <v>553</v>
      </c>
    </row>
    <row r="114" spans="1:75" ht="15.75" customHeight="1">
      <c r="A114" s="11" t="s">
        <v>308</v>
      </c>
      <c r="B114" s="12" t="s">
        <v>239</v>
      </c>
      <c r="C114" s="12">
        <v>44</v>
      </c>
      <c r="D114" s="12">
        <v>0.5</v>
      </c>
      <c r="E114" s="12">
        <v>150</v>
      </c>
      <c r="F114" s="12">
        <v>5</v>
      </c>
      <c r="G114" s="12"/>
      <c r="H114" s="12"/>
      <c r="I114" s="12">
        <v>174</v>
      </c>
      <c r="J114" s="12">
        <v>6</v>
      </c>
      <c r="K114" s="12"/>
      <c r="L114" s="12"/>
      <c r="M114" s="12">
        <v>154</v>
      </c>
      <c r="N114" s="12">
        <v>5</v>
      </c>
      <c r="O114" s="12"/>
      <c r="P114" s="12"/>
      <c r="Q114" s="12">
        <v>179</v>
      </c>
      <c r="R114" s="12">
        <v>6</v>
      </c>
      <c r="S114" s="12"/>
      <c r="T114" s="12"/>
      <c r="U114" s="12">
        <v>160</v>
      </c>
      <c r="V114" s="12">
        <v>6</v>
      </c>
      <c r="W114" s="12"/>
      <c r="X114" s="12"/>
      <c r="Y114" s="12">
        <v>130</v>
      </c>
      <c r="Z114" s="12">
        <v>5</v>
      </c>
      <c r="AA114" s="12"/>
      <c r="AB114" s="12"/>
      <c r="AC114" s="12">
        <v>124</v>
      </c>
      <c r="AD114" s="12">
        <v>5</v>
      </c>
      <c r="AE114" s="12"/>
      <c r="AF114" s="12"/>
      <c r="AG114" s="12">
        <v>124</v>
      </c>
      <c r="AH114" s="12">
        <v>5</v>
      </c>
      <c r="AI114" s="12"/>
      <c r="AJ114" s="12"/>
      <c r="AK114" s="12">
        <v>88</v>
      </c>
      <c r="AL114" s="12">
        <v>4</v>
      </c>
      <c r="AM114" s="12"/>
      <c r="AN114" s="12"/>
      <c r="AO114" s="12">
        <v>44</v>
      </c>
      <c r="AP114" s="12">
        <v>2</v>
      </c>
      <c r="AQ114" s="12"/>
      <c r="AR114" s="12"/>
      <c r="AS114" s="12">
        <v>58</v>
      </c>
      <c r="AT114" s="12">
        <v>3</v>
      </c>
      <c r="AU114" s="12"/>
      <c r="AV114" s="12"/>
      <c r="AW114" s="12">
        <v>4567</v>
      </c>
      <c r="AX114" s="212">
        <f t="shared" si="139"/>
        <v>179</v>
      </c>
      <c r="AY114" s="212">
        <f t="shared" si="140"/>
        <v>160</v>
      </c>
      <c r="AZ114" s="212">
        <f t="shared" si="141"/>
        <v>130</v>
      </c>
      <c r="BA114" s="212">
        <f t="shared" si="142"/>
        <v>124</v>
      </c>
      <c r="BB114" s="12"/>
      <c r="BC114" s="12"/>
      <c r="BD114" s="12"/>
      <c r="BE114" s="12">
        <f t="shared" si="143"/>
        <v>0</v>
      </c>
      <c r="BF114" s="12">
        <f t="shared" si="144"/>
        <v>179</v>
      </c>
      <c r="BG114" s="12">
        <f t="shared" si="145"/>
        <v>0</v>
      </c>
      <c r="BH114" s="12">
        <f t="shared" si="146"/>
        <v>160</v>
      </c>
      <c r="BI114" s="12">
        <v>0</v>
      </c>
      <c r="BJ114" s="12">
        <f t="shared" si="147"/>
        <v>0</v>
      </c>
      <c r="BK114" s="12">
        <f t="shared" si="148"/>
        <v>130</v>
      </c>
      <c r="BL114" s="12">
        <v>0</v>
      </c>
      <c r="BM114" s="12">
        <v>0</v>
      </c>
      <c r="BN114" s="12">
        <f t="shared" si="149"/>
        <v>0</v>
      </c>
      <c r="BO114" s="12">
        <f t="shared" si="150"/>
        <v>124</v>
      </c>
      <c r="BP114" s="12">
        <v>0</v>
      </c>
      <c r="BQ114" s="12">
        <f t="shared" si="82"/>
        <v>22</v>
      </c>
      <c r="BR114" s="12">
        <f t="shared" si="92"/>
        <v>0</v>
      </c>
      <c r="BS114" s="12">
        <f t="shared" si="13"/>
        <v>22</v>
      </c>
      <c r="BT114" s="12">
        <f t="shared" si="89"/>
        <v>14</v>
      </c>
      <c r="BU114" s="12">
        <f t="shared" si="151"/>
        <v>0</v>
      </c>
      <c r="BV114" s="12">
        <f t="shared" si="152"/>
        <v>593</v>
      </c>
      <c r="BW114" s="12">
        <f t="shared" si="94"/>
        <v>593</v>
      </c>
    </row>
    <row r="115" spans="1:75" ht="15.75" customHeight="1">
      <c r="A115" s="11" t="s">
        <v>310</v>
      </c>
      <c r="B115" s="22" t="s">
        <v>313</v>
      </c>
      <c r="C115" s="12">
        <v>1</v>
      </c>
      <c r="D115" s="12">
        <v>0.5</v>
      </c>
      <c r="E115" s="12">
        <v>181</v>
      </c>
      <c r="F115" s="12">
        <v>6</v>
      </c>
      <c r="G115" s="12"/>
      <c r="H115" s="12"/>
      <c r="I115" s="12">
        <v>193</v>
      </c>
      <c r="J115" s="12">
        <v>7</v>
      </c>
      <c r="K115" s="12"/>
      <c r="L115" s="12"/>
      <c r="M115" s="12">
        <v>149</v>
      </c>
      <c r="N115" s="12">
        <v>6</v>
      </c>
      <c r="O115" s="12"/>
      <c r="P115" s="12"/>
      <c r="Q115" s="12">
        <v>110</v>
      </c>
      <c r="R115" s="12">
        <v>5</v>
      </c>
      <c r="S115" s="12"/>
      <c r="T115" s="12"/>
      <c r="U115" s="12">
        <v>120</v>
      </c>
      <c r="V115" s="12">
        <v>6</v>
      </c>
      <c r="W115" s="12"/>
      <c r="X115" s="12"/>
      <c r="Y115" s="12">
        <v>135</v>
      </c>
      <c r="Z115" s="12">
        <v>6</v>
      </c>
      <c r="AA115" s="12"/>
      <c r="AB115" s="12"/>
      <c r="AC115" s="12">
        <v>107</v>
      </c>
      <c r="AD115" s="12">
        <v>5</v>
      </c>
      <c r="AE115" s="12"/>
      <c r="AF115" s="12"/>
      <c r="AG115" s="12">
        <v>62</v>
      </c>
      <c r="AH115" s="12">
        <v>4</v>
      </c>
      <c r="AI115" s="12"/>
      <c r="AJ115" s="12"/>
      <c r="AK115" s="12">
        <v>74</v>
      </c>
      <c r="AL115" s="12">
        <v>4</v>
      </c>
      <c r="AM115" s="12"/>
      <c r="AN115" s="12"/>
      <c r="AO115" s="12">
        <v>16</v>
      </c>
      <c r="AP115" s="12">
        <v>1</v>
      </c>
      <c r="AQ115" s="12"/>
      <c r="AR115" s="12"/>
      <c r="AS115" s="12">
        <v>41</v>
      </c>
      <c r="AT115" s="12">
        <v>2</v>
      </c>
      <c r="AU115" s="12"/>
      <c r="AV115" s="12"/>
      <c r="AW115" s="12">
        <v>4567</v>
      </c>
      <c r="AX115" s="212">
        <f t="shared" si="139"/>
        <v>110</v>
      </c>
      <c r="AY115" s="212">
        <f t="shared" si="140"/>
        <v>120</v>
      </c>
      <c r="AZ115" s="212">
        <f t="shared" si="141"/>
        <v>135</v>
      </c>
      <c r="BA115" s="212">
        <f t="shared" si="142"/>
        <v>107</v>
      </c>
      <c r="BB115" s="12"/>
      <c r="BC115" s="12"/>
      <c r="BD115" s="12"/>
      <c r="BE115" s="12">
        <f t="shared" si="143"/>
        <v>0</v>
      </c>
      <c r="BF115" s="12">
        <f t="shared" si="144"/>
        <v>110</v>
      </c>
      <c r="BG115" s="12">
        <f t="shared" si="145"/>
        <v>0</v>
      </c>
      <c r="BH115" s="12">
        <f t="shared" si="146"/>
        <v>120</v>
      </c>
      <c r="BI115" s="12">
        <v>0</v>
      </c>
      <c r="BJ115" s="12">
        <f t="shared" si="147"/>
        <v>0</v>
      </c>
      <c r="BK115" s="12">
        <f t="shared" si="148"/>
        <v>135</v>
      </c>
      <c r="BL115" s="12">
        <v>0</v>
      </c>
      <c r="BM115" s="12">
        <v>0</v>
      </c>
      <c r="BN115" s="12">
        <f t="shared" si="149"/>
        <v>0</v>
      </c>
      <c r="BO115" s="12">
        <f t="shared" si="150"/>
        <v>107</v>
      </c>
      <c r="BP115" s="12">
        <v>0</v>
      </c>
      <c r="BQ115" s="12">
        <f t="shared" si="82"/>
        <v>22</v>
      </c>
      <c r="BR115" s="12">
        <f t="shared" si="92"/>
        <v>0</v>
      </c>
      <c r="BS115" s="12">
        <f t="shared" si="13"/>
        <v>22</v>
      </c>
      <c r="BT115" s="12">
        <f t="shared" si="89"/>
        <v>11</v>
      </c>
      <c r="BU115" s="12">
        <f t="shared" si="151"/>
        <v>0</v>
      </c>
      <c r="BV115" s="12">
        <f t="shared" si="152"/>
        <v>472</v>
      </c>
      <c r="BW115" s="12">
        <f t="shared" si="94"/>
        <v>472</v>
      </c>
    </row>
    <row r="116" spans="1:75" ht="15.75" customHeight="1">
      <c r="A116" s="11" t="s">
        <v>314</v>
      </c>
      <c r="B116" s="22" t="s">
        <v>313</v>
      </c>
      <c r="C116" s="12">
        <v>3</v>
      </c>
      <c r="D116" s="12">
        <v>0.5</v>
      </c>
      <c r="E116" s="12">
        <v>81</v>
      </c>
      <c r="F116" s="12">
        <v>4</v>
      </c>
      <c r="G116" s="12">
        <v>76</v>
      </c>
      <c r="H116" s="12">
        <v>2</v>
      </c>
      <c r="I116" s="12">
        <v>67</v>
      </c>
      <c r="J116" s="12">
        <v>3</v>
      </c>
      <c r="K116" s="12">
        <v>66</v>
      </c>
      <c r="L116" s="12">
        <v>2</v>
      </c>
      <c r="M116" s="12">
        <v>100</v>
      </c>
      <c r="N116" s="12">
        <v>4</v>
      </c>
      <c r="O116" s="12">
        <v>63</v>
      </c>
      <c r="P116" s="12">
        <v>3</v>
      </c>
      <c r="Q116" s="12">
        <v>88</v>
      </c>
      <c r="R116" s="12">
        <v>4</v>
      </c>
      <c r="S116" s="12">
        <v>51</v>
      </c>
      <c r="T116" s="12">
        <v>2</v>
      </c>
      <c r="U116" s="12">
        <v>83</v>
      </c>
      <c r="V116" s="12">
        <v>4</v>
      </c>
      <c r="W116" s="12">
        <v>46</v>
      </c>
      <c r="X116" s="12">
        <v>2</v>
      </c>
      <c r="Y116" s="12">
        <v>80</v>
      </c>
      <c r="Z116" s="12">
        <v>4</v>
      </c>
      <c r="AA116" s="12">
        <v>41</v>
      </c>
      <c r="AB116" s="12">
        <v>2</v>
      </c>
      <c r="AC116" s="12">
        <v>63</v>
      </c>
      <c r="AD116" s="12">
        <v>3</v>
      </c>
      <c r="AE116" s="12">
        <v>50</v>
      </c>
      <c r="AF116" s="12">
        <v>2</v>
      </c>
      <c r="AG116" s="12">
        <v>53</v>
      </c>
      <c r="AH116" s="12">
        <v>3</v>
      </c>
      <c r="AI116" s="12">
        <v>34</v>
      </c>
      <c r="AJ116" s="12">
        <v>2</v>
      </c>
      <c r="AK116" s="12">
        <v>36</v>
      </c>
      <c r="AL116" s="12">
        <v>2</v>
      </c>
      <c r="AM116" s="12">
        <v>39</v>
      </c>
      <c r="AN116" s="12">
        <v>2</v>
      </c>
      <c r="AO116" s="12">
        <v>19</v>
      </c>
      <c r="AP116" s="12">
        <v>1</v>
      </c>
      <c r="AQ116" s="12">
        <v>26</v>
      </c>
      <c r="AR116" s="12">
        <v>1</v>
      </c>
      <c r="AS116" s="12">
        <v>9</v>
      </c>
      <c r="AT116" s="12">
        <v>2</v>
      </c>
      <c r="AU116" s="12">
        <v>20</v>
      </c>
      <c r="AV116" s="12">
        <v>2</v>
      </c>
      <c r="AW116" s="12">
        <v>4567</v>
      </c>
      <c r="AX116" s="212">
        <f t="shared" si="139"/>
        <v>139</v>
      </c>
      <c r="AY116" s="212">
        <f t="shared" si="140"/>
        <v>129</v>
      </c>
      <c r="AZ116" s="212">
        <f t="shared" si="141"/>
        <v>121</v>
      </c>
      <c r="BA116" s="212">
        <f t="shared" si="142"/>
        <v>113</v>
      </c>
      <c r="BB116" s="12"/>
      <c r="BC116" s="12"/>
      <c r="BD116" s="12"/>
      <c r="BE116" s="12">
        <f t="shared" si="143"/>
        <v>51</v>
      </c>
      <c r="BF116" s="12">
        <f t="shared" si="144"/>
        <v>88</v>
      </c>
      <c r="BG116" s="12">
        <f t="shared" si="145"/>
        <v>46</v>
      </c>
      <c r="BH116" s="12">
        <f t="shared" si="146"/>
        <v>83</v>
      </c>
      <c r="BI116" s="12">
        <v>0</v>
      </c>
      <c r="BJ116" s="12">
        <f t="shared" si="147"/>
        <v>41</v>
      </c>
      <c r="BK116" s="12">
        <f t="shared" si="148"/>
        <v>80</v>
      </c>
      <c r="BL116" s="12">
        <v>0</v>
      </c>
      <c r="BM116" s="12">
        <v>0</v>
      </c>
      <c r="BN116" s="12">
        <f t="shared" si="149"/>
        <v>50</v>
      </c>
      <c r="BO116" s="12">
        <f t="shared" si="150"/>
        <v>63</v>
      </c>
      <c r="BP116" s="12">
        <v>0</v>
      </c>
      <c r="BQ116" s="12">
        <f t="shared" si="82"/>
        <v>15</v>
      </c>
      <c r="BR116" s="12">
        <f t="shared" si="92"/>
        <v>8</v>
      </c>
      <c r="BS116" s="12">
        <f t="shared" si="13"/>
        <v>23</v>
      </c>
      <c r="BT116" s="12">
        <f t="shared" si="89"/>
        <v>15</v>
      </c>
      <c r="BU116" s="12">
        <f t="shared" si="151"/>
        <v>188</v>
      </c>
      <c r="BV116" s="12">
        <f t="shared" si="152"/>
        <v>314</v>
      </c>
      <c r="BW116" s="12">
        <f t="shared" si="94"/>
        <v>502</v>
      </c>
    </row>
    <row r="117" spans="1:75" ht="15.75" customHeight="1">
      <c r="A117" s="11" t="s">
        <v>316</v>
      </c>
      <c r="B117" s="22" t="s">
        <v>313</v>
      </c>
      <c r="C117" s="12">
        <v>4</v>
      </c>
      <c r="D117" s="12">
        <v>0.5</v>
      </c>
      <c r="E117" s="12">
        <v>150</v>
      </c>
      <c r="F117" s="12">
        <v>5</v>
      </c>
      <c r="G117" s="12"/>
      <c r="H117" s="12"/>
      <c r="I117" s="12">
        <v>133</v>
      </c>
      <c r="J117" s="12">
        <v>5</v>
      </c>
      <c r="K117" s="12"/>
      <c r="L117" s="12"/>
      <c r="M117" s="12">
        <v>130</v>
      </c>
      <c r="N117" s="12">
        <v>5</v>
      </c>
      <c r="O117" s="12"/>
      <c r="P117" s="12"/>
      <c r="Q117" s="12">
        <v>134</v>
      </c>
      <c r="R117" s="12">
        <v>5</v>
      </c>
      <c r="S117" s="12"/>
      <c r="T117" s="12"/>
      <c r="U117" s="12">
        <v>123</v>
      </c>
      <c r="V117" s="12">
        <v>5</v>
      </c>
      <c r="W117" s="12"/>
      <c r="X117" s="12"/>
      <c r="Y117" s="12">
        <v>100</v>
      </c>
      <c r="Z117" s="12">
        <v>4</v>
      </c>
      <c r="AA117" s="12"/>
      <c r="AB117" s="12"/>
      <c r="AC117" s="12">
        <v>95</v>
      </c>
      <c r="AD117" s="12">
        <v>4</v>
      </c>
      <c r="AE117" s="12"/>
      <c r="AF117" s="12"/>
      <c r="AG117" s="12">
        <v>74</v>
      </c>
      <c r="AH117" s="12">
        <v>3</v>
      </c>
      <c r="AI117" s="12"/>
      <c r="AJ117" s="12"/>
      <c r="AK117" s="12">
        <v>76</v>
      </c>
      <c r="AL117" s="12">
        <v>4</v>
      </c>
      <c r="AM117" s="12"/>
      <c r="AN117" s="12"/>
      <c r="AO117" s="12">
        <v>29</v>
      </c>
      <c r="AP117" s="12">
        <v>1</v>
      </c>
      <c r="AQ117" s="12"/>
      <c r="AR117" s="12"/>
      <c r="AS117" s="12">
        <v>36</v>
      </c>
      <c r="AT117" s="12">
        <v>2</v>
      </c>
      <c r="AU117" s="12"/>
      <c r="AV117" s="12"/>
      <c r="AW117" s="12">
        <v>4567</v>
      </c>
      <c r="AX117" s="212">
        <f t="shared" si="139"/>
        <v>134</v>
      </c>
      <c r="AY117" s="212">
        <f t="shared" si="140"/>
        <v>123</v>
      </c>
      <c r="AZ117" s="212">
        <f t="shared" si="141"/>
        <v>100</v>
      </c>
      <c r="BA117" s="212">
        <f t="shared" si="142"/>
        <v>95</v>
      </c>
      <c r="BB117" s="12"/>
      <c r="BC117" s="12"/>
      <c r="BD117" s="12"/>
      <c r="BE117" s="12">
        <f t="shared" si="143"/>
        <v>0</v>
      </c>
      <c r="BF117" s="12">
        <f t="shared" si="144"/>
        <v>134</v>
      </c>
      <c r="BG117" s="12">
        <f t="shared" si="145"/>
        <v>0</v>
      </c>
      <c r="BH117" s="12">
        <f t="shared" si="146"/>
        <v>123</v>
      </c>
      <c r="BI117" s="12">
        <v>0</v>
      </c>
      <c r="BJ117" s="12">
        <f t="shared" si="147"/>
        <v>0</v>
      </c>
      <c r="BK117" s="12">
        <f t="shared" si="148"/>
        <v>100</v>
      </c>
      <c r="BL117" s="12">
        <v>0</v>
      </c>
      <c r="BM117" s="12">
        <v>0</v>
      </c>
      <c r="BN117" s="12">
        <f t="shared" si="149"/>
        <v>0</v>
      </c>
      <c r="BO117" s="12">
        <f t="shared" si="150"/>
        <v>95</v>
      </c>
      <c r="BP117" s="12">
        <v>0</v>
      </c>
      <c r="BQ117" s="12">
        <f t="shared" si="82"/>
        <v>18</v>
      </c>
      <c r="BR117" s="12">
        <f t="shared" si="92"/>
        <v>0</v>
      </c>
      <c r="BS117" s="12">
        <f t="shared" si="13"/>
        <v>18</v>
      </c>
      <c r="BT117" s="12">
        <f t="shared" si="89"/>
        <v>10</v>
      </c>
      <c r="BU117" s="12">
        <f t="shared" si="151"/>
        <v>0</v>
      </c>
      <c r="BV117" s="12">
        <f t="shared" si="152"/>
        <v>452</v>
      </c>
      <c r="BW117" s="12">
        <f t="shared" si="94"/>
        <v>452</v>
      </c>
    </row>
    <row r="118" spans="1:75" ht="15.75" customHeight="1">
      <c r="A118" s="11" t="s">
        <v>902</v>
      </c>
      <c r="B118" s="22" t="s">
        <v>313</v>
      </c>
      <c r="C118" s="12">
        <v>7</v>
      </c>
      <c r="D118" s="12">
        <v>0.1</v>
      </c>
      <c r="E118" s="12">
        <v>88</v>
      </c>
      <c r="F118" s="12">
        <v>3</v>
      </c>
      <c r="G118" s="12"/>
      <c r="H118" s="12"/>
      <c r="I118" s="12">
        <v>76</v>
      </c>
      <c r="J118" s="12">
        <v>4</v>
      </c>
      <c r="K118" s="12"/>
      <c r="L118" s="12"/>
      <c r="M118" s="12">
        <v>76</v>
      </c>
      <c r="N118" s="12">
        <v>3</v>
      </c>
      <c r="O118" s="12"/>
      <c r="P118" s="12"/>
      <c r="Q118" s="12">
        <v>55</v>
      </c>
      <c r="R118" s="12">
        <v>2</v>
      </c>
      <c r="S118" s="12"/>
      <c r="T118" s="12"/>
      <c r="U118" s="12">
        <v>76</v>
      </c>
      <c r="V118" s="12">
        <v>3</v>
      </c>
      <c r="W118" s="12"/>
      <c r="X118" s="12"/>
      <c r="Y118" s="12">
        <v>62</v>
      </c>
      <c r="Z118" s="12">
        <v>3</v>
      </c>
      <c r="AA118" s="12"/>
      <c r="AB118" s="12"/>
      <c r="AC118" s="12">
        <v>70</v>
      </c>
      <c r="AD118" s="12">
        <v>3</v>
      </c>
      <c r="AE118" s="12"/>
      <c r="AF118" s="12"/>
      <c r="AG118" s="12">
        <v>64</v>
      </c>
      <c r="AH118" s="12">
        <v>3</v>
      </c>
      <c r="AI118" s="12"/>
      <c r="AJ118" s="12"/>
      <c r="AK118" s="12">
        <v>61</v>
      </c>
      <c r="AL118" s="12">
        <v>3</v>
      </c>
      <c r="AM118" s="12"/>
      <c r="AN118" s="12"/>
      <c r="AO118" s="12">
        <v>43</v>
      </c>
      <c r="AP118" s="12">
        <v>2</v>
      </c>
      <c r="AQ118" s="12"/>
      <c r="AR118" s="12"/>
      <c r="AS118" s="12">
        <v>43</v>
      </c>
      <c r="AT118" s="12">
        <v>2</v>
      </c>
      <c r="AU118" s="12"/>
      <c r="AV118" s="12"/>
      <c r="AW118" s="12">
        <v>4567</v>
      </c>
      <c r="AX118" s="212"/>
      <c r="AY118" s="212"/>
      <c r="AZ118" s="212"/>
      <c r="BA118" s="2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>
        <f t="shared" si="82"/>
        <v>11</v>
      </c>
      <c r="BR118" s="12">
        <f t="shared" si="92"/>
        <v>0</v>
      </c>
      <c r="BS118" s="12">
        <f t="shared" si="13"/>
        <v>11</v>
      </c>
      <c r="BT118" s="12">
        <f t="shared" si="89"/>
        <v>10</v>
      </c>
      <c r="BU118" s="12"/>
      <c r="BV118" s="12"/>
      <c r="BW118" s="12">
        <f t="shared" si="94"/>
        <v>263</v>
      </c>
    </row>
    <row r="119" spans="1:75" ht="15.75" customHeight="1">
      <c r="A119" s="11" t="s">
        <v>318</v>
      </c>
      <c r="B119" s="22" t="s">
        <v>313</v>
      </c>
      <c r="C119" s="12">
        <v>8</v>
      </c>
      <c r="D119" s="12">
        <v>0.5</v>
      </c>
      <c r="E119" s="12">
        <v>151</v>
      </c>
      <c r="F119" s="12">
        <v>6</v>
      </c>
      <c r="G119" s="12"/>
      <c r="H119" s="12"/>
      <c r="I119" s="12">
        <v>139</v>
      </c>
      <c r="J119" s="12">
        <v>6</v>
      </c>
      <c r="K119" s="12"/>
      <c r="L119" s="12"/>
      <c r="M119" s="12">
        <v>119</v>
      </c>
      <c r="N119" s="12">
        <v>5</v>
      </c>
      <c r="O119" s="12"/>
      <c r="P119" s="12"/>
      <c r="Q119" s="12">
        <v>109</v>
      </c>
      <c r="R119" s="12">
        <v>4</v>
      </c>
      <c r="S119" s="12"/>
      <c r="T119" s="12"/>
      <c r="U119" s="12">
        <v>110</v>
      </c>
      <c r="V119" s="12">
        <v>5</v>
      </c>
      <c r="W119" s="12"/>
      <c r="X119" s="12"/>
      <c r="Y119" s="12">
        <v>82</v>
      </c>
      <c r="Z119" s="12">
        <v>4</v>
      </c>
      <c r="AA119" s="12"/>
      <c r="AB119" s="12"/>
      <c r="AC119" s="12">
        <v>83</v>
      </c>
      <c r="AD119" s="12">
        <v>4</v>
      </c>
      <c r="AE119" s="12"/>
      <c r="AF119" s="12"/>
      <c r="AG119" s="12">
        <v>70</v>
      </c>
      <c r="AH119" s="12">
        <v>4</v>
      </c>
      <c r="AI119" s="12"/>
      <c r="AJ119" s="12"/>
      <c r="AK119" s="12">
        <v>49</v>
      </c>
      <c r="AL119" s="12">
        <v>3</v>
      </c>
      <c r="AM119" s="12"/>
      <c r="AN119" s="12"/>
      <c r="AO119" s="12">
        <v>23</v>
      </c>
      <c r="AP119" s="12">
        <v>1</v>
      </c>
      <c r="AQ119" s="12"/>
      <c r="AR119" s="12"/>
      <c r="AS119" s="12">
        <v>25</v>
      </c>
      <c r="AT119" s="12">
        <v>1</v>
      </c>
      <c r="AU119" s="12"/>
      <c r="AV119" s="12"/>
      <c r="AW119" s="12">
        <v>4567</v>
      </c>
      <c r="AX119" s="212">
        <f>Q119+S119</f>
        <v>109</v>
      </c>
      <c r="AY119" s="212">
        <f>U119+W119</f>
        <v>110</v>
      </c>
      <c r="AZ119" s="212">
        <f>Y119+AA119</f>
        <v>82</v>
      </c>
      <c r="BA119" s="212">
        <f>AC119+AE119</f>
        <v>83</v>
      </c>
      <c r="BB119" s="12"/>
      <c r="BC119" s="12"/>
      <c r="BD119" s="12"/>
      <c r="BE119" s="12">
        <f>S119</f>
        <v>0</v>
      </c>
      <c r="BF119" s="12">
        <f>Q119</f>
        <v>109</v>
      </c>
      <c r="BG119" s="12">
        <f>W119</f>
        <v>0</v>
      </c>
      <c r="BH119" s="12">
        <f>U119</f>
        <v>110</v>
      </c>
      <c r="BI119" s="12">
        <v>0</v>
      </c>
      <c r="BJ119" s="12">
        <f>AA119</f>
        <v>0</v>
      </c>
      <c r="BK119" s="12">
        <f>Y119</f>
        <v>82</v>
      </c>
      <c r="BL119" s="12">
        <v>0</v>
      </c>
      <c r="BM119" s="12">
        <v>0</v>
      </c>
      <c r="BN119" s="12">
        <f>AE119</f>
        <v>0</v>
      </c>
      <c r="BO119" s="12">
        <f>AC119</f>
        <v>83</v>
      </c>
      <c r="BP119" s="12">
        <v>0</v>
      </c>
      <c r="BQ119" s="12">
        <f t="shared" si="82"/>
        <v>17</v>
      </c>
      <c r="BR119" s="12">
        <f t="shared" si="92"/>
        <v>0</v>
      </c>
      <c r="BS119" s="12">
        <f t="shared" si="13"/>
        <v>17</v>
      </c>
      <c r="BT119" s="12">
        <f t="shared" si="89"/>
        <v>9</v>
      </c>
      <c r="BU119" s="12">
        <f>S119+W119+AA119+AE119</f>
        <v>0</v>
      </c>
      <c r="BV119" s="12">
        <f>Q119+U119+Y119+AC119</f>
        <v>384</v>
      </c>
      <c r="BW119" s="12">
        <f t="shared" si="94"/>
        <v>384</v>
      </c>
    </row>
    <row r="120" spans="1:75" ht="15.75" customHeight="1">
      <c r="A120" s="11" t="s">
        <v>903</v>
      </c>
      <c r="B120" s="22" t="s">
        <v>313</v>
      </c>
      <c r="C120" s="12">
        <v>10</v>
      </c>
      <c r="D120" s="12">
        <v>0.1</v>
      </c>
      <c r="E120" s="12">
        <v>66</v>
      </c>
      <c r="F120" s="12">
        <v>3</v>
      </c>
      <c r="G120" s="12">
        <v>46</v>
      </c>
      <c r="H120" s="12">
        <v>2</v>
      </c>
      <c r="I120" s="12">
        <v>55</v>
      </c>
      <c r="J120" s="12">
        <v>3</v>
      </c>
      <c r="K120" s="12">
        <v>35</v>
      </c>
      <c r="L120" s="12">
        <v>2</v>
      </c>
      <c r="M120" s="12">
        <v>77</v>
      </c>
      <c r="N120" s="12">
        <v>3</v>
      </c>
      <c r="O120" s="12">
        <v>30</v>
      </c>
      <c r="P120" s="12">
        <v>1</v>
      </c>
      <c r="Q120" s="12">
        <v>77</v>
      </c>
      <c r="R120" s="12">
        <v>3</v>
      </c>
      <c r="S120" s="12">
        <v>27</v>
      </c>
      <c r="T120" s="12">
        <v>1</v>
      </c>
      <c r="U120" s="12">
        <v>57</v>
      </c>
      <c r="V120" s="12">
        <v>2</v>
      </c>
      <c r="W120" s="12">
        <v>31</v>
      </c>
      <c r="X120" s="12">
        <v>1</v>
      </c>
      <c r="Y120" s="12">
        <v>62</v>
      </c>
      <c r="Z120" s="12">
        <v>2</v>
      </c>
      <c r="AA120" s="12">
        <v>24</v>
      </c>
      <c r="AB120" s="12">
        <v>1</v>
      </c>
      <c r="AC120" s="12">
        <v>59</v>
      </c>
      <c r="AD120" s="12">
        <v>2</v>
      </c>
      <c r="AE120" s="12">
        <v>22</v>
      </c>
      <c r="AF120" s="12">
        <v>1</v>
      </c>
      <c r="AG120" s="12">
        <v>54</v>
      </c>
      <c r="AH120" s="12">
        <v>2</v>
      </c>
      <c r="AI120" s="12">
        <v>29</v>
      </c>
      <c r="AJ120" s="12">
        <v>1</v>
      </c>
      <c r="AK120" s="12">
        <v>63</v>
      </c>
      <c r="AL120" s="12">
        <v>3</v>
      </c>
      <c r="AM120" s="12">
        <v>33</v>
      </c>
      <c r="AN120" s="12">
        <v>2</v>
      </c>
      <c r="AO120" s="12">
        <v>45</v>
      </c>
      <c r="AP120" s="12">
        <v>2</v>
      </c>
      <c r="AQ120" s="12">
        <v>25</v>
      </c>
      <c r="AR120" s="12">
        <v>1</v>
      </c>
      <c r="AS120" s="12">
        <v>51</v>
      </c>
      <c r="AT120" s="12">
        <v>3</v>
      </c>
      <c r="AU120" s="12">
        <v>33</v>
      </c>
      <c r="AV120" s="12">
        <v>1</v>
      </c>
      <c r="AW120" s="12">
        <v>4567</v>
      </c>
      <c r="AX120" s="212"/>
      <c r="AY120" s="212"/>
      <c r="AZ120" s="212"/>
      <c r="BA120" s="2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>
        <f t="shared" si="82"/>
        <v>9</v>
      </c>
      <c r="BR120" s="12">
        <f t="shared" si="92"/>
        <v>4</v>
      </c>
      <c r="BS120" s="12">
        <f t="shared" si="13"/>
        <v>13</v>
      </c>
      <c r="BT120" s="12">
        <f t="shared" si="89"/>
        <v>15</v>
      </c>
      <c r="BU120" s="12"/>
      <c r="BV120" s="12"/>
      <c r="BW120" s="12">
        <f t="shared" si="94"/>
        <v>359</v>
      </c>
    </row>
    <row r="121" spans="1:75" ht="15.75" customHeight="1">
      <c r="A121" s="11" t="s">
        <v>904</v>
      </c>
      <c r="B121" s="22" t="s">
        <v>313</v>
      </c>
      <c r="C121" s="12">
        <v>16</v>
      </c>
      <c r="D121" s="12">
        <v>0.1</v>
      </c>
      <c r="E121" s="12">
        <v>55</v>
      </c>
      <c r="F121" s="12">
        <v>2</v>
      </c>
      <c r="G121" s="12"/>
      <c r="H121" s="12"/>
      <c r="I121" s="12">
        <v>74</v>
      </c>
      <c r="J121" s="12">
        <v>4</v>
      </c>
      <c r="K121" s="12"/>
      <c r="L121" s="12"/>
      <c r="M121" s="12">
        <v>64</v>
      </c>
      <c r="N121" s="12">
        <v>3</v>
      </c>
      <c r="O121" s="12"/>
      <c r="P121" s="12"/>
      <c r="Q121" s="12">
        <v>70</v>
      </c>
      <c r="R121" s="12">
        <v>3</v>
      </c>
      <c r="S121" s="12"/>
      <c r="T121" s="12"/>
      <c r="U121" s="12">
        <v>40</v>
      </c>
      <c r="V121" s="12">
        <v>2</v>
      </c>
      <c r="W121" s="12"/>
      <c r="X121" s="12"/>
      <c r="Y121" s="12">
        <v>87</v>
      </c>
      <c r="Z121" s="12">
        <v>4</v>
      </c>
      <c r="AA121" s="12"/>
      <c r="AB121" s="12"/>
      <c r="AC121" s="12">
        <v>65</v>
      </c>
      <c r="AD121" s="12">
        <v>3</v>
      </c>
      <c r="AE121" s="12"/>
      <c r="AF121" s="12"/>
      <c r="AG121" s="12">
        <v>66</v>
      </c>
      <c r="AH121" s="12">
        <v>3</v>
      </c>
      <c r="AI121" s="12"/>
      <c r="AJ121" s="12"/>
      <c r="AK121" s="12">
        <v>41</v>
      </c>
      <c r="AL121" s="12">
        <v>2</v>
      </c>
      <c r="AM121" s="12"/>
      <c r="AN121" s="12"/>
      <c r="AO121" s="12">
        <v>41</v>
      </c>
      <c r="AP121" s="12">
        <v>2</v>
      </c>
      <c r="AQ121" s="12"/>
      <c r="AR121" s="12"/>
      <c r="AS121" s="12">
        <v>35</v>
      </c>
      <c r="AT121" s="12">
        <v>2</v>
      </c>
      <c r="AU121" s="12"/>
      <c r="AV121" s="12"/>
      <c r="AW121" s="12">
        <v>4567</v>
      </c>
      <c r="AX121" s="212"/>
      <c r="AY121" s="212"/>
      <c r="AZ121" s="212"/>
      <c r="BA121" s="2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>
        <f t="shared" si="82"/>
        <v>12</v>
      </c>
      <c r="BR121" s="12">
        <f t="shared" si="92"/>
        <v>0</v>
      </c>
      <c r="BS121" s="12">
        <f t="shared" si="13"/>
        <v>12</v>
      </c>
      <c r="BT121" s="12">
        <f t="shared" si="89"/>
        <v>9</v>
      </c>
      <c r="BU121" s="12"/>
      <c r="BV121" s="12"/>
      <c r="BW121" s="12">
        <f t="shared" si="94"/>
        <v>262</v>
      </c>
    </row>
    <row r="122" spans="1:75" ht="15.75" customHeight="1">
      <c r="A122" s="11" t="s">
        <v>905</v>
      </c>
      <c r="B122" s="22" t="s">
        <v>313</v>
      </c>
      <c r="C122" s="12">
        <v>18</v>
      </c>
      <c r="D122" s="12">
        <v>0.1</v>
      </c>
      <c r="E122" s="12">
        <v>82</v>
      </c>
      <c r="F122" s="12">
        <v>3</v>
      </c>
      <c r="G122" s="12">
        <v>25</v>
      </c>
      <c r="H122" s="12">
        <v>1</v>
      </c>
      <c r="I122" s="12">
        <v>65</v>
      </c>
      <c r="J122" s="12">
        <v>3</v>
      </c>
      <c r="K122" s="12">
        <v>17</v>
      </c>
      <c r="L122" s="12">
        <v>1</v>
      </c>
      <c r="M122" s="12">
        <v>90</v>
      </c>
      <c r="N122" s="12">
        <v>4</v>
      </c>
      <c r="O122" s="12">
        <v>13</v>
      </c>
      <c r="P122" s="12">
        <v>1</v>
      </c>
      <c r="Q122" s="12">
        <v>58</v>
      </c>
      <c r="R122" s="12">
        <v>2</v>
      </c>
      <c r="S122" s="12">
        <v>7</v>
      </c>
      <c r="T122" s="12">
        <v>1</v>
      </c>
      <c r="U122" s="12">
        <v>68</v>
      </c>
      <c r="V122" s="12">
        <v>3</v>
      </c>
      <c r="W122" s="12">
        <v>8</v>
      </c>
      <c r="X122" s="12">
        <v>1</v>
      </c>
      <c r="Y122" s="12">
        <v>60</v>
      </c>
      <c r="Z122" s="12">
        <v>3</v>
      </c>
      <c r="AA122" s="12">
        <v>10</v>
      </c>
      <c r="AB122" s="12">
        <v>1</v>
      </c>
      <c r="AC122" s="12">
        <v>46</v>
      </c>
      <c r="AD122" s="12">
        <v>2</v>
      </c>
      <c r="AE122" s="12">
        <v>12</v>
      </c>
      <c r="AF122" s="12">
        <v>1</v>
      </c>
      <c r="AG122" s="12">
        <v>61</v>
      </c>
      <c r="AH122" s="12">
        <v>3</v>
      </c>
      <c r="AI122" s="12">
        <v>9</v>
      </c>
      <c r="AJ122" s="12">
        <v>1</v>
      </c>
      <c r="AK122" s="12">
        <v>61</v>
      </c>
      <c r="AL122" s="12">
        <v>3</v>
      </c>
      <c r="AM122" s="12">
        <v>9</v>
      </c>
      <c r="AN122" s="12">
        <v>1</v>
      </c>
      <c r="AO122" s="12">
        <v>47</v>
      </c>
      <c r="AP122" s="12">
        <v>2</v>
      </c>
      <c r="AQ122" s="12">
        <v>10</v>
      </c>
      <c r="AR122" s="12">
        <v>1</v>
      </c>
      <c r="AS122" s="12">
        <v>21</v>
      </c>
      <c r="AT122" s="12">
        <v>1</v>
      </c>
      <c r="AU122" s="12">
        <v>13</v>
      </c>
      <c r="AV122" s="12">
        <v>1</v>
      </c>
      <c r="AW122" s="12">
        <v>4567</v>
      </c>
      <c r="AX122" s="212"/>
      <c r="AY122" s="212"/>
      <c r="AZ122" s="212"/>
      <c r="BA122" s="2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>
        <f t="shared" si="82"/>
        <v>10</v>
      </c>
      <c r="BR122" s="12">
        <f t="shared" si="92"/>
        <v>4</v>
      </c>
      <c r="BS122" s="12">
        <f t="shared" si="13"/>
        <v>14</v>
      </c>
      <c r="BT122" s="12">
        <f t="shared" si="89"/>
        <v>13</v>
      </c>
      <c r="BU122" s="12"/>
      <c r="BV122" s="12"/>
      <c r="BW122" s="12">
        <f t="shared" si="94"/>
        <v>269</v>
      </c>
    </row>
    <row r="123" spans="1:75" ht="15.75" customHeight="1">
      <c r="A123" s="11" t="s">
        <v>320</v>
      </c>
      <c r="B123" s="22" t="s">
        <v>313</v>
      </c>
      <c r="C123" s="12" t="s">
        <v>320</v>
      </c>
      <c r="D123" s="12">
        <v>0.5</v>
      </c>
      <c r="E123" s="12">
        <v>138</v>
      </c>
      <c r="F123" s="12">
        <v>5</v>
      </c>
      <c r="G123" s="12"/>
      <c r="H123" s="12"/>
      <c r="I123" s="12">
        <v>139</v>
      </c>
      <c r="J123" s="12">
        <v>6</v>
      </c>
      <c r="K123" s="12"/>
      <c r="L123" s="12"/>
      <c r="M123" s="12">
        <v>141</v>
      </c>
      <c r="N123" s="12">
        <v>5</v>
      </c>
      <c r="O123" s="12"/>
      <c r="P123" s="12"/>
      <c r="Q123" s="12">
        <v>165</v>
      </c>
      <c r="R123" s="12">
        <v>6</v>
      </c>
      <c r="S123" s="12"/>
      <c r="T123" s="12"/>
      <c r="U123" s="12">
        <v>142</v>
      </c>
      <c r="V123" s="12">
        <v>6</v>
      </c>
      <c r="W123" s="12"/>
      <c r="X123" s="12"/>
      <c r="Y123" s="12">
        <v>118</v>
      </c>
      <c r="Z123" s="12">
        <v>5</v>
      </c>
      <c r="AA123" s="12"/>
      <c r="AB123" s="12"/>
      <c r="AC123" s="12">
        <v>131</v>
      </c>
      <c r="AD123" s="12">
        <v>6</v>
      </c>
      <c r="AE123" s="12"/>
      <c r="AF123" s="12"/>
      <c r="AG123" s="12">
        <v>112</v>
      </c>
      <c r="AH123" s="12">
        <v>6</v>
      </c>
      <c r="AI123" s="12"/>
      <c r="AJ123" s="12"/>
      <c r="AK123" s="12">
        <v>98</v>
      </c>
      <c r="AL123" s="12">
        <v>5</v>
      </c>
      <c r="AM123" s="12"/>
      <c r="AN123" s="12"/>
      <c r="AO123" s="12">
        <v>47</v>
      </c>
      <c r="AP123" s="12">
        <v>2</v>
      </c>
      <c r="AQ123" s="12"/>
      <c r="AR123" s="12"/>
      <c r="AS123" s="12">
        <v>71</v>
      </c>
      <c r="AT123" s="12">
        <v>3</v>
      </c>
      <c r="AU123" s="12"/>
      <c r="AV123" s="12"/>
      <c r="AW123" s="12">
        <v>4567</v>
      </c>
      <c r="AX123" s="212">
        <f t="shared" ref="AX123:AX124" si="153">Q123+S123</f>
        <v>165</v>
      </c>
      <c r="AY123" s="212">
        <f t="shared" ref="AY123:AY124" si="154">U123+W123</f>
        <v>142</v>
      </c>
      <c r="AZ123" s="212">
        <f t="shared" ref="AZ123:AZ124" si="155">Y123+AA123</f>
        <v>118</v>
      </c>
      <c r="BA123" s="212">
        <f t="shared" ref="BA123:BA124" si="156">AC123+AE123</f>
        <v>131</v>
      </c>
      <c r="BB123" s="12"/>
      <c r="BC123" s="12"/>
      <c r="BD123" s="12"/>
      <c r="BE123" s="12">
        <f t="shared" ref="BE123:BE124" si="157">S123</f>
        <v>0</v>
      </c>
      <c r="BF123" s="12">
        <f t="shared" ref="BF123:BF124" si="158">Q123</f>
        <v>165</v>
      </c>
      <c r="BG123" s="12">
        <f t="shared" ref="BG123:BG124" si="159">W123</f>
        <v>0</v>
      </c>
      <c r="BH123" s="12">
        <f t="shared" ref="BH123:BH124" si="160">U123</f>
        <v>142</v>
      </c>
      <c r="BI123" s="12">
        <v>0</v>
      </c>
      <c r="BJ123" s="12">
        <f t="shared" ref="BJ123:BJ124" si="161">AA123</f>
        <v>0</v>
      </c>
      <c r="BK123" s="12">
        <f t="shared" ref="BK123:BK124" si="162">Y123</f>
        <v>118</v>
      </c>
      <c r="BL123" s="12">
        <v>0</v>
      </c>
      <c r="BM123" s="12">
        <v>0</v>
      </c>
      <c r="BN123" s="12">
        <f t="shared" ref="BN123:BN124" si="163">AE123</f>
        <v>0</v>
      </c>
      <c r="BO123" s="12">
        <f t="shared" ref="BO123:BO124" si="164">AC123</f>
        <v>131</v>
      </c>
      <c r="BP123" s="12">
        <v>0</v>
      </c>
      <c r="BQ123" s="12">
        <f t="shared" si="82"/>
        <v>23</v>
      </c>
      <c r="BR123" s="12">
        <f t="shared" si="92"/>
        <v>0</v>
      </c>
      <c r="BS123" s="12">
        <f t="shared" si="13"/>
        <v>23</v>
      </c>
      <c r="BT123" s="12">
        <f t="shared" si="89"/>
        <v>16</v>
      </c>
      <c r="BU123" s="12">
        <f t="shared" ref="BU123:BU124" si="165">S123+W123+AA123+AE123</f>
        <v>0</v>
      </c>
      <c r="BV123" s="12">
        <f t="shared" ref="BV123:BV124" si="166">Q123+U123+Y123+AC123</f>
        <v>556</v>
      </c>
      <c r="BW123" s="12">
        <f t="shared" si="94"/>
        <v>556</v>
      </c>
    </row>
    <row r="124" spans="1:75" ht="15.75" customHeight="1">
      <c r="A124" s="11" t="s">
        <v>322</v>
      </c>
      <c r="B124" s="12" t="s">
        <v>325</v>
      </c>
      <c r="C124" s="12">
        <v>5</v>
      </c>
      <c r="D124" s="12">
        <v>0.5</v>
      </c>
      <c r="E124" s="12">
        <v>117</v>
      </c>
      <c r="F124" s="12">
        <v>4</v>
      </c>
      <c r="G124" s="12">
        <v>38</v>
      </c>
      <c r="H124" s="12">
        <v>1</v>
      </c>
      <c r="I124" s="12">
        <v>110</v>
      </c>
      <c r="J124" s="12">
        <v>4</v>
      </c>
      <c r="K124" s="12">
        <v>28</v>
      </c>
      <c r="L124" s="12">
        <v>1</v>
      </c>
      <c r="M124" s="12">
        <v>106</v>
      </c>
      <c r="N124" s="12">
        <v>4</v>
      </c>
      <c r="O124" s="12">
        <v>27</v>
      </c>
      <c r="P124" s="12">
        <v>1</v>
      </c>
      <c r="Q124" s="12">
        <v>100</v>
      </c>
      <c r="R124" s="12">
        <v>4</v>
      </c>
      <c r="S124" s="12">
        <v>23</v>
      </c>
      <c r="T124" s="12">
        <v>1</v>
      </c>
      <c r="U124" s="12">
        <v>106</v>
      </c>
      <c r="V124" s="12">
        <v>4</v>
      </c>
      <c r="W124" s="12">
        <v>26</v>
      </c>
      <c r="X124" s="12">
        <v>1</v>
      </c>
      <c r="Y124" s="12">
        <v>93</v>
      </c>
      <c r="Z124" s="12">
        <v>4</v>
      </c>
      <c r="AA124" s="12">
        <v>21</v>
      </c>
      <c r="AB124" s="12">
        <v>1</v>
      </c>
      <c r="AC124" s="12">
        <v>75</v>
      </c>
      <c r="AD124" s="12">
        <v>3</v>
      </c>
      <c r="AE124" s="12">
        <v>16</v>
      </c>
      <c r="AF124" s="12">
        <v>1</v>
      </c>
      <c r="AG124" s="12">
        <v>86</v>
      </c>
      <c r="AH124" s="12">
        <v>3</v>
      </c>
      <c r="AI124" s="12">
        <v>19</v>
      </c>
      <c r="AJ124" s="12">
        <v>1</v>
      </c>
      <c r="AK124" s="12">
        <v>81</v>
      </c>
      <c r="AL124" s="12">
        <v>3</v>
      </c>
      <c r="AM124" s="12">
        <v>21</v>
      </c>
      <c r="AN124" s="12">
        <v>1</v>
      </c>
      <c r="AO124" s="12">
        <v>38</v>
      </c>
      <c r="AP124" s="12">
        <v>2</v>
      </c>
      <c r="AQ124" s="12">
        <v>21</v>
      </c>
      <c r="AR124" s="12">
        <v>1</v>
      </c>
      <c r="AS124" s="12">
        <v>43</v>
      </c>
      <c r="AT124" s="12">
        <v>2</v>
      </c>
      <c r="AU124" s="12" t="s">
        <v>15</v>
      </c>
      <c r="AV124" s="12" t="s">
        <v>15</v>
      </c>
      <c r="AW124" s="12">
        <v>4567</v>
      </c>
      <c r="AX124" s="212">
        <f t="shared" si="153"/>
        <v>123</v>
      </c>
      <c r="AY124" s="212">
        <f t="shared" si="154"/>
        <v>132</v>
      </c>
      <c r="AZ124" s="212">
        <f t="shared" si="155"/>
        <v>114</v>
      </c>
      <c r="BA124" s="212">
        <f t="shared" si="156"/>
        <v>91</v>
      </c>
      <c r="BB124" s="12"/>
      <c r="BC124" s="12"/>
      <c r="BD124" s="12"/>
      <c r="BE124" s="12">
        <f t="shared" si="157"/>
        <v>23</v>
      </c>
      <c r="BF124" s="12">
        <f t="shared" si="158"/>
        <v>100</v>
      </c>
      <c r="BG124" s="12">
        <f t="shared" si="159"/>
        <v>26</v>
      </c>
      <c r="BH124" s="12">
        <f t="shared" si="160"/>
        <v>106</v>
      </c>
      <c r="BI124" s="12">
        <v>0</v>
      </c>
      <c r="BJ124" s="12">
        <f t="shared" si="161"/>
        <v>21</v>
      </c>
      <c r="BK124" s="12">
        <f t="shared" si="162"/>
        <v>93</v>
      </c>
      <c r="BL124" s="12">
        <v>0</v>
      </c>
      <c r="BM124" s="12">
        <v>0</v>
      </c>
      <c r="BN124" s="12">
        <f t="shared" si="163"/>
        <v>16</v>
      </c>
      <c r="BO124" s="12">
        <f t="shared" si="164"/>
        <v>75</v>
      </c>
      <c r="BP124" s="12">
        <v>0</v>
      </c>
      <c r="BQ124" s="12">
        <f t="shared" si="82"/>
        <v>15</v>
      </c>
      <c r="BR124" s="12">
        <f t="shared" si="92"/>
        <v>4</v>
      </c>
      <c r="BS124" s="12">
        <f t="shared" si="13"/>
        <v>19</v>
      </c>
      <c r="BT124" s="12" t="e">
        <f t="shared" si="89"/>
        <v>#VALUE!</v>
      </c>
      <c r="BU124" s="12">
        <f t="shared" si="165"/>
        <v>86</v>
      </c>
      <c r="BV124" s="12">
        <f t="shared" si="166"/>
        <v>374</v>
      </c>
      <c r="BW124" s="12">
        <f t="shared" si="94"/>
        <v>460</v>
      </c>
    </row>
    <row r="125" spans="1:75" ht="15.75" customHeight="1">
      <c r="A125" s="11" t="s">
        <v>906</v>
      </c>
      <c r="B125" s="12" t="s">
        <v>325</v>
      </c>
      <c r="C125" s="12">
        <v>8</v>
      </c>
      <c r="D125" s="12">
        <v>0.1</v>
      </c>
      <c r="E125" s="12">
        <v>56</v>
      </c>
      <c r="F125" s="12">
        <v>2</v>
      </c>
      <c r="G125" s="12"/>
      <c r="H125" s="12"/>
      <c r="I125" s="12">
        <v>38</v>
      </c>
      <c r="J125" s="12">
        <v>1</v>
      </c>
      <c r="K125" s="12"/>
      <c r="L125" s="12"/>
      <c r="M125" s="12">
        <v>44</v>
      </c>
      <c r="N125" s="12">
        <v>2</v>
      </c>
      <c r="O125" s="12"/>
      <c r="P125" s="12"/>
      <c r="Q125" s="12">
        <v>31</v>
      </c>
      <c r="R125" s="12">
        <v>1</v>
      </c>
      <c r="S125" s="12"/>
      <c r="T125" s="12"/>
      <c r="U125" s="12">
        <v>22</v>
      </c>
      <c r="V125" s="12">
        <v>1</v>
      </c>
      <c r="W125" s="12"/>
      <c r="X125" s="12"/>
      <c r="Y125" s="12">
        <v>24</v>
      </c>
      <c r="Z125" s="12">
        <v>1</v>
      </c>
      <c r="AA125" s="12"/>
      <c r="AB125" s="12"/>
      <c r="AC125" s="12">
        <v>43</v>
      </c>
      <c r="AD125" s="12">
        <v>2</v>
      </c>
      <c r="AE125" s="12"/>
      <c r="AF125" s="12"/>
      <c r="AG125" s="12">
        <v>27</v>
      </c>
      <c r="AH125" s="12">
        <v>1</v>
      </c>
      <c r="AI125" s="12"/>
      <c r="AJ125" s="12"/>
      <c r="AK125" s="12">
        <v>24</v>
      </c>
      <c r="AL125" s="12">
        <v>1</v>
      </c>
      <c r="AM125" s="12"/>
      <c r="AN125" s="12"/>
      <c r="AO125" s="12">
        <v>21</v>
      </c>
      <c r="AP125" s="12">
        <v>1</v>
      </c>
      <c r="AQ125" s="12"/>
      <c r="AR125" s="12"/>
      <c r="AS125" s="12">
        <v>53</v>
      </c>
      <c r="AT125" s="12">
        <v>2</v>
      </c>
      <c r="AU125" s="12"/>
      <c r="AV125" s="12"/>
      <c r="AW125" s="12">
        <v>4567</v>
      </c>
      <c r="AX125" s="212"/>
      <c r="AY125" s="212"/>
      <c r="AZ125" s="212"/>
      <c r="BA125" s="2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>
        <f t="shared" si="82"/>
        <v>5</v>
      </c>
      <c r="BR125" s="12">
        <f t="shared" si="92"/>
        <v>0</v>
      </c>
      <c r="BS125" s="12">
        <f t="shared" si="13"/>
        <v>5</v>
      </c>
      <c r="BT125" s="12">
        <f t="shared" si="89"/>
        <v>5</v>
      </c>
      <c r="BU125" s="12"/>
      <c r="BV125" s="12"/>
      <c r="BW125" s="12">
        <f t="shared" si="94"/>
        <v>120</v>
      </c>
    </row>
    <row r="126" spans="1:75" ht="15.75" customHeight="1">
      <c r="A126" s="11" t="s">
        <v>326</v>
      </c>
      <c r="B126" s="12" t="s">
        <v>325</v>
      </c>
      <c r="C126" s="12">
        <v>11</v>
      </c>
      <c r="D126" s="12">
        <v>0.5</v>
      </c>
      <c r="E126" s="12">
        <v>125</v>
      </c>
      <c r="F126" s="12">
        <v>3</v>
      </c>
      <c r="G126" s="12">
        <v>167</v>
      </c>
      <c r="H126" s="12">
        <v>4</v>
      </c>
      <c r="I126" s="12">
        <v>139</v>
      </c>
      <c r="J126" s="12">
        <v>4</v>
      </c>
      <c r="K126" s="12">
        <v>195</v>
      </c>
      <c r="L126" s="12">
        <v>5</v>
      </c>
      <c r="M126" s="12">
        <v>174</v>
      </c>
      <c r="N126" s="12">
        <v>5</v>
      </c>
      <c r="O126" s="12">
        <v>189</v>
      </c>
      <c r="P126" s="12">
        <v>5</v>
      </c>
      <c r="Q126" s="12">
        <v>115</v>
      </c>
      <c r="R126" s="12">
        <v>4</v>
      </c>
      <c r="S126" s="12">
        <v>139</v>
      </c>
      <c r="T126" s="12">
        <v>4</v>
      </c>
      <c r="U126" s="12">
        <v>111</v>
      </c>
      <c r="V126" s="12">
        <v>4</v>
      </c>
      <c r="W126" s="12">
        <v>110</v>
      </c>
      <c r="X126" s="12">
        <v>3</v>
      </c>
      <c r="Y126" s="12">
        <v>110</v>
      </c>
      <c r="Z126" s="12">
        <v>3</v>
      </c>
      <c r="AA126" s="12">
        <v>116</v>
      </c>
      <c r="AB126" s="12">
        <v>4</v>
      </c>
      <c r="AC126" s="12">
        <v>126</v>
      </c>
      <c r="AD126" s="12">
        <v>4</v>
      </c>
      <c r="AE126" s="12">
        <v>96</v>
      </c>
      <c r="AF126" s="12">
        <v>4</v>
      </c>
      <c r="AG126" s="12">
        <v>87</v>
      </c>
      <c r="AH126" s="12">
        <v>3</v>
      </c>
      <c r="AI126" s="12">
        <v>90</v>
      </c>
      <c r="AJ126" s="12">
        <v>3</v>
      </c>
      <c r="AK126" s="12">
        <v>60</v>
      </c>
      <c r="AL126" s="12">
        <v>2</v>
      </c>
      <c r="AM126" s="12">
        <v>59</v>
      </c>
      <c r="AN126" s="12">
        <v>2</v>
      </c>
      <c r="AO126" s="12">
        <v>46</v>
      </c>
      <c r="AP126" s="12">
        <v>2</v>
      </c>
      <c r="AQ126" s="12">
        <v>27</v>
      </c>
      <c r="AR126" s="12">
        <v>1</v>
      </c>
      <c r="AS126" s="12">
        <v>70</v>
      </c>
      <c r="AT126" s="12">
        <v>3</v>
      </c>
      <c r="AU126" s="12">
        <v>47</v>
      </c>
      <c r="AV126" s="12">
        <v>2</v>
      </c>
      <c r="AW126" s="12">
        <v>4567</v>
      </c>
      <c r="AX126" s="212">
        <f t="shared" ref="AX126:AX128" si="167">Q126+S126</f>
        <v>254</v>
      </c>
      <c r="AY126" s="212">
        <f t="shared" ref="AY126:AY128" si="168">U126+W126</f>
        <v>221</v>
      </c>
      <c r="AZ126" s="212">
        <f t="shared" ref="AZ126:AZ128" si="169">Y126+AA126</f>
        <v>226</v>
      </c>
      <c r="BA126" s="212">
        <f t="shared" ref="BA126:BA128" si="170">AC126+AE126</f>
        <v>222</v>
      </c>
      <c r="BB126" s="12"/>
      <c r="BC126" s="12"/>
      <c r="BD126" s="12"/>
      <c r="BE126" s="12">
        <f t="shared" ref="BE126:BE128" si="171">S126</f>
        <v>139</v>
      </c>
      <c r="BF126" s="12">
        <f t="shared" ref="BF126:BF128" si="172">Q126</f>
        <v>115</v>
      </c>
      <c r="BG126" s="12">
        <f t="shared" ref="BG126:BG128" si="173">W126</f>
        <v>110</v>
      </c>
      <c r="BH126" s="12">
        <f t="shared" ref="BH126:BH128" si="174">U126</f>
        <v>111</v>
      </c>
      <c r="BI126" s="12">
        <v>0</v>
      </c>
      <c r="BJ126" s="12">
        <f t="shared" ref="BJ126:BJ128" si="175">AA126</f>
        <v>116</v>
      </c>
      <c r="BK126" s="12">
        <f t="shared" ref="BK126:BK128" si="176">Y126</f>
        <v>110</v>
      </c>
      <c r="BL126" s="12">
        <v>0</v>
      </c>
      <c r="BM126" s="12">
        <v>0</v>
      </c>
      <c r="BN126" s="12">
        <f t="shared" ref="BN126:BN128" si="177">AE126</f>
        <v>96</v>
      </c>
      <c r="BO126" s="12">
        <f t="shared" ref="BO126:BO128" si="178">AC126</f>
        <v>126</v>
      </c>
      <c r="BP126" s="12">
        <v>0</v>
      </c>
      <c r="BQ126" s="12">
        <f t="shared" si="82"/>
        <v>15</v>
      </c>
      <c r="BR126" s="12">
        <f t="shared" si="92"/>
        <v>15</v>
      </c>
      <c r="BS126" s="12">
        <f t="shared" si="13"/>
        <v>30</v>
      </c>
      <c r="BT126" s="12">
        <f t="shared" si="89"/>
        <v>18</v>
      </c>
      <c r="BU126" s="12">
        <f t="shared" ref="BU126:BU128" si="179">S126+W126+AA126+AE126</f>
        <v>461</v>
      </c>
      <c r="BV126" s="12">
        <f t="shared" ref="BV126:BV128" si="180">Q126+U126+Y126+AC126</f>
        <v>462</v>
      </c>
      <c r="BW126" s="12">
        <f t="shared" si="94"/>
        <v>923</v>
      </c>
    </row>
    <row r="127" spans="1:75" ht="15.75" customHeight="1">
      <c r="A127" s="11" t="s">
        <v>328</v>
      </c>
      <c r="B127" s="12" t="s">
        <v>325</v>
      </c>
      <c r="C127" s="12">
        <v>12</v>
      </c>
      <c r="D127" s="12">
        <v>0.5</v>
      </c>
      <c r="E127" s="12">
        <v>123</v>
      </c>
      <c r="F127" s="12">
        <v>4</v>
      </c>
      <c r="G127" s="12">
        <v>78</v>
      </c>
      <c r="H127" s="12">
        <v>2</v>
      </c>
      <c r="I127" s="12">
        <v>127</v>
      </c>
      <c r="J127" s="12">
        <v>5</v>
      </c>
      <c r="K127" s="12">
        <v>51</v>
      </c>
      <c r="L127" s="12">
        <v>2</v>
      </c>
      <c r="M127" s="12">
        <v>120</v>
      </c>
      <c r="N127" s="12">
        <v>4</v>
      </c>
      <c r="O127" s="12">
        <v>81</v>
      </c>
      <c r="P127" s="12">
        <v>3</v>
      </c>
      <c r="Q127" s="12">
        <v>129</v>
      </c>
      <c r="R127" s="12">
        <v>5</v>
      </c>
      <c r="S127" s="12">
        <v>51</v>
      </c>
      <c r="T127" s="12">
        <v>2</v>
      </c>
      <c r="U127" s="12">
        <v>98</v>
      </c>
      <c r="V127" s="12">
        <v>4</v>
      </c>
      <c r="W127" s="12">
        <v>51</v>
      </c>
      <c r="X127" s="12">
        <v>2</v>
      </c>
      <c r="Y127" s="12">
        <v>84</v>
      </c>
      <c r="Z127" s="12">
        <v>3</v>
      </c>
      <c r="AA127" s="12">
        <v>27</v>
      </c>
      <c r="AB127" s="12">
        <v>1</v>
      </c>
      <c r="AC127" s="12">
        <v>61</v>
      </c>
      <c r="AD127" s="12">
        <v>2</v>
      </c>
      <c r="AE127" s="12">
        <v>34</v>
      </c>
      <c r="AF127" s="12">
        <v>2</v>
      </c>
      <c r="AG127" s="12">
        <v>77</v>
      </c>
      <c r="AH127" s="12">
        <v>3</v>
      </c>
      <c r="AI127" s="12">
        <v>24</v>
      </c>
      <c r="AJ127" s="12">
        <v>1</v>
      </c>
      <c r="AK127" s="12">
        <v>79</v>
      </c>
      <c r="AL127" s="12">
        <v>3</v>
      </c>
      <c r="AM127" s="12">
        <v>30</v>
      </c>
      <c r="AN127" s="12">
        <v>1</v>
      </c>
      <c r="AO127" s="12">
        <v>50</v>
      </c>
      <c r="AP127" s="12">
        <v>2</v>
      </c>
      <c r="AQ127" s="12">
        <v>23</v>
      </c>
      <c r="AR127" s="12">
        <v>1</v>
      </c>
      <c r="AS127" s="12">
        <v>44</v>
      </c>
      <c r="AT127" s="12">
        <v>2</v>
      </c>
      <c r="AU127" s="12">
        <v>23</v>
      </c>
      <c r="AV127" s="12">
        <v>1</v>
      </c>
      <c r="AW127" s="12">
        <v>4567</v>
      </c>
      <c r="AX127" s="212">
        <f t="shared" si="167"/>
        <v>180</v>
      </c>
      <c r="AY127" s="212">
        <f t="shared" si="168"/>
        <v>149</v>
      </c>
      <c r="AZ127" s="212">
        <f t="shared" si="169"/>
        <v>111</v>
      </c>
      <c r="BA127" s="212">
        <f t="shared" si="170"/>
        <v>95</v>
      </c>
      <c r="BB127" s="12"/>
      <c r="BC127" s="12"/>
      <c r="BD127" s="12"/>
      <c r="BE127" s="12">
        <f t="shared" si="171"/>
        <v>51</v>
      </c>
      <c r="BF127" s="12">
        <f t="shared" si="172"/>
        <v>129</v>
      </c>
      <c r="BG127" s="12">
        <f t="shared" si="173"/>
        <v>51</v>
      </c>
      <c r="BH127" s="12">
        <f t="shared" si="174"/>
        <v>98</v>
      </c>
      <c r="BI127" s="12">
        <v>0</v>
      </c>
      <c r="BJ127" s="12">
        <f t="shared" si="175"/>
        <v>27</v>
      </c>
      <c r="BK127" s="12">
        <f t="shared" si="176"/>
        <v>84</v>
      </c>
      <c r="BL127" s="12">
        <v>0</v>
      </c>
      <c r="BM127" s="12">
        <v>0</v>
      </c>
      <c r="BN127" s="12">
        <f t="shared" si="177"/>
        <v>34</v>
      </c>
      <c r="BO127" s="12">
        <f t="shared" si="178"/>
        <v>61</v>
      </c>
      <c r="BP127" s="12">
        <v>0</v>
      </c>
      <c r="BQ127" s="12">
        <f t="shared" si="82"/>
        <v>14</v>
      </c>
      <c r="BR127" s="12">
        <f t="shared" si="92"/>
        <v>7</v>
      </c>
      <c r="BS127" s="12">
        <f t="shared" si="13"/>
        <v>21</v>
      </c>
      <c r="BT127" s="12">
        <f t="shared" si="89"/>
        <v>14</v>
      </c>
      <c r="BU127" s="12">
        <f t="shared" si="179"/>
        <v>163</v>
      </c>
      <c r="BV127" s="12">
        <f t="shared" si="180"/>
        <v>372</v>
      </c>
      <c r="BW127" s="12">
        <f t="shared" si="94"/>
        <v>535</v>
      </c>
    </row>
    <row r="128" spans="1:75" ht="15.75" customHeight="1">
      <c r="A128" s="11" t="s">
        <v>330</v>
      </c>
      <c r="B128" s="12" t="s">
        <v>325</v>
      </c>
      <c r="C128" s="12">
        <v>16</v>
      </c>
      <c r="D128" s="12">
        <v>0.5</v>
      </c>
      <c r="E128" s="12">
        <v>85</v>
      </c>
      <c r="F128" s="12">
        <v>4</v>
      </c>
      <c r="G128" s="12"/>
      <c r="H128" s="12"/>
      <c r="I128" s="12">
        <v>88</v>
      </c>
      <c r="J128" s="12">
        <v>3</v>
      </c>
      <c r="K128" s="12"/>
      <c r="L128" s="12"/>
      <c r="M128" s="12">
        <v>106</v>
      </c>
      <c r="N128" s="12">
        <v>4</v>
      </c>
      <c r="O128" s="12"/>
      <c r="P128" s="12"/>
      <c r="Q128" s="12">
        <v>99</v>
      </c>
      <c r="R128" s="12">
        <v>4</v>
      </c>
      <c r="S128" s="12"/>
      <c r="T128" s="12"/>
      <c r="U128" s="12">
        <v>78</v>
      </c>
      <c r="V128" s="12">
        <v>4</v>
      </c>
      <c r="W128" s="12"/>
      <c r="X128" s="12"/>
      <c r="Y128" s="12">
        <v>76</v>
      </c>
      <c r="Z128" s="12">
        <v>3</v>
      </c>
      <c r="AA128" s="12"/>
      <c r="AB128" s="12"/>
      <c r="AC128" s="12">
        <v>91</v>
      </c>
      <c r="AD128" s="12">
        <v>4</v>
      </c>
      <c r="AE128" s="12"/>
      <c r="AF128" s="12"/>
      <c r="AG128" s="12">
        <v>79</v>
      </c>
      <c r="AH128" s="12">
        <v>4</v>
      </c>
      <c r="AI128" s="12"/>
      <c r="AJ128" s="12"/>
      <c r="AK128" s="12">
        <v>46</v>
      </c>
      <c r="AL128" s="12">
        <v>2</v>
      </c>
      <c r="AM128" s="12"/>
      <c r="AN128" s="12"/>
      <c r="AO128" s="12">
        <v>38</v>
      </c>
      <c r="AP128" s="12">
        <v>2</v>
      </c>
      <c r="AQ128" s="12"/>
      <c r="AR128" s="12"/>
      <c r="AS128" s="12">
        <v>40</v>
      </c>
      <c r="AT128" s="12">
        <v>2</v>
      </c>
      <c r="AU128" s="12"/>
      <c r="AV128" s="12"/>
      <c r="AW128" s="12">
        <v>4567</v>
      </c>
      <c r="AX128" s="212">
        <f t="shared" si="167"/>
        <v>99</v>
      </c>
      <c r="AY128" s="212">
        <f t="shared" si="168"/>
        <v>78</v>
      </c>
      <c r="AZ128" s="212">
        <f t="shared" si="169"/>
        <v>76</v>
      </c>
      <c r="BA128" s="212">
        <f t="shared" si="170"/>
        <v>91</v>
      </c>
      <c r="BB128" s="12"/>
      <c r="BC128" s="12"/>
      <c r="BD128" s="12"/>
      <c r="BE128" s="12">
        <f t="shared" si="171"/>
        <v>0</v>
      </c>
      <c r="BF128" s="12">
        <f t="shared" si="172"/>
        <v>99</v>
      </c>
      <c r="BG128" s="12">
        <f t="shared" si="173"/>
        <v>0</v>
      </c>
      <c r="BH128" s="12">
        <f t="shared" si="174"/>
        <v>78</v>
      </c>
      <c r="BI128" s="12">
        <v>0</v>
      </c>
      <c r="BJ128" s="12">
        <f t="shared" si="175"/>
        <v>0</v>
      </c>
      <c r="BK128" s="12">
        <f t="shared" si="176"/>
        <v>76</v>
      </c>
      <c r="BL128" s="12">
        <v>0</v>
      </c>
      <c r="BM128" s="12">
        <v>0</v>
      </c>
      <c r="BN128" s="12">
        <f t="shared" si="177"/>
        <v>0</v>
      </c>
      <c r="BO128" s="12">
        <f t="shared" si="178"/>
        <v>91</v>
      </c>
      <c r="BP128" s="12">
        <v>0</v>
      </c>
      <c r="BQ128" s="12">
        <f t="shared" si="82"/>
        <v>15</v>
      </c>
      <c r="BR128" s="12">
        <f t="shared" si="92"/>
        <v>0</v>
      </c>
      <c r="BS128" s="12">
        <f t="shared" si="13"/>
        <v>15</v>
      </c>
      <c r="BT128" s="12">
        <f t="shared" si="89"/>
        <v>10</v>
      </c>
      <c r="BU128" s="12">
        <f t="shared" si="179"/>
        <v>0</v>
      </c>
      <c r="BV128" s="12">
        <f t="shared" si="180"/>
        <v>344</v>
      </c>
      <c r="BW128" s="12">
        <f t="shared" si="94"/>
        <v>344</v>
      </c>
    </row>
    <row r="129" spans="1:75" ht="15.75" customHeight="1">
      <c r="A129" s="11" t="s">
        <v>907</v>
      </c>
      <c r="B129" s="12" t="s">
        <v>325</v>
      </c>
      <c r="C129" s="12">
        <v>18</v>
      </c>
      <c r="D129" s="12">
        <v>0.1</v>
      </c>
      <c r="E129" s="12">
        <v>78</v>
      </c>
      <c r="F129" s="12">
        <v>2</v>
      </c>
      <c r="G129" s="12"/>
      <c r="H129" s="12"/>
      <c r="I129" s="12">
        <v>76</v>
      </c>
      <c r="J129" s="12">
        <v>3</v>
      </c>
      <c r="K129" s="12"/>
      <c r="L129" s="12"/>
      <c r="M129" s="12">
        <v>63</v>
      </c>
      <c r="N129" s="12">
        <v>2</v>
      </c>
      <c r="O129" s="12"/>
      <c r="P129" s="12"/>
      <c r="Q129" s="12">
        <v>61</v>
      </c>
      <c r="R129" s="12">
        <v>2</v>
      </c>
      <c r="S129" s="12"/>
      <c r="T129" s="12"/>
      <c r="U129" s="12">
        <v>58</v>
      </c>
      <c r="V129" s="12">
        <v>2</v>
      </c>
      <c r="W129" s="12"/>
      <c r="X129" s="12"/>
      <c r="Y129" s="12">
        <v>65</v>
      </c>
      <c r="Z129" s="12">
        <v>3</v>
      </c>
      <c r="AA129" s="12"/>
      <c r="AB129" s="12"/>
      <c r="AC129" s="12">
        <v>58</v>
      </c>
      <c r="AD129" s="12">
        <v>2</v>
      </c>
      <c r="AE129" s="12"/>
      <c r="AF129" s="12"/>
      <c r="AG129" s="12">
        <v>66</v>
      </c>
      <c r="AH129" s="12">
        <v>3</v>
      </c>
      <c r="AI129" s="12"/>
      <c r="AJ129" s="12"/>
      <c r="AK129" s="12">
        <v>54</v>
      </c>
      <c r="AL129" s="12">
        <v>2</v>
      </c>
      <c r="AM129" s="12"/>
      <c r="AN129" s="12"/>
      <c r="AO129" s="12">
        <v>37</v>
      </c>
      <c r="AP129" s="12">
        <v>2</v>
      </c>
      <c r="AQ129" s="12"/>
      <c r="AR129" s="12"/>
      <c r="AS129" s="12">
        <v>46</v>
      </c>
      <c r="AT129" s="12">
        <v>2</v>
      </c>
      <c r="AU129" s="12"/>
      <c r="AV129" s="12"/>
      <c r="AW129" s="12">
        <v>4567</v>
      </c>
      <c r="AX129" s="212"/>
      <c r="AY129" s="212"/>
      <c r="AZ129" s="212"/>
      <c r="BA129" s="2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>
        <f t="shared" si="82"/>
        <v>9</v>
      </c>
      <c r="BR129" s="12">
        <f t="shared" si="92"/>
        <v>0</v>
      </c>
      <c r="BS129" s="12">
        <f t="shared" si="13"/>
        <v>9</v>
      </c>
      <c r="BT129" s="12">
        <f t="shared" si="89"/>
        <v>9</v>
      </c>
      <c r="BU129" s="12"/>
      <c r="BV129" s="12"/>
      <c r="BW129" s="12">
        <f t="shared" si="94"/>
        <v>242</v>
      </c>
    </row>
    <row r="130" spans="1:75" ht="15.75" customHeight="1">
      <c r="A130" s="11" t="s">
        <v>332</v>
      </c>
      <c r="B130" s="12" t="s">
        <v>325</v>
      </c>
      <c r="C130" s="12">
        <v>19</v>
      </c>
      <c r="D130" s="12">
        <v>0.5</v>
      </c>
      <c r="E130" s="12">
        <v>191</v>
      </c>
      <c r="F130" s="12">
        <v>7</v>
      </c>
      <c r="G130" s="12"/>
      <c r="H130" s="12"/>
      <c r="I130" s="12">
        <v>171</v>
      </c>
      <c r="J130" s="12">
        <v>7</v>
      </c>
      <c r="K130" s="12"/>
      <c r="L130" s="12"/>
      <c r="M130" s="12">
        <v>173</v>
      </c>
      <c r="N130" s="12">
        <v>7</v>
      </c>
      <c r="O130" s="12"/>
      <c r="P130" s="12"/>
      <c r="Q130" s="12">
        <v>187</v>
      </c>
      <c r="R130" s="12">
        <v>7</v>
      </c>
      <c r="S130" s="12"/>
      <c r="T130" s="12"/>
      <c r="U130" s="12">
        <v>160</v>
      </c>
      <c r="V130" s="12">
        <v>8</v>
      </c>
      <c r="W130" s="12"/>
      <c r="X130" s="12"/>
      <c r="Y130" s="12">
        <v>156</v>
      </c>
      <c r="Z130" s="12">
        <v>7</v>
      </c>
      <c r="AA130" s="12"/>
      <c r="AB130" s="12"/>
      <c r="AC130" s="12">
        <v>140</v>
      </c>
      <c r="AD130" s="12">
        <v>7</v>
      </c>
      <c r="AE130" s="12"/>
      <c r="AF130" s="12"/>
      <c r="AG130" s="12">
        <v>137</v>
      </c>
      <c r="AH130" s="12">
        <v>6</v>
      </c>
      <c r="AI130" s="12"/>
      <c r="AJ130" s="12"/>
      <c r="AK130" s="12">
        <v>133</v>
      </c>
      <c r="AL130" s="12">
        <v>6</v>
      </c>
      <c r="AM130" s="12"/>
      <c r="AN130" s="12"/>
      <c r="AO130" s="12">
        <v>72</v>
      </c>
      <c r="AP130" s="12">
        <v>3</v>
      </c>
      <c r="AQ130" s="12"/>
      <c r="AR130" s="12"/>
      <c r="AS130" s="12">
        <v>73</v>
      </c>
      <c r="AT130" s="12">
        <v>3</v>
      </c>
      <c r="AU130" s="12"/>
      <c r="AV130" s="12"/>
      <c r="AW130" s="12">
        <v>4567</v>
      </c>
      <c r="AX130" s="212">
        <f t="shared" ref="AX130:AX134" si="181">Q130+S130</f>
        <v>187</v>
      </c>
      <c r="AY130" s="212">
        <f t="shared" ref="AY130:AY134" si="182">U130+W130</f>
        <v>160</v>
      </c>
      <c r="AZ130" s="212">
        <f t="shared" ref="AZ130:AZ134" si="183">Y130+AA130</f>
        <v>156</v>
      </c>
      <c r="BA130" s="212">
        <f t="shared" ref="BA130:BA134" si="184">AC130+AE130</f>
        <v>140</v>
      </c>
      <c r="BB130" s="12"/>
      <c r="BC130" s="12"/>
      <c r="BD130" s="12"/>
      <c r="BE130" s="12">
        <f t="shared" ref="BE130:BE134" si="185">S130</f>
        <v>0</v>
      </c>
      <c r="BF130" s="12">
        <f t="shared" ref="BF130:BF134" si="186">Q130</f>
        <v>187</v>
      </c>
      <c r="BG130" s="12">
        <f t="shared" ref="BG130:BG134" si="187">W130</f>
        <v>0</v>
      </c>
      <c r="BH130" s="12">
        <f t="shared" ref="BH130:BH134" si="188">U130</f>
        <v>160</v>
      </c>
      <c r="BI130" s="12">
        <v>0</v>
      </c>
      <c r="BJ130" s="12">
        <f t="shared" ref="BJ130:BJ134" si="189">AA130</f>
        <v>0</v>
      </c>
      <c r="BK130" s="12">
        <f t="shared" ref="BK130:BK134" si="190">Y130</f>
        <v>156</v>
      </c>
      <c r="BL130" s="12">
        <v>0</v>
      </c>
      <c r="BM130" s="12">
        <v>0</v>
      </c>
      <c r="BN130" s="12">
        <f t="shared" ref="BN130:BN134" si="191">AE130</f>
        <v>0</v>
      </c>
      <c r="BO130" s="12">
        <f t="shared" ref="BO130:BO134" si="192">AC130</f>
        <v>140</v>
      </c>
      <c r="BP130" s="12">
        <v>0</v>
      </c>
      <c r="BQ130" s="12">
        <f t="shared" si="82"/>
        <v>29</v>
      </c>
      <c r="BR130" s="12">
        <f t="shared" si="92"/>
        <v>0</v>
      </c>
      <c r="BS130" s="12">
        <f t="shared" si="13"/>
        <v>29</v>
      </c>
      <c r="BT130" s="12">
        <f t="shared" si="89"/>
        <v>18</v>
      </c>
      <c r="BU130" s="12">
        <f t="shared" ref="BU130:BU134" si="193">S130+W130+AA130+AE130</f>
        <v>0</v>
      </c>
      <c r="BV130" s="12">
        <f t="shared" ref="BV130:BV134" si="194">Q130+U130+Y130+AC130</f>
        <v>643</v>
      </c>
      <c r="BW130" s="12">
        <f t="shared" si="94"/>
        <v>643</v>
      </c>
    </row>
    <row r="131" spans="1:75" ht="15.75" customHeight="1">
      <c r="A131" s="11" t="s">
        <v>334</v>
      </c>
      <c r="B131" s="12" t="s">
        <v>325</v>
      </c>
      <c r="C131" s="12">
        <v>24</v>
      </c>
      <c r="D131" s="12">
        <v>0.5</v>
      </c>
      <c r="E131" s="12">
        <v>133</v>
      </c>
      <c r="F131" s="12">
        <v>4</v>
      </c>
      <c r="G131" s="12"/>
      <c r="H131" s="12"/>
      <c r="I131" s="12">
        <v>112</v>
      </c>
      <c r="J131" s="12">
        <v>5</v>
      </c>
      <c r="K131" s="12"/>
      <c r="L131" s="12"/>
      <c r="M131" s="12">
        <v>135</v>
      </c>
      <c r="N131" s="12">
        <v>5</v>
      </c>
      <c r="O131" s="12"/>
      <c r="P131" s="12"/>
      <c r="Q131" s="12">
        <v>135</v>
      </c>
      <c r="R131" s="12">
        <v>5</v>
      </c>
      <c r="S131" s="12"/>
      <c r="T131" s="12"/>
      <c r="U131" s="12">
        <v>129</v>
      </c>
      <c r="V131" s="12">
        <v>5</v>
      </c>
      <c r="W131" s="12"/>
      <c r="X131" s="12"/>
      <c r="Y131" s="12">
        <v>101</v>
      </c>
      <c r="Z131" s="12">
        <v>4</v>
      </c>
      <c r="AA131" s="12"/>
      <c r="AB131" s="12"/>
      <c r="AC131" s="12">
        <v>112</v>
      </c>
      <c r="AD131" s="12">
        <v>5</v>
      </c>
      <c r="AE131" s="12"/>
      <c r="AF131" s="12"/>
      <c r="AG131" s="12">
        <v>93</v>
      </c>
      <c r="AH131" s="12">
        <v>4</v>
      </c>
      <c r="AI131" s="12"/>
      <c r="AJ131" s="12"/>
      <c r="AK131" s="12">
        <v>95</v>
      </c>
      <c r="AL131" s="12">
        <v>4</v>
      </c>
      <c r="AM131" s="12"/>
      <c r="AN131" s="12"/>
      <c r="AO131" s="12">
        <v>92</v>
      </c>
      <c r="AP131" s="12">
        <v>4</v>
      </c>
      <c r="AQ131" s="12"/>
      <c r="AR131" s="12"/>
      <c r="AS131" s="12">
        <v>53</v>
      </c>
      <c r="AT131" s="12">
        <v>2</v>
      </c>
      <c r="AU131" s="12"/>
      <c r="AV131" s="12"/>
      <c r="AW131" s="12">
        <v>4567</v>
      </c>
      <c r="AX131" s="212">
        <f t="shared" si="181"/>
        <v>135</v>
      </c>
      <c r="AY131" s="212">
        <f t="shared" si="182"/>
        <v>129</v>
      </c>
      <c r="AZ131" s="212">
        <f t="shared" si="183"/>
        <v>101</v>
      </c>
      <c r="BA131" s="212">
        <f t="shared" si="184"/>
        <v>112</v>
      </c>
      <c r="BB131" s="12"/>
      <c r="BC131" s="12"/>
      <c r="BD131" s="12"/>
      <c r="BE131" s="12">
        <f t="shared" si="185"/>
        <v>0</v>
      </c>
      <c r="BF131" s="12">
        <f t="shared" si="186"/>
        <v>135</v>
      </c>
      <c r="BG131" s="12">
        <f t="shared" si="187"/>
        <v>0</v>
      </c>
      <c r="BH131" s="12">
        <f t="shared" si="188"/>
        <v>129</v>
      </c>
      <c r="BI131" s="12">
        <v>0</v>
      </c>
      <c r="BJ131" s="12">
        <f t="shared" si="189"/>
        <v>0</v>
      </c>
      <c r="BK131" s="12">
        <f t="shared" si="190"/>
        <v>101</v>
      </c>
      <c r="BL131" s="12">
        <v>0</v>
      </c>
      <c r="BM131" s="12">
        <v>0</v>
      </c>
      <c r="BN131" s="12">
        <f t="shared" si="191"/>
        <v>0</v>
      </c>
      <c r="BO131" s="12">
        <f t="shared" si="192"/>
        <v>112</v>
      </c>
      <c r="BP131" s="12">
        <v>0</v>
      </c>
      <c r="BQ131" s="12">
        <f t="shared" si="82"/>
        <v>19</v>
      </c>
      <c r="BR131" s="12">
        <f t="shared" si="92"/>
        <v>0</v>
      </c>
      <c r="BS131" s="12">
        <f t="shared" si="13"/>
        <v>19</v>
      </c>
      <c r="BT131" s="12">
        <f t="shared" si="89"/>
        <v>14</v>
      </c>
      <c r="BU131" s="12">
        <f t="shared" si="193"/>
        <v>0</v>
      </c>
      <c r="BV131" s="12">
        <f t="shared" si="194"/>
        <v>477</v>
      </c>
      <c r="BW131" s="12">
        <f t="shared" si="94"/>
        <v>477</v>
      </c>
    </row>
    <row r="132" spans="1:75" ht="15.75" customHeight="1">
      <c r="A132" s="11" t="s">
        <v>336</v>
      </c>
      <c r="B132" s="12" t="s">
        <v>325</v>
      </c>
      <c r="C132" s="12">
        <v>28</v>
      </c>
      <c r="D132" s="12">
        <v>0.5</v>
      </c>
      <c r="E132" s="12">
        <v>214</v>
      </c>
      <c r="F132" s="12">
        <v>6</v>
      </c>
      <c r="G132" s="12"/>
      <c r="H132" s="12"/>
      <c r="I132" s="12">
        <v>211</v>
      </c>
      <c r="J132" s="12">
        <v>7</v>
      </c>
      <c r="K132" s="12"/>
      <c r="L132" s="12"/>
      <c r="M132" s="12">
        <v>208</v>
      </c>
      <c r="N132" s="12">
        <v>6</v>
      </c>
      <c r="O132" s="12"/>
      <c r="P132" s="12"/>
      <c r="Q132" s="12">
        <v>192</v>
      </c>
      <c r="R132" s="12">
        <v>6</v>
      </c>
      <c r="S132" s="12"/>
      <c r="T132" s="12"/>
      <c r="U132" s="12">
        <v>180</v>
      </c>
      <c r="V132" s="12">
        <v>6</v>
      </c>
      <c r="W132" s="12"/>
      <c r="X132" s="12"/>
      <c r="Y132" s="12">
        <v>131</v>
      </c>
      <c r="Z132" s="12">
        <v>5</v>
      </c>
      <c r="AA132" s="12"/>
      <c r="AB132" s="12"/>
      <c r="AC132" s="12">
        <v>108</v>
      </c>
      <c r="AD132" s="12">
        <v>4</v>
      </c>
      <c r="AE132" s="12"/>
      <c r="AF132" s="12"/>
      <c r="AG132" s="12">
        <v>118</v>
      </c>
      <c r="AH132" s="12">
        <v>4</v>
      </c>
      <c r="AI132" s="12"/>
      <c r="AJ132" s="12"/>
      <c r="AK132" s="12">
        <v>81</v>
      </c>
      <c r="AL132" s="12">
        <v>3</v>
      </c>
      <c r="AM132" s="12"/>
      <c r="AN132" s="12"/>
      <c r="AO132" s="12">
        <v>82</v>
      </c>
      <c r="AP132" s="12">
        <v>3</v>
      </c>
      <c r="AQ132" s="12"/>
      <c r="AR132" s="12"/>
      <c r="AS132" s="12">
        <v>76</v>
      </c>
      <c r="AT132" s="12">
        <v>3</v>
      </c>
      <c r="AU132" s="12"/>
      <c r="AV132" s="12"/>
      <c r="AW132" s="12">
        <v>4567</v>
      </c>
      <c r="AX132" s="212">
        <f t="shared" si="181"/>
        <v>192</v>
      </c>
      <c r="AY132" s="212">
        <f t="shared" si="182"/>
        <v>180</v>
      </c>
      <c r="AZ132" s="212">
        <f t="shared" si="183"/>
        <v>131</v>
      </c>
      <c r="BA132" s="212">
        <f t="shared" si="184"/>
        <v>108</v>
      </c>
      <c r="BB132" s="12"/>
      <c r="BC132" s="12"/>
      <c r="BD132" s="12"/>
      <c r="BE132" s="12">
        <f t="shared" si="185"/>
        <v>0</v>
      </c>
      <c r="BF132" s="12">
        <f t="shared" si="186"/>
        <v>192</v>
      </c>
      <c r="BG132" s="12">
        <f t="shared" si="187"/>
        <v>0</v>
      </c>
      <c r="BH132" s="12">
        <f t="shared" si="188"/>
        <v>180</v>
      </c>
      <c r="BI132" s="12">
        <v>0</v>
      </c>
      <c r="BJ132" s="12">
        <f t="shared" si="189"/>
        <v>0</v>
      </c>
      <c r="BK132" s="12">
        <f t="shared" si="190"/>
        <v>131</v>
      </c>
      <c r="BL132" s="12">
        <v>0</v>
      </c>
      <c r="BM132" s="12">
        <v>0</v>
      </c>
      <c r="BN132" s="12">
        <f t="shared" si="191"/>
        <v>0</v>
      </c>
      <c r="BO132" s="12">
        <f t="shared" si="192"/>
        <v>108</v>
      </c>
      <c r="BP132" s="12">
        <v>0</v>
      </c>
      <c r="BQ132" s="12">
        <f t="shared" si="82"/>
        <v>21</v>
      </c>
      <c r="BR132" s="12">
        <f t="shared" si="92"/>
        <v>0</v>
      </c>
      <c r="BS132" s="12">
        <f t="shared" si="13"/>
        <v>21</v>
      </c>
      <c r="BT132" s="12">
        <f t="shared" si="89"/>
        <v>13</v>
      </c>
      <c r="BU132" s="12">
        <f t="shared" si="193"/>
        <v>0</v>
      </c>
      <c r="BV132" s="12">
        <f t="shared" si="194"/>
        <v>611</v>
      </c>
      <c r="BW132" s="12">
        <f t="shared" si="94"/>
        <v>611</v>
      </c>
    </row>
    <row r="133" spans="1:75" ht="15.75" customHeight="1">
      <c r="A133" s="11" t="s">
        <v>338</v>
      </c>
      <c r="B133" s="12" t="s">
        <v>325</v>
      </c>
      <c r="C133" s="12">
        <v>31</v>
      </c>
      <c r="D133" s="12">
        <v>0.5</v>
      </c>
      <c r="E133" s="12">
        <v>160</v>
      </c>
      <c r="F133" s="12">
        <v>6</v>
      </c>
      <c r="G133" s="12"/>
      <c r="H133" s="12"/>
      <c r="I133" s="12">
        <v>154</v>
      </c>
      <c r="J133" s="12">
        <v>5</v>
      </c>
      <c r="K133" s="12"/>
      <c r="L133" s="12"/>
      <c r="M133" s="12">
        <v>152</v>
      </c>
      <c r="N133" s="12">
        <v>5</v>
      </c>
      <c r="O133" s="12"/>
      <c r="P133" s="12"/>
      <c r="Q133" s="12">
        <v>150</v>
      </c>
      <c r="R133" s="12">
        <v>5</v>
      </c>
      <c r="S133" s="12"/>
      <c r="T133" s="12"/>
      <c r="U133" s="12">
        <v>152</v>
      </c>
      <c r="V133" s="12">
        <v>6</v>
      </c>
      <c r="W133" s="12"/>
      <c r="X133" s="12"/>
      <c r="Y133" s="12">
        <v>126</v>
      </c>
      <c r="Z133" s="12">
        <v>5</v>
      </c>
      <c r="AA133" s="12"/>
      <c r="AB133" s="12"/>
      <c r="AC133" s="12">
        <v>144</v>
      </c>
      <c r="AD133" s="12">
        <v>6</v>
      </c>
      <c r="AE133" s="12"/>
      <c r="AF133" s="12"/>
      <c r="AG133" s="12">
        <v>123</v>
      </c>
      <c r="AH133" s="12">
        <v>5</v>
      </c>
      <c r="AI133" s="12"/>
      <c r="AJ133" s="12"/>
      <c r="AK133" s="12">
        <v>123</v>
      </c>
      <c r="AL133" s="12">
        <v>5</v>
      </c>
      <c r="AM133" s="12"/>
      <c r="AN133" s="12"/>
      <c r="AO133" s="12">
        <v>73</v>
      </c>
      <c r="AP133" s="12">
        <v>3</v>
      </c>
      <c r="AQ133" s="12"/>
      <c r="AR133" s="12"/>
      <c r="AS133" s="12">
        <v>68</v>
      </c>
      <c r="AT133" s="12">
        <v>3</v>
      </c>
      <c r="AU133" s="12"/>
      <c r="AV133" s="12"/>
      <c r="AW133" s="12">
        <v>4567</v>
      </c>
      <c r="AX133" s="212">
        <f t="shared" si="181"/>
        <v>150</v>
      </c>
      <c r="AY133" s="212">
        <f t="shared" si="182"/>
        <v>152</v>
      </c>
      <c r="AZ133" s="212">
        <f t="shared" si="183"/>
        <v>126</v>
      </c>
      <c r="BA133" s="212">
        <f t="shared" si="184"/>
        <v>144</v>
      </c>
      <c r="BB133" s="12"/>
      <c r="BC133" s="12"/>
      <c r="BD133" s="12"/>
      <c r="BE133" s="12">
        <f t="shared" si="185"/>
        <v>0</v>
      </c>
      <c r="BF133" s="12">
        <f t="shared" si="186"/>
        <v>150</v>
      </c>
      <c r="BG133" s="12">
        <f t="shared" si="187"/>
        <v>0</v>
      </c>
      <c r="BH133" s="12">
        <f t="shared" si="188"/>
        <v>152</v>
      </c>
      <c r="BI133" s="12">
        <v>0</v>
      </c>
      <c r="BJ133" s="12">
        <f t="shared" si="189"/>
        <v>0</v>
      </c>
      <c r="BK133" s="12">
        <f t="shared" si="190"/>
        <v>126</v>
      </c>
      <c r="BL133" s="12">
        <v>0</v>
      </c>
      <c r="BM133" s="12">
        <v>0</v>
      </c>
      <c r="BN133" s="12">
        <f t="shared" si="191"/>
        <v>0</v>
      </c>
      <c r="BO133" s="12">
        <f t="shared" si="192"/>
        <v>144</v>
      </c>
      <c r="BP133" s="12">
        <v>0</v>
      </c>
      <c r="BQ133" s="12">
        <f t="shared" si="82"/>
        <v>22</v>
      </c>
      <c r="BR133" s="12">
        <f t="shared" si="92"/>
        <v>0</v>
      </c>
      <c r="BS133" s="12">
        <f t="shared" si="13"/>
        <v>22</v>
      </c>
      <c r="BT133" s="12">
        <f t="shared" si="89"/>
        <v>16</v>
      </c>
      <c r="BU133" s="12">
        <f t="shared" si="193"/>
        <v>0</v>
      </c>
      <c r="BV133" s="12">
        <f t="shared" si="194"/>
        <v>572</v>
      </c>
      <c r="BW133" s="12">
        <f t="shared" si="94"/>
        <v>572</v>
      </c>
    </row>
    <row r="134" spans="1:75" ht="15.75" customHeight="1">
      <c r="A134" s="11" t="s">
        <v>340</v>
      </c>
      <c r="B134" s="12" t="s">
        <v>325</v>
      </c>
      <c r="C134" s="12">
        <v>36</v>
      </c>
      <c r="D134" s="12">
        <v>0.5</v>
      </c>
      <c r="E134" s="12">
        <v>140</v>
      </c>
      <c r="F134" s="12">
        <v>4</v>
      </c>
      <c r="G134" s="12"/>
      <c r="H134" s="12"/>
      <c r="I134" s="12">
        <v>119</v>
      </c>
      <c r="J134" s="12">
        <v>4</v>
      </c>
      <c r="K134" s="12"/>
      <c r="L134" s="12"/>
      <c r="M134" s="12">
        <v>124</v>
      </c>
      <c r="N134" s="12">
        <v>4</v>
      </c>
      <c r="O134" s="12"/>
      <c r="P134" s="12"/>
      <c r="Q134" s="12">
        <v>124</v>
      </c>
      <c r="R134" s="12">
        <v>4</v>
      </c>
      <c r="S134" s="12"/>
      <c r="T134" s="12"/>
      <c r="U134" s="12">
        <v>127</v>
      </c>
      <c r="V134" s="12">
        <v>5</v>
      </c>
      <c r="W134" s="12"/>
      <c r="X134" s="12"/>
      <c r="Y134" s="12">
        <v>98</v>
      </c>
      <c r="Z134" s="12">
        <v>4</v>
      </c>
      <c r="AA134" s="12"/>
      <c r="AB134" s="12"/>
      <c r="AC134" s="12">
        <v>85</v>
      </c>
      <c r="AD134" s="12">
        <v>4</v>
      </c>
      <c r="AE134" s="12"/>
      <c r="AF134" s="12"/>
      <c r="AG134" s="12">
        <v>79</v>
      </c>
      <c r="AH134" s="12">
        <v>3</v>
      </c>
      <c r="AI134" s="12"/>
      <c r="AJ134" s="12"/>
      <c r="AK134" s="12">
        <v>85</v>
      </c>
      <c r="AL134" s="12">
        <v>4</v>
      </c>
      <c r="AM134" s="12"/>
      <c r="AN134" s="12"/>
      <c r="AO134" s="12">
        <v>44</v>
      </c>
      <c r="AP134" s="12">
        <v>2</v>
      </c>
      <c r="AQ134" s="12"/>
      <c r="AR134" s="12"/>
      <c r="AS134" s="12">
        <v>54</v>
      </c>
      <c r="AT134" s="12">
        <v>2</v>
      </c>
      <c r="AU134" s="12"/>
      <c r="AV134" s="12"/>
      <c r="AW134" s="12">
        <v>4567</v>
      </c>
      <c r="AX134" s="212">
        <f t="shared" si="181"/>
        <v>124</v>
      </c>
      <c r="AY134" s="212">
        <f t="shared" si="182"/>
        <v>127</v>
      </c>
      <c r="AZ134" s="212">
        <f t="shared" si="183"/>
        <v>98</v>
      </c>
      <c r="BA134" s="212">
        <f t="shared" si="184"/>
        <v>85</v>
      </c>
      <c r="BB134" s="12"/>
      <c r="BC134" s="12"/>
      <c r="BD134" s="12"/>
      <c r="BE134" s="12">
        <f t="shared" si="185"/>
        <v>0</v>
      </c>
      <c r="BF134" s="12">
        <f t="shared" si="186"/>
        <v>124</v>
      </c>
      <c r="BG134" s="12">
        <f t="shared" si="187"/>
        <v>0</v>
      </c>
      <c r="BH134" s="12">
        <f t="shared" si="188"/>
        <v>127</v>
      </c>
      <c r="BI134" s="12">
        <v>0</v>
      </c>
      <c r="BJ134" s="12">
        <f t="shared" si="189"/>
        <v>0</v>
      </c>
      <c r="BK134" s="12">
        <f t="shared" si="190"/>
        <v>98</v>
      </c>
      <c r="BL134" s="12">
        <v>0</v>
      </c>
      <c r="BM134" s="12">
        <v>0</v>
      </c>
      <c r="BN134" s="12">
        <f t="shared" si="191"/>
        <v>0</v>
      </c>
      <c r="BO134" s="12">
        <f t="shared" si="192"/>
        <v>85</v>
      </c>
      <c r="BP134" s="12">
        <v>0</v>
      </c>
      <c r="BQ134" s="12">
        <f t="shared" si="82"/>
        <v>17</v>
      </c>
      <c r="BR134" s="12">
        <f t="shared" si="92"/>
        <v>0</v>
      </c>
      <c r="BS134" s="12">
        <f t="shared" si="13"/>
        <v>17</v>
      </c>
      <c r="BT134" s="12">
        <f t="shared" si="89"/>
        <v>11</v>
      </c>
      <c r="BU134" s="12">
        <f t="shared" si="193"/>
        <v>0</v>
      </c>
      <c r="BV134" s="12">
        <f t="shared" si="194"/>
        <v>434</v>
      </c>
      <c r="BW134" s="12">
        <f t="shared" si="94"/>
        <v>434</v>
      </c>
    </row>
    <row r="135" spans="1:75" ht="15.75" customHeight="1">
      <c r="A135" s="11" t="s">
        <v>908</v>
      </c>
      <c r="B135" s="12" t="s">
        <v>325</v>
      </c>
      <c r="C135" s="12">
        <v>38</v>
      </c>
      <c r="D135" s="12">
        <v>0.1</v>
      </c>
      <c r="E135" s="12">
        <v>101</v>
      </c>
      <c r="F135" s="12">
        <v>4</v>
      </c>
      <c r="G135" s="12"/>
      <c r="H135" s="12"/>
      <c r="I135" s="12">
        <v>77</v>
      </c>
      <c r="J135" s="12">
        <v>3</v>
      </c>
      <c r="K135" s="12"/>
      <c r="L135" s="12"/>
      <c r="M135" s="12">
        <v>97</v>
      </c>
      <c r="N135" s="12">
        <v>3</v>
      </c>
      <c r="O135" s="12"/>
      <c r="P135" s="12"/>
      <c r="Q135" s="12">
        <v>81</v>
      </c>
      <c r="R135" s="12">
        <v>3</v>
      </c>
      <c r="S135" s="12"/>
      <c r="T135" s="12"/>
      <c r="U135" s="12">
        <v>88</v>
      </c>
      <c r="V135" s="12">
        <v>4</v>
      </c>
      <c r="W135" s="12"/>
      <c r="X135" s="12"/>
      <c r="Y135" s="12">
        <v>72</v>
      </c>
      <c r="Z135" s="12">
        <v>3</v>
      </c>
      <c r="AA135" s="12"/>
      <c r="AB135" s="12"/>
      <c r="AC135" s="12">
        <v>67</v>
      </c>
      <c r="AD135" s="12">
        <v>3</v>
      </c>
      <c r="AE135" s="12"/>
      <c r="AF135" s="12"/>
      <c r="AG135" s="12">
        <v>70</v>
      </c>
      <c r="AH135" s="12">
        <v>4</v>
      </c>
      <c r="AI135" s="12"/>
      <c r="AJ135" s="12"/>
      <c r="AK135" s="12">
        <v>58</v>
      </c>
      <c r="AL135" s="12">
        <v>3</v>
      </c>
      <c r="AM135" s="12"/>
      <c r="AN135" s="12"/>
      <c r="AO135" s="12">
        <v>42</v>
      </c>
      <c r="AP135" s="12">
        <v>2</v>
      </c>
      <c r="AQ135" s="12"/>
      <c r="AR135" s="12"/>
      <c r="AS135" s="12">
        <v>40</v>
      </c>
      <c r="AT135" s="12">
        <v>2</v>
      </c>
      <c r="AU135" s="12"/>
      <c r="AV135" s="12"/>
      <c r="AW135" s="12">
        <v>4567</v>
      </c>
      <c r="AX135" s="212"/>
      <c r="AY135" s="212"/>
      <c r="AZ135" s="212"/>
      <c r="BA135" s="2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>
        <f t="shared" si="82"/>
        <v>13</v>
      </c>
      <c r="BR135" s="12">
        <f t="shared" si="92"/>
        <v>0</v>
      </c>
      <c r="BS135" s="12">
        <f t="shared" si="13"/>
        <v>13</v>
      </c>
      <c r="BT135" s="12">
        <f t="shared" si="89"/>
        <v>11</v>
      </c>
      <c r="BU135" s="12"/>
      <c r="BV135" s="12"/>
      <c r="BW135" s="12">
        <f t="shared" si="94"/>
        <v>308</v>
      </c>
    </row>
    <row r="136" spans="1:75" ht="15.75" customHeight="1">
      <c r="A136" s="11" t="s">
        <v>342</v>
      </c>
      <c r="B136" s="12" t="s">
        <v>325</v>
      </c>
      <c r="C136" s="12">
        <v>39</v>
      </c>
      <c r="D136" s="12">
        <v>0.5</v>
      </c>
      <c r="E136" s="12">
        <v>136</v>
      </c>
      <c r="F136" s="12">
        <v>4</v>
      </c>
      <c r="G136" s="12"/>
      <c r="H136" s="12"/>
      <c r="I136" s="12">
        <v>133</v>
      </c>
      <c r="J136" s="12">
        <v>5</v>
      </c>
      <c r="K136" s="12"/>
      <c r="L136" s="12"/>
      <c r="M136" s="12">
        <v>136</v>
      </c>
      <c r="N136" s="12">
        <v>5</v>
      </c>
      <c r="O136" s="12"/>
      <c r="P136" s="12"/>
      <c r="Q136" s="12">
        <v>123</v>
      </c>
      <c r="R136" s="12">
        <v>5</v>
      </c>
      <c r="S136" s="12"/>
      <c r="T136" s="12"/>
      <c r="U136" s="12">
        <v>99</v>
      </c>
      <c r="V136" s="12">
        <v>4</v>
      </c>
      <c r="W136" s="12"/>
      <c r="X136" s="12"/>
      <c r="Y136" s="12">
        <v>96</v>
      </c>
      <c r="Z136" s="12">
        <v>4</v>
      </c>
      <c r="AA136" s="12"/>
      <c r="AB136" s="12"/>
      <c r="AC136" s="12">
        <v>102</v>
      </c>
      <c r="AD136" s="12">
        <v>5</v>
      </c>
      <c r="AE136" s="12"/>
      <c r="AF136" s="12"/>
      <c r="AG136" s="12">
        <v>106</v>
      </c>
      <c r="AH136" s="12">
        <v>4</v>
      </c>
      <c r="AI136" s="12"/>
      <c r="AJ136" s="12"/>
      <c r="AK136" s="12">
        <v>95</v>
      </c>
      <c r="AL136" s="12">
        <v>4</v>
      </c>
      <c r="AM136" s="12"/>
      <c r="AN136" s="12"/>
      <c r="AO136" s="12">
        <v>80</v>
      </c>
      <c r="AP136" s="12">
        <v>3</v>
      </c>
      <c r="AQ136" s="12"/>
      <c r="AR136" s="12"/>
      <c r="AS136" s="12">
        <v>66</v>
      </c>
      <c r="AT136" s="12">
        <v>3</v>
      </c>
      <c r="AU136" s="12"/>
      <c r="AV136" s="12"/>
      <c r="AW136" s="12">
        <v>4567</v>
      </c>
      <c r="AX136" s="212">
        <f t="shared" ref="AX136:AX141" si="195">Q136+S136</f>
        <v>123</v>
      </c>
      <c r="AY136" s="212">
        <f t="shared" ref="AY136:AY141" si="196">U136+W136</f>
        <v>99</v>
      </c>
      <c r="AZ136" s="212">
        <f t="shared" ref="AZ136:AZ141" si="197">Y136+AA136</f>
        <v>96</v>
      </c>
      <c r="BA136" s="212">
        <f t="shared" ref="BA136:BA141" si="198">AC136+AE136</f>
        <v>102</v>
      </c>
      <c r="BB136" s="12"/>
      <c r="BC136" s="12"/>
      <c r="BD136" s="12"/>
      <c r="BE136" s="12">
        <f t="shared" ref="BE136:BE141" si="199">S136</f>
        <v>0</v>
      </c>
      <c r="BF136" s="12">
        <f t="shared" ref="BF136:BF141" si="200">Q136</f>
        <v>123</v>
      </c>
      <c r="BG136" s="12">
        <f t="shared" ref="BG136:BG141" si="201">W136</f>
        <v>0</v>
      </c>
      <c r="BH136" s="12">
        <f t="shared" ref="BH136:BH141" si="202">U136</f>
        <v>99</v>
      </c>
      <c r="BI136" s="12">
        <v>0</v>
      </c>
      <c r="BJ136" s="12">
        <f t="shared" ref="BJ136:BJ141" si="203">AA136</f>
        <v>0</v>
      </c>
      <c r="BK136" s="12">
        <f t="shared" ref="BK136:BK141" si="204">Y136</f>
        <v>96</v>
      </c>
      <c r="BL136" s="12">
        <v>0</v>
      </c>
      <c r="BM136" s="12">
        <v>0</v>
      </c>
      <c r="BN136" s="12">
        <f t="shared" ref="BN136:BN141" si="205">AE136</f>
        <v>0</v>
      </c>
      <c r="BO136" s="12">
        <f t="shared" ref="BO136:BO141" si="206">AC136</f>
        <v>102</v>
      </c>
      <c r="BP136" s="12">
        <v>0</v>
      </c>
      <c r="BQ136" s="12">
        <f t="shared" si="82"/>
        <v>18</v>
      </c>
      <c r="BR136" s="12">
        <f t="shared" si="92"/>
        <v>0</v>
      </c>
      <c r="BS136" s="12">
        <f t="shared" si="13"/>
        <v>18</v>
      </c>
      <c r="BT136" s="12">
        <f t="shared" si="89"/>
        <v>14</v>
      </c>
      <c r="BU136" s="12">
        <f t="shared" ref="BU136:BU141" si="207">S136+W136+AA136+AE136</f>
        <v>0</v>
      </c>
      <c r="BV136" s="12">
        <f t="shared" ref="BV136:BV141" si="208">Q136+U136+Y136+AC136</f>
        <v>420</v>
      </c>
      <c r="BW136" s="12">
        <f t="shared" si="94"/>
        <v>420</v>
      </c>
    </row>
    <row r="137" spans="1:75" ht="15.75" customHeight="1">
      <c r="A137" s="11" t="s">
        <v>344</v>
      </c>
      <c r="B137" s="22" t="s">
        <v>347</v>
      </c>
      <c r="C137" s="12">
        <v>2</v>
      </c>
      <c r="D137" s="12">
        <v>0.5</v>
      </c>
      <c r="E137" s="12">
        <v>55</v>
      </c>
      <c r="F137" s="12">
        <v>2</v>
      </c>
      <c r="G137" s="12">
        <v>80</v>
      </c>
      <c r="H137" s="12">
        <v>3</v>
      </c>
      <c r="I137" s="12">
        <v>31</v>
      </c>
      <c r="J137" s="12">
        <v>1</v>
      </c>
      <c r="K137" s="12">
        <v>71</v>
      </c>
      <c r="L137" s="12">
        <v>3</v>
      </c>
      <c r="M137" s="12">
        <v>74</v>
      </c>
      <c r="N137" s="12">
        <v>3</v>
      </c>
      <c r="O137" s="12">
        <v>60</v>
      </c>
      <c r="P137" s="12">
        <v>3</v>
      </c>
      <c r="Q137" s="12">
        <v>51</v>
      </c>
      <c r="R137" s="12">
        <v>2</v>
      </c>
      <c r="S137" s="12">
        <v>51</v>
      </c>
      <c r="T137" s="12">
        <v>2</v>
      </c>
      <c r="U137" s="12">
        <v>56</v>
      </c>
      <c r="V137" s="12">
        <v>3</v>
      </c>
      <c r="W137" s="12">
        <v>50</v>
      </c>
      <c r="X137" s="12">
        <v>2</v>
      </c>
      <c r="Y137" s="12">
        <v>29</v>
      </c>
      <c r="Z137" s="12">
        <v>1</v>
      </c>
      <c r="AA137" s="12">
        <v>40</v>
      </c>
      <c r="AB137" s="12">
        <v>2</v>
      </c>
      <c r="AC137" s="12">
        <v>47</v>
      </c>
      <c r="AD137" s="12">
        <v>3</v>
      </c>
      <c r="AE137" s="12">
        <v>36</v>
      </c>
      <c r="AF137" s="12">
        <v>2</v>
      </c>
      <c r="AG137" s="12">
        <v>34</v>
      </c>
      <c r="AH137" s="12">
        <v>2</v>
      </c>
      <c r="AI137" s="12">
        <v>37</v>
      </c>
      <c r="AJ137" s="12">
        <v>2</v>
      </c>
      <c r="AK137" s="12">
        <v>27</v>
      </c>
      <c r="AL137" s="12">
        <v>3</v>
      </c>
      <c r="AM137" s="12">
        <v>53</v>
      </c>
      <c r="AN137" s="12">
        <v>2</v>
      </c>
      <c r="AO137" s="12">
        <v>21</v>
      </c>
      <c r="AP137" s="12">
        <v>1</v>
      </c>
      <c r="AQ137" s="12">
        <v>24</v>
      </c>
      <c r="AR137" s="12">
        <v>1</v>
      </c>
      <c r="AS137" s="12">
        <v>42</v>
      </c>
      <c r="AT137" s="12">
        <v>2</v>
      </c>
      <c r="AU137" s="12">
        <v>24</v>
      </c>
      <c r="AV137" s="12">
        <v>1</v>
      </c>
      <c r="AW137" s="12">
        <v>4567</v>
      </c>
      <c r="AX137" s="212">
        <f t="shared" si="195"/>
        <v>102</v>
      </c>
      <c r="AY137" s="212">
        <f t="shared" si="196"/>
        <v>106</v>
      </c>
      <c r="AZ137" s="212">
        <f t="shared" si="197"/>
        <v>69</v>
      </c>
      <c r="BA137" s="212">
        <f t="shared" si="198"/>
        <v>83</v>
      </c>
      <c r="BB137" s="12"/>
      <c r="BC137" s="12"/>
      <c r="BD137" s="12"/>
      <c r="BE137" s="12">
        <f t="shared" si="199"/>
        <v>51</v>
      </c>
      <c r="BF137" s="12">
        <f t="shared" si="200"/>
        <v>51</v>
      </c>
      <c r="BG137" s="12">
        <f t="shared" si="201"/>
        <v>50</v>
      </c>
      <c r="BH137" s="12">
        <f t="shared" si="202"/>
        <v>56</v>
      </c>
      <c r="BI137" s="12">
        <v>0</v>
      </c>
      <c r="BJ137" s="12">
        <f t="shared" si="203"/>
        <v>40</v>
      </c>
      <c r="BK137" s="12">
        <f t="shared" si="204"/>
        <v>29</v>
      </c>
      <c r="BL137" s="12">
        <v>0</v>
      </c>
      <c r="BM137" s="12">
        <v>0</v>
      </c>
      <c r="BN137" s="12">
        <f t="shared" si="205"/>
        <v>36</v>
      </c>
      <c r="BO137" s="12">
        <f t="shared" si="206"/>
        <v>47</v>
      </c>
      <c r="BP137" s="12">
        <v>0</v>
      </c>
      <c r="BQ137" s="12">
        <f t="shared" si="82"/>
        <v>9</v>
      </c>
      <c r="BR137" s="12">
        <f t="shared" si="92"/>
        <v>8</v>
      </c>
      <c r="BS137" s="12">
        <f t="shared" si="13"/>
        <v>17</v>
      </c>
      <c r="BT137" s="12">
        <f t="shared" si="89"/>
        <v>14</v>
      </c>
      <c r="BU137" s="12">
        <f t="shared" si="207"/>
        <v>177</v>
      </c>
      <c r="BV137" s="12">
        <f t="shared" si="208"/>
        <v>183</v>
      </c>
      <c r="BW137" s="12">
        <f t="shared" si="94"/>
        <v>360</v>
      </c>
    </row>
    <row r="138" spans="1:75" ht="15.75" customHeight="1">
      <c r="A138" s="11" t="s">
        <v>348</v>
      </c>
      <c r="B138" s="22" t="s">
        <v>347</v>
      </c>
      <c r="C138" s="12">
        <v>6</v>
      </c>
      <c r="D138" s="12">
        <v>0.5</v>
      </c>
      <c r="E138" s="12">
        <v>86</v>
      </c>
      <c r="F138" s="12">
        <v>3</v>
      </c>
      <c r="G138" s="12"/>
      <c r="H138" s="12"/>
      <c r="I138" s="12">
        <v>78</v>
      </c>
      <c r="J138" s="12">
        <v>3</v>
      </c>
      <c r="K138" s="12"/>
      <c r="L138" s="12"/>
      <c r="M138" s="12">
        <v>81</v>
      </c>
      <c r="N138" s="12">
        <v>4</v>
      </c>
      <c r="O138" s="12"/>
      <c r="P138" s="12"/>
      <c r="Q138" s="12">
        <v>81</v>
      </c>
      <c r="R138" s="12">
        <v>3</v>
      </c>
      <c r="S138" s="12"/>
      <c r="T138" s="12"/>
      <c r="U138" s="12">
        <v>77</v>
      </c>
      <c r="V138" s="12">
        <v>3</v>
      </c>
      <c r="W138" s="12"/>
      <c r="X138" s="12"/>
      <c r="Y138" s="12">
        <v>67</v>
      </c>
      <c r="Z138" s="12">
        <v>3</v>
      </c>
      <c r="AA138" s="12"/>
      <c r="AB138" s="12"/>
      <c r="AC138" s="12">
        <v>67</v>
      </c>
      <c r="AD138" s="12">
        <v>3</v>
      </c>
      <c r="AE138" s="12"/>
      <c r="AF138" s="12"/>
      <c r="AG138" s="12">
        <v>64</v>
      </c>
      <c r="AH138" s="12">
        <v>3</v>
      </c>
      <c r="AI138" s="12"/>
      <c r="AJ138" s="12"/>
      <c r="AK138" s="12">
        <v>60</v>
      </c>
      <c r="AL138" s="12">
        <v>3</v>
      </c>
      <c r="AM138" s="12"/>
      <c r="AN138" s="12"/>
      <c r="AO138" s="12">
        <v>17</v>
      </c>
      <c r="AP138" s="12">
        <v>1</v>
      </c>
      <c r="AQ138" s="12"/>
      <c r="AR138" s="12"/>
      <c r="AS138" s="12">
        <v>20</v>
      </c>
      <c r="AT138" s="12">
        <v>1</v>
      </c>
      <c r="AU138" s="12"/>
      <c r="AV138" s="12"/>
      <c r="AW138" s="12">
        <v>4567</v>
      </c>
      <c r="AX138" s="212">
        <f t="shared" si="195"/>
        <v>81</v>
      </c>
      <c r="AY138" s="212">
        <f t="shared" si="196"/>
        <v>77</v>
      </c>
      <c r="AZ138" s="212">
        <f t="shared" si="197"/>
        <v>67</v>
      </c>
      <c r="BA138" s="212">
        <f t="shared" si="198"/>
        <v>67</v>
      </c>
      <c r="BB138" s="12"/>
      <c r="BC138" s="12"/>
      <c r="BD138" s="12"/>
      <c r="BE138" s="12">
        <f t="shared" si="199"/>
        <v>0</v>
      </c>
      <c r="BF138" s="12">
        <f t="shared" si="200"/>
        <v>81</v>
      </c>
      <c r="BG138" s="12">
        <f t="shared" si="201"/>
        <v>0</v>
      </c>
      <c r="BH138" s="12">
        <f t="shared" si="202"/>
        <v>77</v>
      </c>
      <c r="BI138" s="12">
        <v>0</v>
      </c>
      <c r="BJ138" s="12">
        <f t="shared" si="203"/>
        <v>0</v>
      </c>
      <c r="BK138" s="12">
        <f t="shared" si="204"/>
        <v>67</v>
      </c>
      <c r="BL138" s="12">
        <v>0</v>
      </c>
      <c r="BM138" s="12">
        <v>0</v>
      </c>
      <c r="BN138" s="12">
        <f t="shared" si="205"/>
        <v>0</v>
      </c>
      <c r="BO138" s="12">
        <f t="shared" si="206"/>
        <v>67</v>
      </c>
      <c r="BP138" s="12">
        <v>0</v>
      </c>
      <c r="BQ138" s="12">
        <f t="shared" si="82"/>
        <v>12</v>
      </c>
      <c r="BR138" s="12">
        <f t="shared" si="92"/>
        <v>0</v>
      </c>
      <c r="BS138" s="12">
        <f t="shared" si="13"/>
        <v>12</v>
      </c>
      <c r="BT138" s="12">
        <f t="shared" si="89"/>
        <v>8</v>
      </c>
      <c r="BU138" s="12">
        <f t="shared" si="207"/>
        <v>0</v>
      </c>
      <c r="BV138" s="12">
        <f t="shared" si="208"/>
        <v>292</v>
      </c>
      <c r="BW138" s="12">
        <f t="shared" si="94"/>
        <v>292</v>
      </c>
    </row>
    <row r="139" spans="1:75" ht="15.75" customHeight="1">
      <c r="A139" s="11" t="s">
        <v>350</v>
      </c>
      <c r="B139" s="22" t="s">
        <v>347</v>
      </c>
      <c r="C139" s="12">
        <v>9</v>
      </c>
      <c r="D139" s="12">
        <v>0.5</v>
      </c>
      <c r="E139" s="12">
        <v>88</v>
      </c>
      <c r="F139" s="12">
        <v>4</v>
      </c>
      <c r="G139" s="12"/>
      <c r="H139" s="12"/>
      <c r="I139" s="12">
        <v>112</v>
      </c>
      <c r="J139" s="12">
        <v>5</v>
      </c>
      <c r="K139" s="12"/>
      <c r="L139" s="12"/>
      <c r="M139" s="12">
        <v>96</v>
      </c>
      <c r="N139" s="12">
        <v>5</v>
      </c>
      <c r="O139" s="12"/>
      <c r="P139" s="12"/>
      <c r="Q139" s="12">
        <v>109</v>
      </c>
      <c r="R139" s="12">
        <v>5</v>
      </c>
      <c r="S139" s="12"/>
      <c r="T139" s="12"/>
      <c r="U139" s="12">
        <v>85</v>
      </c>
      <c r="V139" s="12">
        <v>4</v>
      </c>
      <c r="W139" s="12"/>
      <c r="X139" s="12"/>
      <c r="Y139" s="12">
        <v>90</v>
      </c>
      <c r="Z139" s="12">
        <v>4</v>
      </c>
      <c r="AA139" s="12"/>
      <c r="AB139" s="12"/>
      <c r="AC139" s="12">
        <v>82</v>
      </c>
      <c r="AD139" s="12">
        <v>5</v>
      </c>
      <c r="AE139" s="12"/>
      <c r="AF139" s="12"/>
      <c r="AG139" s="12">
        <v>61</v>
      </c>
      <c r="AH139" s="12">
        <v>3</v>
      </c>
      <c r="AI139" s="12"/>
      <c r="AJ139" s="12"/>
      <c r="AK139" s="12">
        <v>40</v>
      </c>
      <c r="AL139" s="12">
        <v>2</v>
      </c>
      <c r="AM139" s="12"/>
      <c r="AN139" s="12"/>
      <c r="AO139" s="12">
        <v>23</v>
      </c>
      <c r="AP139" s="12">
        <v>1</v>
      </c>
      <c r="AQ139" s="12"/>
      <c r="AR139" s="12"/>
      <c r="AS139" s="12">
        <v>24</v>
      </c>
      <c r="AT139" s="12">
        <v>1</v>
      </c>
      <c r="AU139" s="12"/>
      <c r="AV139" s="12"/>
      <c r="AW139" s="12">
        <v>4567</v>
      </c>
      <c r="AX139" s="212">
        <f t="shared" si="195"/>
        <v>109</v>
      </c>
      <c r="AY139" s="212">
        <f t="shared" si="196"/>
        <v>85</v>
      </c>
      <c r="AZ139" s="212">
        <f t="shared" si="197"/>
        <v>90</v>
      </c>
      <c r="BA139" s="212">
        <f t="shared" si="198"/>
        <v>82</v>
      </c>
      <c r="BB139" s="12"/>
      <c r="BC139" s="12"/>
      <c r="BD139" s="12"/>
      <c r="BE139" s="12">
        <f t="shared" si="199"/>
        <v>0</v>
      </c>
      <c r="BF139" s="12">
        <f t="shared" si="200"/>
        <v>109</v>
      </c>
      <c r="BG139" s="12">
        <f t="shared" si="201"/>
        <v>0</v>
      </c>
      <c r="BH139" s="12">
        <f t="shared" si="202"/>
        <v>85</v>
      </c>
      <c r="BI139" s="12">
        <v>0</v>
      </c>
      <c r="BJ139" s="12">
        <f t="shared" si="203"/>
        <v>0</v>
      </c>
      <c r="BK139" s="12">
        <f t="shared" si="204"/>
        <v>90</v>
      </c>
      <c r="BL139" s="12">
        <v>0</v>
      </c>
      <c r="BM139" s="12">
        <v>0</v>
      </c>
      <c r="BN139" s="12">
        <f t="shared" si="205"/>
        <v>0</v>
      </c>
      <c r="BO139" s="12">
        <f t="shared" si="206"/>
        <v>82</v>
      </c>
      <c r="BP139" s="12">
        <v>0</v>
      </c>
      <c r="BQ139" s="12">
        <f t="shared" si="82"/>
        <v>18</v>
      </c>
      <c r="BR139" s="12">
        <f t="shared" si="92"/>
        <v>0</v>
      </c>
      <c r="BS139" s="12">
        <f t="shared" si="13"/>
        <v>18</v>
      </c>
      <c r="BT139" s="12">
        <f t="shared" si="89"/>
        <v>7</v>
      </c>
      <c r="BU139" s="12">
        <f t="shared" si="207"/>
        <v>0</v>
      </c>
      <c r="BV139" s="12">
        <f t="shared" si="208"/>
        <v>366</v>
      </c>
      <c r="BW139" s="12">
        <f t="shared" si="94"/>
        <v>366</v>
      </c>
    </row>
    <row r="140" spans="1:75" ht="15.75" customHeight="1">
      <c r="A140" s="11" t="s">
        <v>352</v>
      </c>
      <c r="B140" s="22" t="s">
        <v>347</v>
      </c>
      <c r="C140" s="12">
        <v>10</v>
      </c>
      <c r="D140" s="12">
        <v>0.5</v>
      </c>
      <c r="E140" s="12">
        <v>80</v>
      </c>
      <c r="F140" s="12">
        <v>3</v>
      </c>
      <c r="G140" s="12"/>
      <c r="H140" s="12"/>
      <c r="I140" s="12">
        <v>67</v>
      </c>
      <c r="J140" s="12">
        <v>3</v>
      </c>
      <c r="K140" s="12"/>
      <c r="L140" s="12"/>
      <c r="M140" s="12">
        <v>72</v>
      </c>
      <c r="N140" s="12">
        <v>3</v>
      </c>
      <c r="O140" s="12"/>
      <c r="P140" s="12"/>
      <c r="Q140" s="12">
        <v>93</v>
      </c>
      <c r="R140" s="12">
        <v>3</v>
      </c>
      <c r="S140" s="12"/>
      <c r="T140" s="12"/>
      <c r="U140" s="12">
        <v>67</v>
      </c>
      <c r="V140" s="12">
        <v>3</v>
      </c>
      <c r="W140" s="12"/>
      <c r="X140" s="12"/>
      <c r="Y140" s="12">
        <v>61</v>
      </c>
      <c r="Z140" s="12">
        <v>3</v>
      </c>
      <c r="AA140" s="12"/>
      <c r="AB140" s="12"/>
      <c r="AC140" s="12">
        <v>66</v>
      </c>
      <c r="AD140" s="12">
        <v>3</v>
      </c>
      <c r="AE140" s="12"/>
      <c r="AF140" s="12"/>
      <c r="AG140" s="12">
        <v>61</v>
      </c>
      <c r="AH140" s="12">
        <v>3</v>
      </c>
      <c r="AI140" s="12"/>
      <c r="AJ140" s="12"/>
      <c r="AK140" s="12">
        <v>38</v>
      </c>
      <c r="AL140" s="12">
        <v>2</v>
      </c>
      <c r="AM140" s="12"/>
      <c r="AN140" s="12"/>
      <c r="AO140" s="12">
        <v>16</v>
      </c>
      <c r="AP140" s="12">
        <v>1</v>
      </c>
      <c r="AQ140" s="12"/>
      <c r="AR140" s="12"/>
      <c r="AS140" s="12">
        <v>21</v>
      </c>
      <c r="AT140" s="12">
        <v>1</v>
      </c>
      <c r="AU140" s="12"/>
      <c r="AV140" s="12"/>
      <c r="AW140" s="12">
        <v>4567</v>
      </c>
      <c r="AX140" s="212">
        <f t="shared" si="195"/>
        <v>93</v>
      </c>
      <c r="AY140" s="212">
        <f t="shared" si="196"/>
        <v>67</v>
      </c>
      <c r="AZ140" s="212">
        <f t="shared" si="197"/>
        <v>61</v>
      </c>
      <c r="BA140" s="212">
        <f t="shared" si="198"/>
        <v>66</v>
      </c>
      <c r="BB140" s="12"/>
      <c r="BC140" s="12"/>
      <c r="BD140" s="12"/>
      <c r="BE140" s="12">
        <f t="shared" si="199"/>
        <v>0</v>
      </c>
      <c r="BF140" s="12">
        <f t="shared" si="200"/>
        <v>93</v>
      </c>
      <c r="BG140" s="12">
        <f t="shared" si="201"/>
        <v>0</v>
      </c>
      <c r="BH140" s="12">
        <f t="shared" si="202"/>
        <v>67</v>
      </c>
      <c r="BI140" s="12">
        <v>0</v>
      </c>
      <c r="BJ140" s="12">
        <f t="shared" si="203"/>
        <v>0</v>
      </c>
      <c r="BK140" s="12">
        <f t="shared" si="204"/>
        <v>61</v>
      </c>
      <c r="BL140" s="12">
        <v>0</v>
      </c>
      <c r="BM140" s="12">
        <v>0</v>
      </c>
      <c r="BN140" s="12">
        <f t="shared" si="205"/>
        <v>0</v>
      </c>
      <c r="BO140" s="12">
        <f t="shared" si="206"/>
        <v>66</v>
      </c>
      <c r="BP140" s="12">
        <v>0</v>
      </c>
      <c r="BQ140" s="12">
        <f t="shared" si="82"/>
        <v>12</v>
      </c>
      <c r="BR140" s="12">
        <f t="shared" si="92"/>
        <v>0</v>
      </c>
      <c r="BS140" s="12">
        <f t="shared" si="13"/>
        <v>12</v>
      </c>
      <c r="BT140" s="12">
        <f t="shared" si="89"/>
        <v>7</v>
      </c>
      <c r="BU140" s="12">
        <f t="shared" si="207"/>
        <v>0</v>
      </c>
      <c r="BV140" s="12">
        <f t="shared" si="208"/>
        <v>287</v>
      </c>
      <c r="BW140" s="12">
        <f t="shared" si="94"/>
        <v>287</v>
      </c>
    </row>
    <row r="141" spans="1:75" ht="15.75" customHeight="1">
      <c r="A141" s="11" t="s">
        <v>354</v>
      </c>
      <c r="B141" s="22" t="s">
        <v>347</v>
      </c>
      <c r="C141" s="12" t="s">
        <v>356</v>
      </c>
      <c r="D141" s="12">
        <v>0.5</v>
      </c>
      <c r="E141" s="12">
        <v>121</v>
      </c>
      <c r="F141" s="12">
        <v>5</v>
      </c>
      <c r="G141" s="12"/>
      <c r="H141" s="12"/>
      <c r="I141" s="12">
        <v>136</v>
      </c>
      <c r="J141" s="12">
        <v>5</v>
      </c>
      <c r="K141" s="12"/>
      <c r="L141" s="12"/>
      <c r="M141" s="12">
        <v>109</v>
      </c>
      <c r="N141" s="12">
        <v>4</v>
      </c>
      <c r="O141" s="12"/>
      <c r="P141" s="12"/>
      <c r="Q141" s="12">
        <v>113</v>
      </c>
      <c r="R141" s="12">
        <v>4</v>
      </c>
      <c r="S141" s="12"/>
      <c r="T141" s="12"/>
      <c r="U141" s="12">
        <v>118</v>
      </c>
      <c r="V141" s="12">
        <v>5</v>
      </c>
      <c r="W141" s="12"/>
      <c r="X141" s="12"/>
      <c r="Y141" s="12">
        <v>108</v>
      </c>
      <c r="Z141" s="12">
        <v>5</v>
      </c>
      <c r="AA141" s="12"/>
      <c r="AB141" s="12"/>
      <c r="AC141" s="12">
        <v>73</v>
      </c>
      <c r="AD141" s="12">
        <v>3</v>
      </c>
      <c r="AE141" s="12"/>
      <c r="AF141" s="12"/>
      <c r="AG141" s="12">
        <v>83</v>
      </c>
      <c r="AH141" s="12">
        <v>4</v>
      </c>
      <c r="AI141" s="12"/>
      <c r="AJ141" s="12"/>
      <c r="AK141" s="12">
        <v>78</v>
      </c>
      <c r="AL141" s="12">
        <v>4</v>
      </c>
      <c r="AM141" s="12"/>
      <c r="AN141" s="12"/>
      <c r="AO141" s="12">
        <v>74</v>
      </c>
      <c r="AP141" s="12">
        <v>3</v>
      </c>
      <c r="AQ141" s="12"/>
      <c r="AR141" s="12"/>
      <c r="AS141" s="12">
        <v>81</v>
      </c>
      <c r="AT141" s="12">
        <v>3</v>
      </c>
      <c r="AU141" s="12"/>
      <c r="AV141" s="12"/>
      <c r="AW141" s="12">
        <v>4567</v>
      </c>
      <c r="AX141" s="212">
        <f t="shared" si="195"/>
        <v>113</v>
      </c>
      <c r="AY141" s="212">
        <f t="shared" si="196"/>
        <v>118</v>
      </c>
      <c r="AZ141" s="212">
        <f t="shared" si="197"/>
        <v>108</v>
      </c>
      <c r="BA141" s="212">
        <f t="shared" si="198"/>
        <v>73</v>
      </c>
      <c r="BB141" s="12"/>
      <c r="BC141" s="12"/>
      <c r="BD141" s="12"/>
      <c r="BE141" s="12">
        <f t="shared" si="199"/>
        <v>0</v>
      </c>
      <c r="BF141" s="12">
        <f t="shared" si="200"/>
        <v>113</v>
      </c>
      <c r="BG141" s="12">
        <f t="shared" si="201"/>
        <v>0</v>
      </c>
      <c r="BH141" s="12">
        <f t="shared" si="202"/>
        <v>118</v>
      </c>
      <c r="BI141" s="12">
        <v>0</v>
      </c>
      <c r="BJ141" s="12">
        <f t="shared" si="203"/>
        <v>0</v>
      </c>
      <c r="BK141" s="12">
        <f t="shared" si="204"/>
        <v>108</v>
      </c>
      <c r="BL141" s="12">
        <v>0</v>
      </c>
      <c r="BM141" s="12">
        <v>0</v>
      </c>
      <c r="BN141" s="12">
        <f t="shared" si="205"/>
        <v>0</v>
      </c>
      <c r="BO141" s="12">
        <f t="shared" si="206"/>
        <v>73</v>
      </c>
      <c r="BP141" s="12">
        <v>0</v>
      </c>
      <c r="BQ141" s="12">
        <f t="shared" si="82"/>
        <v>17</v>
      </c>
      <c r="BR141" s="12">
        <f t="shared" si="92"/>
        <v>0</v>
      </c>
      <c r="BS141" s="12">
        <f t="shared" si="13"/>
        <v>17</v>
      </c>
      <c r="BT141" s="12">
        <f t="shared" si="89"/>
        <v>14</v>
      </c>
      <c r="BU141" s="12">
        <f t="shared" si="207"/>
        <v>0</v>
      </c>
      <c r="BV141" s="12">
        <f t="shared" si="208"/>
        <v>412</v>
      </c>
      <c r="BW141" s="12">
        <f t="shared" si="94"/>
        <v>412</v>
      </c>
    </row>
    <row r="142" spans="1:75" ht="15.75" customHeight="1">
      <c r="BE142" s="46">
        <f t="shared" ref="BE142:BP142" si="209">SUM(BE2:BE141)</f>
        <v>4698</v>
      </c>
      <c r="BF142" s="46">
        <f t="shared" si="209"/>
        <v>13372</v>
      </c>
      <c r="BG142" s="46">
        <f t="shared" si="209"/>
        <v>4190</v>
      </c>
      <c r="BH142" s="46">
        <f t="shared" si="209"/>
        <v>14018</v>
      </c>
      <c r="BI142" s="46">
        <f t="shared" si="209"/>
        <v>560</v>
      </c>
      <c r="BJ142" s="46">
        <f t="shared" si="209"/>
        <v>1270</v>
      </c>
      <c r="BK142" s="46">
        <f t="shared" si="209"/>
        <v>4681</v>
      </c>
      <c r="BL142" s="46">
        <f t="shared" si="209"/>
        <v>3069</v>
      </c>
      <c r="BM142" s="46">
        <f t="shared" si="209"/>
        <v>7834</v>
      </c>
      <c r="BN142" s="46">
        <f t="shared" si="209"/>
        <v>4008</v>
      </c>
      <c r="BO142" s="46">
        <f t="shared" si="209"/>
        <v>12088</v>
      </c>
      <c r="BP142" s="46">
        <f t="shared" si="209"/>
        <v>454</v>
      </c>
    </row>
    <row r="143" spans="1:75" ht="15.75" customHeight="1">
      <c r="AX143" s="220" t="e">
        <f t="shared" ref="AX143:BA143" si="210">SUM(AX2:AX141)</f>
        <v>#VALUE!</v>
      </c>
      <c r="AY143" s="220" t="e">
        <f t="shared" si="210"/>
        <v>#VALUE!</v>
      </c>
      <c r="AZ143" s="220" t="e">
        <f t="shared" si="210"/>
        <v>#VALUE!</v>
      </c>
      <c r="BA143" s="220" t="e">
        <f t="shared" si="210"/>
        <v>#VALUE!</v>
      </c>
    </row>
    <row r="144" spans="1:75" ht="15.75" customHeight="1">
      <c r="AX144" s="220"/>
      <c r="AY144" s="220"/>
      <c r="AZ144" s="220"/>
      <c r="BA144" s="220"/>
    </row>
    <row r="145" spans="50:53" ht="15.75" customHeight="1">
      <c r="AX145" s="220"/>
      <c r="AY145" s="220"/>
      <c r="AZ145" s="220"/>
      <c r="BA145" s="220"/>
    </row>
    <row r="146" spans="50:53" ht="15.75" customHeight="1">
      <c r="AX146" s="220"/>
      <c r="AY146" s="220"/>
      <c r="AZ146" s="220"/>
      <c r="BA146" s="220"/>
    </row>
    <row r="147" spans="50:53" ht="15.75" customHeight="1">
      <c r="AX147" s="220"/>
      <c r="AY147" s="220"/>
      <c r="AZ147" s="220"/>
      <c r="BA147" s="220"/>
    </row>
    <row r="148" spans="50:53" ht="15.75" customHeight="1">
      <c r="AX148" s="220"/>
      <c r="AY148" s="220"/>
      <c r="AZ148" s="220"/>
      <c r="BA148" s="220"/>
    </row>
    <row r="149" spans="50:53" ht="15.75" customHeight="1">
      <c r="AX149" s="220"/>
      <c r="AY149" s="220"/>
      <c r="AZ149" s="220"/>
      <c r="BA149" s="220"/>
    </row>
    <row r="150" spans="50:53" ht="15.75" customHeight="1">
      <c r="AX150" s="220"/>
      <c r="AY150" s="220"/>
      <c r="AZ150" s="220"/>
      <c r="BA150" s="220"/>
    </row>
    <row r="151" spans="50:53" ht="15.75" customHeight="1">
      <c r="AX151" s="220"/>
      <c r="AY151" s="220"/>
      <c r="AZ151" s="220"/>
      <c r="BA151" s="220"/>
    </row>
    <row r="152" spans="50:53" ht="15.75" customHeight="1">
      <c r="AX152" s="220"/>
      <c r="AY152" s="220"/>
      <c r="AZ152" s="220"/>
      <c r="BA152" s="220"/>
    </row>
    <row r="153" spans="50:53" ht="15.75" customHeight="1">
      <c r="AX153" s="220"/>
      <c r="AY153" s="220"/>
      <c r="AZ153" s="220"/>
      <c r="BA153" s="220"/>
    </row>
    <row r="154" spans="50:53" ht="15.75" customHeight="1">
      <c r="AX154" s="220"/>
      <c r="AY154" s="220"/>
      <c r="AZ154" s="220"/>
      <c r="BA154" s="220"/>
    </row>
    <row r="155" spans="50:53" ht="15.75" customHeight="1">
      <c r="AX155" s="220"/>
      <c r="AY155" s="220"/>
      <c r="AZ155" s="220"/>
      <c r="BA155" s="220"/>
    </row>
    <row r="156" spans="50:53" ht="15.75" customHeight="1">
      <c r="AX156" s="220"/>
      <c r="AY156" s="220"/>
      <c r="AZ156" s="220"/>
      <c r="BA156" s="220"/>
    </row>
    <row r="157" spans="50:53" ht="15.75" customHeight="1">
      <c r="AX157" s="220"/>
      <c r="AY157" s="220"/>
      <c r="AZ157" s="220"/>
      <c r="BA157" s="220"/>
    </row>
    <row r="158" spans="50:53" ht="15.75" customHeight="1">
      <c r="AX158" s="220"/>
      <c r="AY158" s="220"/>
      <c r="AZ158" s="220"/>
      <c r="BA158" s="220"/>
    </row>
    <row r="159" spans="50:53" ht="15.75" customHeight="1">
      <c r="AX159" s="220"/>
      <c r="AY159" s="220"/>
      <c r="AZ159" s="220"/>
      <c r="BA159" s="220"/>
    </row>
    <row r="160" spans="50:53" ht="15.75" customHeight="1">
      <c r="AX160" s="220"/>
      <c r="AY160" s="220"/>
      <c r="AZ160" s="220"/>
      <c r="BA160" s="220"/>
    </row>
    <row r="161" spans="50:53" ht="15.75" customHeight="1">
      <c r="AX161" s="220"/>
      <c r="AY161" s="220"/>
      <c r="AZ161" s="220"/>
      <c r="BA161" s="220"/>
    </row>
    <row r="162" spans="50:53" ht="15.75" customHeight="1">
      <c r="AX162" s="220"/>
      <c r="AY162" s="220"/>
      <c r="AZ162" s="220"/>
      <c r="BA162" s="220"/>
    </row>
    <row r="163" spans="50:53" ht="15.75" customHeight="1">
      <c r="AX163" s="220"/>
      <c r="AY163" s="220"/>
      <c r="AZ163" s="220"/>
      <c r="BA163" s="220"/>
    </row>
    <row r="164" spans="50:53" ht="15.75" customHeight="1">
      <c r="AX164" s="220"/>
      <c r="AY164" s="220"/>
      <c r="AZ164" s="220"/>
      <c r="BA164" s="220"/>
    </row>
    <row r="165" spans="50:53" ht="15.75" customHeight="1">
      <c r="AX165" s="220"/>
      <c r="AY165" s="220"/>
      <c r="AZ165" s="220"/>
      <c r="BA165" s="220"/>
    </row>
    <row r="166" spans="50:53" ht="15.75" customHeight="1">
      <c r="AX166" s="220"/>
      <c r="AY166" s="220"/>
      <c r="AZ166" s="220"/>
      <c r="BA166" s="220"/>
    </row>
    <row r="167" spans="50:53" ht="15.75" customHeight="1">
      <c r="AX167" s="220"/>
      <c r="AY167" s="220"/>
      <c r="AZ167" s="220"/>
      <c r="BA167" s="220"/>
    </row>
    <row r="168" spans="50:53" ht="15.75" customHeight="1">
      <c r="AX168" s="220"/>
      <c r="AY168" s="220"/>
      <c r="AZ168" s="220"/>
      <c r="BA168" s="220"/>
    </row>
    <row r="169" spans="50:53" ht="15.75" customHeight="1">
      <c r="AX169" s="220"/>
      <c r="AY169" s="220"/>
      <c r="AZ169" s="220"/>
      <c r="BA169" s="220"/>
    </row>
    <row r="170" spans="50:53" ht="15.75" customHeight="1">
      <c r="AX170" s="220"/>
      <c r="AY170" s="220"/>
      <c r="AZ170" s="220"/>
      <c r="BA170" s="220"/>
    </row>
    <row r="171" spans="50:53" ht="15.75" customHeight="1">
      <c r="AX171" s="220"/>
      <c r="AY171" s="220"/>
      <c r="AZ171" s="220"/>
      <c r="BA171" s="220"/>
    </row>
    <row r="172" spans="50:53" ht="15.75" customHeight="1">
      <c r="AX172" s="220"/>
      <c r="AY172" s="220"/>
      <c r="AZ172" s="220"/>
      <c r="BA172" s="220"/>
    </row>
    <row r="173" spans="50:53" ht="15.75" customHeight="1">
      <c r="AX173" s="220"/>
      <c r="AY173" s="220"/>
      <c r="AZ173" s="220"/>
      <c r="BA173" s="220"/>
    </row>
    <row r="174" spans="50:53" ht="15.75" customHeight="1">
      <c r="AX174" s="220"/>
      <c r="AY174" s="220"/>
      <c r="AZ174" s="220"/>
      <c r="BA174" s="220"/>
    </row>
    <row r="175" spans="50:53" ht="15.75" customHeight="1">
      <c r="AX175" s="220"/>
      <c r="AY175" s="220"/>
      <c r="AZ175" s="220"/>
      <c r="BA175" s="220"/>
    </row>
    <row r="176" spans="50:53" ht="15.75" customHeight="1">
      <c r="AX176" s="220"/>
      <c r="AY176" s="220"/>
      <c r="AZ176" s="220"/>
      <c r="BA176" s="220"/>
    </row>
    <row r="177" spans="50:53" ht="15.75" customHeight="1">
      <c r="AX177" s="220"/>
      <c r="AY177" s="220"/>
      <c r="AZ177" s="220"/>
      <c r="BA177" s="220"/>
    </row>
    <row r="178" spans="50:53" ht="15.75" customHeight="1">
      <c r="AX178" s="220"/>
      <c r="AY178" s="220"/>
      <c r="AZ178" s="220"/>
      <c r="BA178" s="220"/>
    </row>
    <row r="179" spans="50:53" ht="15.75" customHeight="1">
      <c r="AX179" s="220"/>
      <c r="AY179" s="220"/>
      <c r="AZ179" s="220"/>
      <c r="BA179" s="220"/>
    </row>
    <row r="180" spans="50:53" ht="15.75" customHeight="1">
      <c r="AX180" s="220"/>
      <c r="AY180" s="220"/>
      <c r="AZ180" s="220"/>
      <c r="BA180" s="220"/>
    </row>
    <row r="181" spans="50:53" ht="15.75" customHeight="1">
      <c r="AX181" s="220"/>
      <c r="AY181" s="220"/>
      <c r="AZ181" s="220"/>
      <c r="BA181" s="220"/>
    </row>
    <row r="182" spans="50:53" ht="15.75" customHeight="1">
      <c r="AX182" s="220"/>
      <c r="AY182" s="220"/>
      <c r="AZ182" s="220"/>
      <c r="BA182" s="220"/>
    </row>
    <row r="183" spans="50:53" ht="15.75" customHeight="1">
      <c r="AX183" s="220"/>
      <c r="AY183" s="220"/>
      <c r="AZ183" s="220"/>
      <c r="BA183" s="220"/>
    </row>
    <row r="184" spans="50:53" ht="15.75" customHeight="1">
      <c r="AX184" s="220"/>
      <c r="AY184" s="220"/>
      <c r="AZ184" s="220"/>
      <c r="BA184" s="220"/>
    </row>
    <row r="185" spans="50:53" ht="15.75" customHeight="1">
      <c r="AX185" s="220"/>
      <c r="AY185" s="220"/>
      <c r="AZ185" s="220"/>
      <c r="BA185" s="220"/>
    </row>
    <row r="186" spans="50:53" ht="15.75" customHeight="1">
      <c r="AX186" s="220"/>
      <c r="AY186" s="220"/>
      <c r="AZ186" s="220"/>
      <c r="BA186" s="220"/>
    </row>
    <row r="187" spans="50:53" ht="15.75" customHeight="1">
      <c r="AX187" s="220"/>
      <c r="AY187" s="220"/>
      <c r="AZ187" s="220"/>
      <c r="BA187" s="220"/>
    </row>
    <row r="188" spans="50:53" ht="15.75" customHeight="1">
      <c r="AX188" s="220"/>
      <c r="AY188" s="220"/>
      <c r="AZ188" s="220"/>
      <c r="BA188" s="220"/>
    </row>
    <row r="189" spans="50:53" ht="15.75" customHeight="1">
      <c r="AX189" s="220"/>
      <c r="AY189" s="220"/>
      <c r="AZ189" s="220"/>
      <c r="BA189" s="220"/>
    </row>
    <row r="190" spans="50:53" ht="15.75" customHeight="1">
      <c r="AX190" s="220"/>
      <c r="AY190" s="220"/>
      <c r="AZ190" s="220"/>
      <c r="BA190" s="220"/>
    </row>
    <row r="191" spans="50:53" ht="15.75" customHeight="1">
      <c r="AX191" s="220"/>
      <c r="AY191" s="220"/>
      <c r="AZ191" s="220"/>
      <c r="BA191" s="220"/>
    </row>
    <row r="192" spans="50:53" ht="15.75" customHeight="1">
      <c r="AX192" s="220"/>
      <c r="AY192" s="220"/>
      <c r="AZ192" s="220"/>
      <c r="BA192" s="220"/>
    </row>
    <row r="193" spans="50:53" ht="15.75" customHeight="1">
      <c r="AX193" s="220"/>
      <c r="AY193" s="220"/>
      <c r="AZ193" s="220"/>
      <c r="BA193" s="220"/>
    </row>
    <row r="194" spans="50:53" ht="15.75" customHeight="1">
      <c r="AX194" s="220"/>
      <c r="AY194" s="220"/>
      <c r="AZ194" s="220"/>
      <c r="BA194" s="220"/>
    </row>
    <row r="195" spans="50:53" ht="15.75" customHeight="1">
      <c r="AX195" s="220"/>
      <c r="AY195" s="220"/>
      <c r="AZ195" s="220"/>
      <c r="BA195" s="220"/>
    </row>
    <row r="196" spans="50:53" ht="15.75" customHeight="1">
      <c r="AX196" s="220"/>
      <c r="AY196" s="220"/>
      <c r="AZ196" s="220"/>
      <c r="BA196" s="220"/>
    </row>
    <row r="197" spans="50:53" ht="15.75" customHeight="1">
      <c r="AX197" s="220"/>
      <c r="AY197" s="220"/>
      <c r="AZ197" s="220"/>
      <c r="BA197" s="220"/>
    </row>
    <row r="198" spans="50:53" ht="15.75" customHeight="1">
      <c r="AX198" s="220"/>
      <c r="AY198" s="220"/>
      <c r="AZ198" s="220"/>
      <c r="BA198" s="220"/>
    </row>
    <row r="199" spans="50:53" ht="15.75" customHeight="1">
      <c r="AX199" s="220"/>
      <c r="AY199" s="220"/>
      <c r="AZ199" s="220"/>
      <c r="BA199" s="220"/>
    </row>
    <row r="200" spans="50:53" ht="15.75" customHeight="1">
      <c r="AX200" s="220"/>
      <c r="AY200" s="220"/>
      <c r="AZ200" s="220"/>
      <c r="BA200" s="220"/>
    </row>
    <row r="201" spans="50:53" ht="15.75" customHeight="1">
      <c r="AX201" s="220"/>
      <c r="AY201" s="220"/>
      <c r="AZ201" s="220"/>
      <c r="BA201" s="220"/>
    </row>
    <row r="202" spans="50:53" ht="15.75" customHeight="1">
      <c r="AX202" s="220"/>
      <c r="AY202" s="220"/>
      <c r="AZ202" s="220"/>
      <c r="BA202" s="220"/>
    </row>
    <row r="203" spans="50:53" ht="15.75" customHeight="1">
      <c r="AX203" s="220"/>
      <c r="AY203" s="220"/>
      <c r="AZ203" s="220"/>
      <c r="BA203" s="220"/>
    </row>
    <row r="204" spans="50:53" ht="15.75" customHeight="1">
      <c r="AX204" s="220"/>
      <c r="AY204" s="220"/>
      <c r="AZ204" s="220"/>
      <c r="BA204" s="220"/>
    </row>
    <row r="205" spans="50:53" ht="15.75" customHeight="1">
      <c r="AX205" s="220"/>
      <c r="AY205" s="220"/>
      <c r="AZ205" s="220"/>
      <c r="BA205" s="220"/>
    </row>
    <row r="206" spans="50:53" ht="15.75" customHeight="1">
      <c r="AX206" s="220"/>
      <c r="AY206" s="220"/>
      <c r="AZ206" s="220"/>
      <c r="BA206" s="220"/>
    </row>
    <row r="207" spans="50:53" ht="15.75" customHeight="1">
      <c r="AX207" s="220"/>
      <c r="AY207" s="220"/>
      <c r="AZ207" s="220"/>
      <c r="BA207" s="220"/>
    </row>
    <row r="208" spans="50:53" ht="15.75" customHeight="1">
      <c r="AX208" s="220"/>
      <c r="AY208" s="220"/>
      <c r="AZ208" s="220"/>
      <c r="BA208" s="220"/>
    </row>
    <row r="209" spans="50:53" ht="15.75" customHeight="1">
      <c r="AX209" s="220"/>
      <c r="AY209" s="220"/>
      <c r="AZ209" s="220"/>
      <c r="BA209" s="220"/>
    </row>
    <row r="210" spans="50:53" ht="15.75" customHeight="1">
      <c r="AX210" s="220"/>
      <c r="AY210" s="220"/>
      <c r="AZ210" s="220"/>
      <c r="BA210" s="220"/>
    </row>
    <row r="211" spans="50:53" ht="15.75" customHeight="1">
      <c r="AX211" s="220"/>
      <c r="AY211" s="220"/>
      <c r="AZ211" s="220"/>
      <c r="BA211" s="220"/>
    </row>
    <row r="212" spans="50:53" ht="15.75" customHeight="1">
      <c r="AX212" s="220"/>
      <c r="AY212" s="220"/>
      <c r="AZ212" s="220"/>
      <c r="BA212" s="220"/>
    </row>
    <row r="213" spans="50:53" ht="15.75" customHeight="1">
      <c r="AX213" s="220"/>
      <c r="AY213" s="220"/>
      <c r="AZ213" s="220"/>
      <c r="BA213" s="220"/>
    </row>
    <row r="214" spans="50:53" ht="15.75" customHeight="1">
      <c r="AX214" s="220"/>
      <c r="AY214" s="220"/>
      <c r="AZ214" s="220"/>
      <c r="BA214" s="220"/>
    </row>
    <row r="215" spans="50:53" ht="15.75" customHeight="1">
      <c r="AX215" s="220"/>
      <c r="AY215" s="220"/>
      <c r="AZ215" s="220"/>
      <c r="BA215" s="220"/>
    </row>
    <row r="216" spans="50:53" ht="15.75" customHeight="1">
      <c r="AX216" s="220"/>
      <c r="AY216" s="220"/>
      <c r="AZ216" s="220"/>
      <c r="BA216" s="220"/>
    </row>
    <row r="217" spans="50:53" ht="15.75" customHeight="1">
      <c r="AX217" s="220"/>
      <c r="AY217" s="220"/>
      <c r="AZ217" s="220"/>
      <c r="BA217" s="220"/>
    </row>
    <row r="218" spans="50:53" ht="15.75" customHeight="1">
      <c r="AX218" s="220"/>
      <c r="AY218" s="220"/>
      <c r="AZ218" s="220"/>
      <c r="BA218" s="220"/>
    </row>
    <row r="219" spans="50:53" ht="15.75" customHeight="1">
      <c r="AX219" s="220"/>
      <c r="AY219" s="220"/>
      <c r="AZ219" s="220"/>
      <c r="BA219" s="220"/>
    </row>
    <row r="220" spans="50:53" ht="15.75" customHeight="1">
      <c r="AX220" s="220"/>
      <c r="AY220" s="220"/>
      <c r="AZ220" s="220"/>
      <c r="BA220" s="220"/>
    </row>
    <row r="221" spans="50:53" ht="15.75" customHeight="1">
      <c r="AX221" s="220"/>
      <c r="AY221" s="220"/>
      <c r="AZ221" s="220"/>
      <c r="BA221" s="220"/>
    </row>
    <row r="222" spans="50:53" ht="15.75" customHeight="1">
      <c r="AX222" s="220"/>
      <c r="AY222" s="220"/>
      <c r="AZ222" s="220"/>
      <c r="BA222" s="220"/>
    </row>
    <row r="223" spans="50:53" ht="15.75" customHeight="1">
      <c r="AX223" s="220"/>
      <c r="AY223" s="220"/>
      <c r="AZ223" s="220"/>
      <c r="BA223" s="220"/>
    </row>
    <row r="224" spans="50:53" ht="15.75" customHeight="1">
      <c r="AX224" s="220"/>
      <c r="AY224" s="220"/>
      <c r="AZ224" s="220"/>
      <c r="BA224" s="220"/>
    </row>
    <row r="225" spans="50:53" ht="15.75" customHeight="1">
      <c r="AX225" s="220"/>
      <c r="AY225" s="220"/>
      <c r="AZ225" s="220"/>
      <c r="BA225" s="220"/>
    </row>
    <row r="226" spans="50:53" ht="15.75" customHeight="1">
      <c r="AX226" s="220"/>
      <c r="AY226" s="220"/>
      <c r="AZ226" s="220"/>
      <c r="BA226" s="220"/>
    </row>
    <row r="227" spans="50:53" ht="15.75" customHeight="1">
      <c r="AX227" s="220"/>
      <c r="AY227" s="220"/>
      <c r="AZ227" s="220"/>
      <c r="BA227" s="220"/>
    </row>
    <row r="228" spans="50:53" ht="15.75" customHeight="1">
      <c r="AX228" s="220"/>
      <c r="AY228" s="220"/>
      <c r="AZ228" s="220"/>
      <c r="BA228" s="220"/>
    </row>
    <row r="229" spans="50:53" ht="15.75" customHeight="1">
      <c r="AX229" s="220"/>
      <c r="AY229" s="220"/>
      <c r="AZ229" s="220"/>
      <c r="BA229" s="220"/>
    </row>
    <row r="230" spans="50:53" ht="15.75" customHeight="1">
      <c r="AX230" s="220"/>
      <c r="AY230" s="220"/>
      <c r="AZ230" s="220"/>
      <c r="BA230" s="220"/>
    </row>
    <row r="231" spans="50:53" ht="15.75" customHeight="1">
      <c r="AX231" s="220"/>
      <c r="AY231" s="220"/>
      <c r="AZ231" s="220"/>
      <c r="BA231" s="220"/>
    </row>
    <row r="232" spans="50:53" ht="15.75" customHeight="1">
      <c r="AX232" s="220"/>
      <c r="AY232" s="220"/>
      <c r="AZ232" s="220"/>
      <c r="BA232" s="220"/>
    </row>
    <row r="233" spans="50:53" ht="15.75" customHeight="1">
      <c r="AX233" s="220"/>
      <c r="AY233" s="220"/>
      <c r="AZ233" s="220"/>
      <c r="BA233" s="220"/>
    </row>
    <row r="234" spans="50:53" ht="15.75" customHeight="1">
      <c r="AX234" s="220"/>
      <c r="AY234" s="220"/>
      <c r="AZ234" s="220"/>
      <c r="BA234" s="220"/>
    </row>
    <row r="235" spans="50:53" ht="15.75" customHeight="1">
      <c r="AX235" s="220"/>
      <c r="AY235" s="220"/>
      <c r="AZ235" s="220"/>
      <c r="BA235" s="220"/>
    </row>
    <row r="236" spans="50:53" ht="15.75" customHeight="1">
      <c r="AX236" s="220"/>
      <c r="AY236" s="220"/>
      <c r="AZ236" s="220"/>
      <c r="BA236" s="220"/>
    </row>
    <row r="237" spans="50:53" ht="15.75" customHeight="1">
      <c r="AX237" s="220"/>
      <c r="AY237" s="220"/>
      <c r="AZ237" s="220"/>
      <c r="BA237" s="220"/>
    </row>
    <row r="238" spans="50:53" ht="15.75" customHeight="1">
      <c r="AX238" s="220"/>
      <c r="AY238" s="220"/>
      <c r="AZ238" s="220"/>
      <c r="BA238" s="220"/>
    </row>
    <row r="239" spans="50:53" ht="15.75" customHeight="1">
      <c r="AX239" s="220"/>
      <c r="AY239" s="220"/>
      <c r="AZ239" s="220"/>
      <c r="BA239" s="220"/>
    </row>
    <row r="240" spans="50:53" ht="15.75" customHeight="1">
      <c r="AX240" s="220"/>
      <c r="AY240" s="220"/>
      <c r="AZ240" s="220"/>
      <c r="BA240" s="220"/>
    </row>
    <row r="241" spans="50:53" ht="15.75" customHeight="1">
      <c r="AX241" s="220"/>
      <c r="AY241" s="220"/>
      <c r="AZ241" s="220"/>
      <c r="BA241" s="220"/>
    </row>
    <row r="242" spans="50:53" ht="15.75" customHeight="1">
      <c r="AX242" s="220"/>
      <c r="AY242" s="220"/>
      <c r="AZ242" s="220"/>
      <c r="BA242" s="220"/>
    </row>
    <row r="243" spans="50:53" ht="15.75" customHeight="1">
      <c r="AX243" s="220"/>
      <c r="AY243" s="220"/>
      <c r="AZ243" s="220"/>
      <c r="BA243" s="220"/>
    </row>
    <row r="244" spans="50:53" ht="15.75" customHeight="1">
      <c r="AX244" s="220"/>
      <c r="AY244" s="220"/>
      <c r="AZ244" s="220"/>
      <c r="BA244" s="220"/>
    </row>
    <row r="245" spans="50:53" ht="15.75" customHeight="1">
      <c r="AX245" s="220"/>
      <c r="AY245" s="220"/>
      <c r="AZ245" s="220"/>
      <c r="BA245" s="220"/>
    </row>
    <row r="246" spans="50:53" ht="15.75" customHeight="1">
      <c r="AX246" s="220"/>
      <c r="AY246" s="220"/>
      <c r="AZ246" s="220"/>
      <c r="BA246" s="220"/>
    </row>
    <row r="247" spans="50:53" ht="15.75" customHeight="1">
      <c r="AX247" s="220"/>
      <c r="AY247" s="220"/>
      <c r="AZ247" s="220"/>
      <c r="BA247" s="220"/>
    </row>
    <row r="248" spans="50:53" ht="15.75" customHeight="1">
      <c r="AX248" s="220"/>
      <c r="AY248" s="220"/>
      <c r="AZ248" s="220"/>
      <c r="BA248" s="220"/>
    </row>
    <row r="249" spans="50:53" ht="15.75" customHeight="1">
      <c r="AX249" s="220"/>
      <c r="AY249" s="220"/>
      <c r="AZ249" s="220"/>
      <c r="BA249" s="220"/>
    </row>
    <row r="250" spans="50:53" ht="15.75" customHeight="1">
      <c r="AX250" s="220"/>
      <c r="AY250" s="220"/>
      <c r="AZ250" s="220"/>
      <c r="BA250" s="220"/>
    </row>
    <row r="251" spans="50:53" ht="15.75" customHeight="1">
      <c r="AX251" s="220"/>
      <c r="AY251" s="220"/>
      <c r="AZ251" s="220"/>
      <c r="BA251" s="220"/>
    </row>
    <row r="252" spans="50:53" ht="15.75" customHeight="1">
      <c r="AX252" s="220"/>
      <c r="AY252" s="220"/>
      <c r="AZ252" s="220"/>
      <c r="BA252" s="220"/>
    </row>
    <row r="253" spans="50:53" ht="15.75" customHeight="1">
      <c r="AX253" s="220"/>
      <c r="AY253" s="220"/>
      <c r="AZ253" s="220"/>
      <c r="BA253" s="220"/>
    </row>
    <row r="254" spans="50:53" ht="15.75" customHeight="1">
      <c r="AX254" s="220"/>
      <c r="AY254" s="220"/>
      <c r="AZ254" s="220"/>
      <c r="BA254" s="220"/>
    </row>
    <row r="255" spans="50:53" ht="15.75" customHeight="1">
      <c r="AX255" s="220"/>
      <c r="AY255" s="220"/>
      <c r="AZ255" s="220"/>
      <c r="BA255" s="220"/>
    </row>
    <row r="256" spans="50:53" ht="15.75" customHeight="1">
      <c r="AX256" s="220"/>
      <c r="AY256" s="220"/>
      <c r="AZ256" s="220"/>
      <c r="BA256" s="220"/>
    </row>
    <row r="257" spans="50:53" ht="15.75" customHeight="1">
      <c r="AX257" s="220"/>
      <c r="AY257" s="220"/>
      <c r="AZ257" s="220"/>
      <c r="BA257" s="220"/>
    </row>
    <row r="258" spans="50:53" ht="15.75" customHeight="1">
      <c r="AX258" s="220"/>
      <c r="AY258" s="220"/>
      <c r="AZ258" s="220"/>
      <c r="BA258" s="220"/>
    </row>
    <row r="259" spans="50:53" ht="15.75" customHeight="1">
      <c r="AX259" s="220"/>
      <c r="AY259" s="220"/>
      <c r="AZ259" s="220"/>
      <c r="BA259" s="220"/>
    </row>
    <row r="260" spans="50:53" ht="15.75" customHeight="1">
      <c r="AX260" s="220"/>
      <c r="AY260" s="220"/>
      <c r="AZ260" s="220"/>
      <c r="BA260" s="220"/>
    </row>
    <row r="261" spans="50:53" ht="15.75" customHeight="1">
      <c r="AX261" s="220"/>
      <c r="AY261" s="220"/>
      <c r="AZ261" s="220"/>
      <c r="BA261" s="220"/>
    </row>
    <row r="262" spans="50:53" ht="15.75" customHeight="1">
      <c r="AX262" s="220"/>
      <c r="AY262" s="220"/>
      <c r="AZ262" s="220"/>
      <c r="BA262" s="220"/>
    </row>
    <row r="263" spans="50:53" ht="15.75" customHeight="1">
      <c r="AX263" s="220"/>
      <c r="AY263" s="220"/>
      <c r="AZ263" s="220"/>
      <c r="BA263" s="220"/>
    </row>
    <row r="264" spans="50:53" ht="15.75" customHeight="1">
      <c r="AX264" s="220"/>
      <c r="AY264" s="220"/>
      <c r="AZ264" s="220"/>
      <c r="BA264" s="220"/>
    </row>
    <row r="265" spans="50:53" ht="15.75" customHeight="1">
      <c r="AX265" s="220"/>
      <c r="AY265" s="220"/>
      <c r="AZ265" s="220"/>
      <c r="BA265" s="220"/>
    </row>
    <row r="266" spans="50:53" ht="15.75" customHeight="1">
      <c r="AX266" s="220"/>
      <c r="AY266" s="220"/>
      <c r="AZ266" s="220"/>
      <c r="BA266" s="220"/>
    </row>
    <row r="267" spans="50:53" ht="15.75" customHeight="1">
      <c r="AX267" s="220"/>
      <c r="AY267" s="220"/>
      <c r="AZ267" s="220"/>
      <c r="BA267" s="220"/>
    </row>
    <row r="268" spans="50:53" ht="15.75" customHeight="1">
      <c r="AX268" s="220"/>
      <c r="AY268" s="220"/>
      <c r="AZ268" s="220"/>
      <c r="BA268" s="220"/>
    </row>
    <row r="269" spans="50:53" ht="15.75" customHeight="1">
      <c r="AX269" s="220"/>
      <c r="AY269" s="220"/>
      <c r="AZ269" s="220"/>
      <c r="BA269" s="220"/>
    </row>
    <row r="270" spans="50:53" ht="15.75" customHeight="1">
      <c r="AX270" s="220"/>
      <c r="AY270" s="220"/>
      <c r="AZ270" s="220"/>
      <c r="BA270" s="220"/>
    </row>
    <row r="271" spans="50:53" ht="15.75" customHeight="1">
      <c r="AX271" s="220"/>
      <c r="AY271" s="220"/>
      <c r="AZ271" s="220"/>
      <c r="BA271" s="220"/>
    </row>
    <row r="272" spans="50:53" ht="15.75" customHeight="1">
      <c r="AX272" s="220"/>
      <c r="AY272" s="220"/>
      <c r="AZ272" s="220"/>
      <c r="BA272" s="220"/>
    </row>
    <row r="273" spans="50:53" ht="15.75" customHeight="1">
      <c r="AX273" s="220"/>
      <c r="AY273" s="220"/>
      <c r="AZ273" s="220"/>
      <c r="BA273" s="220"/>
    </row>
    <row r="274" spans="50:53" ht="15.75" customHeight="1">
      <c r="AX274" s="220"/>
      <c r="AY274" s="220"/>
      <c r="AZ274" s="220"/>
      <c r="BA274" s="220"/>
    </row>
    <row r="275" spans="50:53" ht="15.75" customHeight="1">
      <c r="AX275" s="220"/>
      <c r="AY275" s="220"/>
      <c r="AZ275" s="220"/>
      <c r="BA275" s="220"/>
    </row>
    <row r="276" spans="50:53" ht="15.75" customHeight="1">
      <c r="AX276" s="220"/>
      <c r="AY276" s="220"/>
      <c r="AZ276" s="220"/>
      <c r="BA276" s="220"/>
    </row>
    <row r="277" spans="50:53" ht="15.75" customHeight="1">
      <c r="AX277" s="220"/>
      <c r="AY277" s="220"/>
      <c r="AZ277" s="220"/>
      <c r="BA277" s="220"/>
    </row>
    <row r="278" spans="50:53" ht="15.75" customHeight="1">
      <c r="AX278" s="220"/>
      <c r="AY278" s="220"/>
      <c r="AZ278" s="220"/>
      <c r="BA278" s="220"/>
    </row>
    <row r="279" spans="50:53" ht="15.75" customHeight="1">
      <c r="AX279" s="220"/>
      <c r="AY279" s="220"/>
      <c r="AZ279" s="220"/>
      <c r="BA279" s="220"/>
    </row>
    <row r="280" spans="50:53" ht="15.75" customHeight="1">
      <c r="AX280" s="220"/>
      <c r="AY280" s="220"/>
      <c r="AZ280" s="220"/>
      <c r="BA280" s="220"/>
    </row>
    <row r="281" spans="50:53" ht="15.75" customHeight="1">
      <c r="AX281" s="220"/>
      <c r="AY281" s="220"/>
      <c r="AZ281" s="220"/>
      <c r="BA281" s="220"/>
    </row>
    <row r="282" spans="50:53" ht="15.75" customHeight="1">
      <c r="AX282" s="220"/>
      <c r="AY282" s="220"/>
      <c r="AZ282" s="220"/>
      <c r="BA282" s="220"/>
    </row>
    <row r="283" spans="50:53" ht="15.75" customHeight="1">
      <c r="AX283" s="220"/>
      <c r="AY283" s="220"/>
      <c r="AZ283" s="220"/>
      <c r="BA283" s="220"/>
    </row>
    <row r="284" spans="50:53" ht="15.75" customHeight="1">
      <c r="AX284" s="220"/>
      <c r="AY284" s="220"/>
      <c r="AZ284" s="220"/>
      <c r="BA284" s="220"/>
    </row>
    <row r="285" spans="50:53" ht="15.75" customHeight="1">
      <c r="AX285" s="220"/>
      <c r="AY285" s="220"/>
      <c r="AZ285" s="220"/>
      <c r="BA285" s="220"/>
    </row>
    <row r="286" spans="50:53" ht="15.75" customHeight="1">
      <c r="AX286" s="220"/>
      <c r="AY286" s="220"/>
      <c r="AZ286" s="220"/>
      <c r="BA286" s="220"/>
    </row>
    <row r="287" spans="50:53" ht="15.75" customHeight="1">
      <c r="AX287" s="220"/>
      <c r="AY287" s="220"/>
      <c r="AZ287" s="220"/>
      <c r="BA287" s="220"/>
    </row>
    <row r="288" spans="50:53" ht="15.75" customHeight="1">
      <c r="AX288" s="220"/>
      <c r="AY288" s="220"/>
      <c r="AZ288" s="220"/>
      <c r="BA288" s="220"/>
    </row>
    <row r="289" spans="50:53" ht="15.75" customHeight="1">
      <c r="AX289" s="220"/>
      <c r="AY289" s="220"/>
      <c r="AZ289" s="220"/>
      <c r="BA289" s="220"/>
    </row>
    <row r="290" spans="50:53" ht="15.75" customHeight="1">
      <c r="AX290" s="220"/>
      <c r="AY290" s="220"/>
      <c r="AZ290" s="220"/>
      <c r="BA290" s="220"/>
    </row>
    <row r="291" spans="50:53" ht="15.75" customHeight="1">
      <c r="AX291" s="220"/>
      <c r="AY291" s="220"/>
      <c r="AZ291" s="220"/>
      <c r="BA291" s="220"/>
    </row>
    <row r="292" spans="50:53" ht="15.75" customHeight="1">
      <c r="AX292" s="220"/>
      <c r="AY292" s="220"/>
      <c r="AZ292" s="220"/>
      <c r="BA292" s="220"/>
    </row>
    <row r="293" spans="50:53" ht="15.75" customHeight="1">
      <c r="AX293" s="220"/>
      <c r="AY293" s="220"/>
      <c r="AZ293" s="220"/>
      <c r="BA293" s="220"/>
    </row>
    <row r="294" spans="50:53" ht="15.75" customHeight="1">
      <c r="AX294" s="220"/>
      <c r="AY294" s="220"/>
      <c r="AZ294" s="220"/>
      <c r="BA294" s="220"/>
    </row>
    <row r="295" spans="50:53" ht="15.75" customHeight="1">
      <c r="AX295" s="220"/>
      <c r="AY295" s="220"/>
      <c r="AZ295" s="220"/>
      <c r="BA295" s="220"/>
    </row>
    <row r="296" spans="50:53" ht="15.75" customHeight="1">
      <c r="AX296" s="220"/>
      <c r="AY296" s="220"/>
      <c r="AZ296" s="220"/>
      <c r="BA296" s="220"/>
    </row>
    <row r="297" spans="50:53" ht="15.75" customHeight="1">
      <c r="AX297" s="220"/>
      <c r="AY297" s="220"/>
      <c r="AZ297" s="220"/>
      <c r="BA297" s="220"/>
    </row>
    <row r="298" spans="50:53" ht="15.75" customHeight="1">
      <c r="AX298" s="220"/>
      <c r="AY298" s="220"/>
      <c r="AZ298" s="220"/>
      <c r="BA298" s="220"/>
    </row>
    <row r="299" spans="50:53" ht="15.75" customHeight="1">
      <c r="AX299" s="220"/>
      <c r="AY299" s="220"/>
      <c r="AZ299" s="220"/>
      <c r="BA299" s="220"/>
    </row>
    <row r="300" spans="50:53" ht="15.75" customHeight="1">
      <c r="AX300" s="220"/>
      <c r="AY300" s="220"/>
      <c r="AZ300" s="220"/>
      <c r="BA300" s="220"/>
    </row>
    <row r="301" spans="50:53" ht="15.75" customHeight="1">
      <c r="AX301" s="220"/>
      <c r="AY301" s="220"/>
      <c r="AZ301" s="220"/>
      <c r="BA301" s="220"/>
    </row>
    <row r="302" spans="50:53" ht="15.75" customHeight="1">
      <c r="AX302" s="220"/>
      <c r="AY302" s="220"/>
      <c r="AZ302" s="220"/>
      <c r="BA302" s="220"/>
    </row>
    <row r="303" spans="50:53" ht="15.75" customHeight="1">
      <c r="AX303" s="220"/>
      <c r="AY303" s="220"/>
      <c r="AZ303" s="220"/>
      <c r="BA303" s="220"/>
    </row>
    <row r="304" spans="50:53" ht="15.75" customHeight="1">
      <c r="AX304" s="220"/>
      <c r="AY304" s="220"/>
      <c r="AZ304" s="220"/>
      <c r="BA304" s="220"/>
    </row>
    <row r="305" spans="50:53" ht="15.75" customHeight="1">
      <c r="AX305" s="220"/>
      <c r="AY305" s="220"/>
      <c r="AZ305" s="220"/>
      <c r="BA305" s="220"/>
    </row>
    <row r="306" spans="50:53" ht="15.75" customHeight="1">
      <c r="AX306" s="220"/>
      <c r="AY306" s="220"/>
      <c r="AZ306" s="220"/>
      <c r="BA306" s="220"/>
    </row>
    <row r="307" spans="50:53" ht="15.75" customHeight="1">
      <c r="AX307" s="220"/>
      <c r="AY307" s="220"/>
      <c r="AZ307" s="220"/>
      <c r="BA307" s="220"/>
    </row>
    <row r="308" spans="50:53" ht="15.75" customHeight="1">
      <c r="AX308" s="220"/>
      <c r="AY308" s="220"/>
      <c r="AZ308" s="220"/>
      <c r="BA308" s="220"/>
    </row>
    <row r="309" spans="50:53" ht="15.75" customHeight="1">
      <c r="AX309" s="220"/>
      <c r="AY309" s="220"/>
      <c r="AZ309" s="220"/>
      <c r="BA309" s="220"/>
    </row>
    <row r="310" spans="50:53" ht="15.75" customHeight="1">
      <c r="AX310" s="220"/>
      <c r="AY310" s="220"/>
      <c r="AZ310" s="220"/>
      <c r="BA310" s="220"/>
    </row>
    <row r="311" spans="50:53" ht="15.75" customHeight="1">
      <c r="AX311" s="220"/>
      <c r="AY311" s="220"/>
      <c r="AZ311" s="220"/>
      <c r="BA311" s="220"/>
    </row>
    <row r="312" spans="50:53" ht="15.75" customHeight="1">
      <c r="AX312" s="220"/>
      <c r="AY312" s="220"/>
      <c r="AZ312" s="220"/>
      <c r="BA312" s="220"/>
    </row>
    <row r="313" spans="50:53" ht="15.75" customHeight="1">
      <c r="AX313" s="220"/>
      <c r="AY313" s="220"/>
      <c r="AZ313" s="220"/>
      <c r="BA313" s="220"/>
    </row>
    <row r="314" spans="50:53" ht="15.75" customHeight="1">
      <c r="AX314" s="220"/>
      <c r="AY314" s="220"/>
      <c r="AZ314" s="220"/>
      <c r="BA314" s="220"/>
    </row>
    <row r="315" spans="50:53" ht="15.75" customHeight="1">
      <c r="AX315" s="220"/>
      <c r="AY315" s="220"/>
      <c r="AZ315" s="220"/>
      <c r="BA315" s="220"/>
    </row>
    <row r="316" spans="50:53" ht="15.75" customHeight="1">
      <c r="AX316" s="220"/>
      <c r="AY316" s="220"/>
      <c r="AZ316" s="220"/>
      <c r="BA316" s="220"/>
    </row>
    <row r="317" spans="50:53" ht="15.75" customHeight="1">
      <c r="AX317" s="220"/>
      <c r="AY317" s="220"/>
      <c r="AZ317" s="220"/>
      <c r="BA317" s="220"/>
    </row>
    <row r="318" spans="50:53" ht="15.75" customHeight="1">
      <c r="AX318" s="220"/>
      <c r="AY318" s="220"/>
      <c r="AZ318" s="220"/>
      <c r="BA318" s="220"/>
    </row>
    <row r="319" spans="50:53" ht="15.75" customHeight="1">
      <c r="AX319" s="220"/>
      <c r="AY319" s="220"/>
      <c r="AZ319" s="220"/>
      <c r="BA319" s="220"/>
    </row>
    <row r="320" spans="50:53" ht="15.75" customHeight="1">
      <c r="AX320" s="220"/>
      <c r="AY320" s="220"/>
      <c r="AZ320" s="220"/>
      <c r="BA320" s="220"/>
    </row>
    <row r="321" spans="50:53" ht="15.75" customHeight="1">
      <c r="AX321" s="220"/>
      <c r="AY321" s="220"/>
      <c r="AZ321" s="220"/>
      <c r="BA321" s="220"/>
    </row>
    <row r="322" spans="50:53" ht="15.75" customHeight="1">
      <c r="AX322" s="220"/>
      <c r="AY322" s="220"/>
      <c r="AZ322" s="220"/>
      <c r="BA322" s="220"/>
    </row>
    <row r="323" spans="50:53" ht="15.75" customHeight="1">
      <c r="AX323" s="220"/>
      <c r="AY323" s="220"/>
      <c r="AZ323" s="220"/>
      <c r="BA323" s="220"/>
    </row>
    <row r="324" spans="50:53" ht="15.75" customHeight="1">
      <c r="AX324" s="220"/>
      <c r="AY324" s="220"/>
      <c r="AZ324" s="220"/>
      <c r="BA324" s="220"/>
    </row>
    <row r="325" spans="50:53" ht="15.75" customHeight="1">
      <c r="AX325" s="220"/>
      <c r="AY325" s="220"/>
      <c r="AZ325" s="220"/>
      <c r="BA325" s="220"/>
    </row>
    <row r="326" spans="50:53" ht="15.75" customHeight="1">
      <c r="AX326" s="220"/>
      <c r="AY326" s="220"/>
      <c r="AZ326" s="220"/>
      <c r="BA326" s="220"/>
    </row>
    <row r="327" spans="50:53" ht="15.75" customHeight="1">
      <c r="AX327" s="220"/>
      <c r="AY327" s="220"/>
      <c r="AZ327" s="220"/>
      <c r="BA327" s="220"/>
    </row>
    <row r="328" spans="50:53" ht="15.75" customHeight="1">
      <c r="AX328" s="220"/>
      <c r="AY328" s="220"/>
      <c r="AZ328" s="220"/>
      <c r="BA328" s="220"/>
    </row>
    <row r="329" spans="50:53" ht="15.75" customHeight="1">
      <c r="AX329" s="220"/>
      <c r="AY329" s="220"/>
      <c r="AZ329" s="220"/>
      <c r="BA329" s="220"/>
    </row>
    <row r="330" spans="50:53" ht="15.75" customHeight="1">
      <c r="AX330" s="220"/>
      <c r="AY330" s="220"/>
      <c r="AZ330" s="220"/>
      <c r="BA330" s="220"/>
    </row>
    <row r="331" spans="50:53" ht="15.75" customHeight="1">
      <c r="AX331" s="220"/>
      <c r="AY331" s="220"/>
      <c r="AZ331" s="220"/>
      <c r="BA331" s="220"/>
    </row>
    <row r="332" spans="50:53" ht="15.75" customHeight="1">
      <c r="AX332" s="220"/>
      <c r="AY332" s="220"/>
      <c r="AZ332" s="220"/>
      <c r="BA332" s="220"/>
    </row>
    <row r="333" spans="50:53" ht="15.75" customHeight="1">
      <c r="AX333" s="220"/>
      <c r="AY333" s="220"/>
      <c r="AZ333" s="220"/>
      <c r="BA333" s="220"/>
    </row>
    <row r="334" spans="50:53" ht="15.75" customHeight="1">
      <c r="AX334" s="220"/>
      <c r="AY334" s="220"/>
      <c r="AZ334" s="220"/>
      <c r="BA334" s="220"/>
    </row>
    <row r="335" spans="50:53" ht="15.75" customHeight="1">
      <c r="AX335" s="220"/>
      <c r="AY335" s="220"/>
      <c r="AZ335" s="220"/>
      <c r="BA335" s="220"/>
    </row>
    <row r="336" spans="50:53" ht="15.75" customHeight="1">
      <c r="AX336" s="220"/>
      <c r="AY336" s="220"/>
      <c r="AZ336" s="220"/>
      <c r="BA336" s="220"/>
    </row>
    <row r="337" spans="50:53" ht="15.75" customHeight="1">
      <c r="AX337" s="220"/>
      <c r="AY337" s="220"/>
      <c r="AZ337" s="220"/>
      <c r="BA337" s="220"/>
    </row>
    <row r="338" spans="50:53" ht="15.75" customHeight="1">
      <c r="AX338" s="220"/>
      <c r="AY338" s="220"/>
      <c r="AZ338" s="220"/>
      <c r="BA338" s="220"/>
    </row>
    <row r="339" spans="50:53" ht="15.75" customHeight="1">
      <c r="AX339" s="220"/>
      <c r="AY339" s="220"/>
      <c r="AZ339" s="220"/>
      <c r="BA339" s="220"/>
    </row>
    <row r="340" spans="50:53" ht="15.75" customHeight="1">
      <c r="AX340" s="220"/>
      <c r="AY340" s="220"/>
      <c r="AZ340" s="220"/>
      <c r="BA340" s="220"/>
    </row>
    <row r="341" spans="50:53" ht="15.75" customHeight="1">
      <c r="AX341" s="220"/>
      <c r="AY341" s="220"/>
      <c r="AZ341" s="220"/>
      <c r="BA341" s="220"/>
    </row>
    <row r="342" spans="50:53" ht="15.75" customHeight="1">
      <c r="AX342" s="220"/>
      <c r="AY342" s="220"/>
      <c r="AZ342" s="220"/>
      <c r="BA342" s="220"/>
    </row>
    <row r="343" spans="50:53" ht="15.75" customHeight="1">
      <c r="AX343" s="220"/>
      <c r="AY343" s="220"/>
      <c r="AZ343" s="220"/>
      <c r="BA343" s="220"/>
    </row>
    <row r="344" spans="50:53" ht="15.75" customHeight="1"/>
    <row r="345" spans="50:53" ht="15.75" customHeight="1"/>
    <row r="346" spans="50:53" ht="15.75" customHeight="1"/>
    <row r="347" spans="50:53" ht="15.75" customHeight="1"/>
    <row r="348" spans="50:53" ht="15.75" customHeight="1"/>
    <row r="349" spans="50:53" ht="15.75" customHeight="1"/>
    <row r="350" spans="50:53" ht="15.75" customHeight="1"/>
    <row r="351" spans="50:53" ht="15.75" customHeight="1"/>
    <row r="352" spans="50:53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E1:F1"/>
    <mergeCell ref="G1:H1"/>
    <mergeCell ref="I1:J1"/>
    <mergeCell ref="K1:L1"/>
    <mergeCell ref="M1:N1"/>
    <mergeCell ref="O1:P1"/>
    <mergeCell ref="Q1:R1"/>
    <mergeCell ref="AG1:AH1"/>
    <mergeCell ref="AI1:AJ1"/>
    <mergeCell ref="AK1:AL1"/>
    <mergeCell ref="S1:T1"/>
    <mergeCell ref="U1:V1"/>
    <mergeCell ref="W1:X1"/>
    <mergeCell ref="Y1:Z1"/>
    <mergeCell ref="AA1:AB1"/>
    <mergeCell ref="AC1:AD1"/>
    <mergeCell ref="AE1:AF1"/>
    <mergeCell ref="AM1:AN1"/>
    <mergeCell ref="AO1:AP1"/>
    <mergeCell ref="AQ1:AR1"/>
    <mergeCell ref="AS1:AT1"/>
    <mergeCell ref="AU1:AV1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E39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 outlineLevelRow="1" outlineLevelCol="1"/>
  <cols>
    <col min="1" max="1" width="11.5" customWidth="1"/>
    <col min="2" max="2" width="13.5" customWidth="1"/>
    <col min="3" max="3" width="9.33203125" customWidth="1"/>
    <col min="4" max="47" width="5.1640625" customWidth="1"/>
    <col min="48" max="48" width="20.5" customWidth="1" outlineLevel="1"/>
    <col min="49" max="49" width="17.6640625" customWidth="1" outlineLevel="1"/>
    <col min="50" max="50" width="21.1640625" customWidth="1" outlineLevel="1"/>
    <col min="51" max="51" width="16.83203125" customWidth="1" outlineLevel="1"/>
    <col min="52" max="52" width="17.6640625" customWidth="1" outlineLevel="1"/>
    <col min="53" max="53" width="21.1640625" customWidth="1" outlineLevel="1"/>
    <col min="54" max="83" width="21.6640625" customWidth="1"/>
  </cols>
  <sheetData>
    <row r="1" spans="1:83" ht="15.75" customHeight="1">
      <c r="A1" s="221" t="s">
        <v>20</v>
      </c>
      <c r="B1" s="222" t="s">
        <v>21</v>
      </c>
      <c r="C1" s="223" t="s">
        <v>909</v>
      </c>
      <c r="D1" s="284" t="s">
        <v>23</v>
      </c>
      <c r="E1" s="264"/>
      <c r="F1" s="284" t="s">
        <v>24</v>
      </c>
      <c r="G1" s="264"/>
      <c r="H1" s="284" t="s">
        <v>25</v>
      </c>
      <c r="I1" s="264"/>
      <c r="J1" s="284" t="s">
        <v>26</v>
      </c>
      <c r="K1" s="264"/>
      <c r="L1" s="284" t="s">
        <v>27</v>
      </c>
      <c r="M1" s="264"/>
      <c r="N1" s="284" t="s">
        <v>28</v>
      </c>
      <c r="O1" s="264"/>
      <c r="P1" s="284" t="s">
        <v>29</v>
      </c>
      <c r="Q1" s="264"/>
      <c r="R1" s="284" t="s">
        <v>30</v>
      </c>
      <c r="S1" s="264"/>
      <c r="T1" s="284" t="s">
        <v>31</v>
      </c>
      <c r="U1" s="264"/>
      <c r="V1" s="284" t="s">
        <v>32</v>
      </c>
      <c r="W1" s="264"/>
      <c r="X1" s="284" t="s">
        <v>33</v>
      </c>
      <c r="Y1" s="264"/>
      <c r="Z1" s="284" t="s">
        <v>34</v>
      </c>
      <c r="AA1" s="264"/>
      <c r="AB1" s="284" t="s">
        <v>35</v>
      </c>
      <c r="AC1" s="264"/>
      <c r="AD1" s="284" t="s">
        <v>36</v>
      </c>
      <c r="AE1" s="264"/>
      <c r="AF1" s="284" t="s">
        <v>37</v>
      </c>
      <c r="AG1" s="264"/>
      <c r="AH1" s="284" t="s">
        <v>38</v>
      </c>
      <c r="AI1" s="264"/>
      <c r="AJ1" s="284" t="s">
        <v>39</v>
      </c>
      <c r="AK1" s="264"/>
      <c r="AL1" s="284" t="s">
        <v>40</v>
      </c>
      <c r="AM1" s="264"/>
      <c r="AN1" s="284" t="s">
        <v>41</v>
      </c>
      <c r="AO1" s="264"/>
      <c r="AP1" s="284" t="s">
        <v>42</v>
      </c>
      <c r="AQ1" s="264"/>
      <c r="AR1" s="284" t="s">
        <v>43</v>
      </c>
      <c r="AS1" s="264"/>
      <c r="AT1" s="284" t="s">
        <v>44</v>
      </c>
      <c r="AU1" s="264"/>
      <c r="AV1" s="222" t="s">
        <v>910</v>
      </c>
      <c r="AW1" s="222" t="s">
        <v>911</v>
      </c>
      <c r="AX1" s="222" t="s">
        <v>912</v>
      </c>
      <c r="AY1" s="222" t="s">
        <v>913</v>
      </c>
      <c r="AZ1" s="222" t="s">
        <v>914</v>
      </c>
      <c r="BA1" s="222" t="s">
        <v>915</v>
      </c>
      <c r="BB1" s="222" t="s">
        <v>916</v>
      </c>
      <c r="BC1" s="222" t="s">
        <v>917</v>
      </c>
      <c r="BD1" s="222" t="s">
        <v>918</v>
      </c>
      <c r="BE1" s="222" t="s">
        <v>919</v>
      </c>
      <c r="BF1" s="222" t="s">
        <v>920</v>
      </c>
      <c r="BG1" s="222" t="s">
        <v>921</v>
      </c>
      <c r="BH1" s="222" t="s">
        <v>922</v>
      </c>
      <c r="BI1" s="222" t="s">
        <v>923</v>
      </c>
      <c r="BJ1" s="222" t="s">
        <v>924</v>
      </c>
      <c r="BK1" s="222" t="s">
        <v>925</v>
      </c>
      <c r="BL1" s="222" t="s">
        <v>926</v>
      </c>
      <c r="BM1" s="222" t="s">
        <v>927</v>
      </c>
      <c r="BN1" s="222" t="s">
        <v>928</v>
      </c>
      <c r="BO1" s="222" t="s">
        <v>929</v>
      </c>
      <c r="BP1" s="222" t="s">
        <v>930</v>
      </c>
      <c r="BQ1" s="222" t="s">
        <v>931</v>
      </c>
      <c r="BR1" s="222" t="s">
        <v>932</v>
      </c>
      <c r="BS1" s="222" t="s">
        <v>933</v>
      </c>
      <c r="BT1" s="222" t="s">
        <v>934</v>
      </c>
      <c r="BU1" s="222" t="s">
        <v>935</v>
      </c>
      <c r="BV1" s="222" t="s">
        <v>936</v>
      </c>
      <c r="BW1" s="222" t="s">
        <v>937</v>
      </c>
      <c r="BX1" s="222" t="s">
        <v>938</v>
      </c>
      <c r="BY1" s="222" t="s">
        <v>939</v>
      </c>
      <c r="BZ1" s="222" t="s">
        <v>940</v>
      </c>
      <c r="CA1" s="222" t="s">
        <v>941</v>
      </c>
      <c r="CB1" s="222" t="s">
        <v>942</v>
      </c>
      <c r="CC1" s="224"/>
      <c r="CD1" s="224"/>
      <c r="CE1" s="224"/>
    </row>
    <row r="2" spans="1:83" ht="15.75" customHeight="1">
      <c r="A2" s="225" t="s">
        <v>87</v>
      </c>
      <c r="B2" s="226">
        <v>6</v>
      </c>
      <c r="C2" s="225">
        <v>1</v>
      </c>
      <c r="D2" s="227">
        <v>64</v>
      </c>
      <c r="E2" s="227">
        <v>2</v>
      </c>
      <c r="F2" s="227">
        <v>162</v>
      </c>
      <c r="G2" s="227">
        <v>4</v>
      </c>
      <c r="H2" s="227">
        <v>75</v>
      </c>
      <c r="I2" s="227">
        <v>3</v>
      </c>
      <c r="J2" s="227">
        <v>147</v>
      </c>
      <c r="K2" s="227">
        <v>4</v>
      </c>
      <c r="L2" s="227">
        <v>90</v>
      </c>
      <c r="M2" s="227">
        <v>3</v>
      </c>
      <c r="N2" s="227">
        <v>168</v>
      </c>
      <c r="O2" s="227">
        <v>5</v>
      </c>
      <c r="P2" s="227">
        <v>85</v>
      </c>
      <c r="Q2" s="227">
        <v>3</v>
      </c>
      <c r="R2" s="227">
        <v>132</v>
      </c>
      <c r="S2" s="227">
        <v>4</v>
      </c>
      <c r="T2" s="227">
        <v>65</v>
      </c>
      <c r="U2" s="227">
        <v>2</v>
      </c>
      <c r="V2" s="227">
        <v>118</v>
      </c>
      <c r="W2" s="227">
        <v>4</v>
      </c>
      <c r="X2" s="227">
        <v>91</v>
      </c>
      <c r="Y2" s="227">
        <v>3</v>
      </c>
      <c r="Z2" s="227">
        <v>131</v>
      </c>
      <c r="AA2" s="227">
        <v>4</v>
      </c>
      <c r="AB2" s="227">
        <v>102</v>
      </c>
      <c r="AC2" s="227">
        <v>3</v>
      </c>
      <c r="AD2" s="227">
        <v>141</v>
      </c>
      <c r="AE2" s="227">
        <v>5</v>
      </c>
      <c r="AF2" s="227">
        <v>73</v>
      </c>
      <c r="AG2" s="227">
        <v>3</v>
      </c>
      <c r="AH2" s="227">
        <v>112</v>
      </c>
      <c r="AI2" s="227">
        <v>4</v>
      </c>
      <c r="AJ2" s="227">
        <v>42</v>
      </c>
      <c r="AK2" s="227">
        <v>2</v>
      </c>
      <c r="AL2" s="227">
        <v>70</v>
      </c>
      <c r="AM2" s="227">
        <v>3</v>
      </c>
      <c r="AN2" s="227">
        <v>45</v>
      </c>
      <c r="AO2" s="227">
        <v>2</v>
      </c>
      <c r="AP2" s="227">
        <v>74</v>
      </c>
      <c r="AQ2" s="227">
        <v>3</v>
      </c>
      <c r="AR2" s="227">
        <v>47</v>
      </c>
      <c r="AS2" s="227">
        <v>2</v>
      </c>
      <c r="AT2" s="227">
        <v>60</v>
      </c>
      <c r="AU2" s="227">
        <v>2</v>
      </c>
      <c r="AV2" s="228">
        <v>2</v>
      </c>
      <c r="AW2" s="229">
        <v>3</v>
      </c>
      <c r="AX2" s="229">
        <v>0</v>
      </c>
      <c r="AY2" s="226">
        <v>2</v>
      </c>
      <c r="AZ2" s="226">
        <v>3</v>
      </c>
      <c r="BA2" s="226">
        <v>0</v>
      </c>
      <c r="BB2" s="226">
        <f t="shared" ref="BB2:BB74" si="0">ROUNDUP((((U2+Y2+AC2+W2+AA2+AE2)*4)+Q2+AG2+AK2+AO2+AS2+S2+AI2+AM2+AQ2+AU2)/18,0)</f>
        <v>7</v>
      </c>
      <c r="BC2" s="226">
        <f t="shared" ref="BC2:BC74" si="1">ROUNDUP((((U2+Y2+AC2)*4))/18,0)</f>
        <v>2</v>
      </c>
      <c r="BD2" s="226">
        <f t="shared" ref="BD2:BD74" si="2">ROUNDUP((((W2+AA2+AE2)*4))/18,0)</f>
        <v>3</v>
      </c>
      <c r="BE2" s="226">
        <f t="shared" ref="BE2:BE74" si="3">ROUNDUP((((Q2+U2+Y2+AC2+S2+W2+AA2+AE2)*4)+AG2+AK2+AO2+AS2+AI2+AM2+AQ2+AU2)/18,0)</f>
        <v>8</v>
      </c>
      <c r="BF2" s="226">
        <f t="shared" ref="BF2:BF74" si="4">ROUNDUP((((Q2+U2+Y2+AC2)*4))/18,0)</f>
        <v>3</v>
      </c>
      <c r="BG2" s="226">
        <f t="shared" ref="BG2:BG74" si="5">ROUNDUP((((S2+W2+AA2+AE2)*4))/18,0)</f>
        <v>4</v>
      </c>
      <c r="BH2" s="226">
        <f t="shared" ref="BH2:BH74" si="6">ROUNDUP((((M2+Q2+U2+Y2+AC2+O2+S2+W2+AA2+AE2)*4)+AG2+AK2+AO2+AS2+AI2+AM2+AQ2+AU2)/18,0)</f>
        <v>10</v>
      </c>
      <c r="BI2" s="226">
        <f t="shared" ref="BI2:BI74" si="7">ROUNDUP((((M2+Q2+U2+Y2+AC2)*4))/18,0)</f>
        <v>4</v>
      </c>
      <c r="BJ2" s="226">
        <f t="shared" ref="BJ2:BJ74" si="8">ROUNDUP((((O2+S2+W2+AA2+AE2)*4))/18,0)</f>
        <v>5</v>
      </c>
      <c r="BK2" s="230"/>
      <c r="BL2" s="230"/>
      <c r="BM2" s="230"/>
      <c r="BN2" s="230"/>
      <c r="BO2" s="230"/>
      <c r="BP2" s="230"/>
      <c r="BQ2" s="230"/>
      <c r="BR2" s="230"/>
      <c r="BS2" s="230"/>
      <c r="BT2" s="230"/>
      <c r="BU2" s="230"/>
      <c r="BV2" s="230"/>
      <c r="BW2" s="230"/>
      <c r="BX2" s="230"/>
      <c r="BY2" s="230"/>
      <c r="BZ2" s="230"/>
      <c r="CA2" s="230"/>
      <c r="CB2" s="230"/>
      <c r="CC2" s="231"/>
      <c r="CD2" s="231"/>
      <c r="CE2" s="231"/>
    </row>
    <row r="3" spans="1:83" ht="15.75" customHeight="1">
      <c r="A3" s="225" t="s">
        <v>87</v>
      </c>
      <c r="B3" s="226">
        <v>10</v>
      </c>
      <c r="C3" s="225">
        <v>1</v>
      </c>
      <c r="D3" s="227">
        <v>83</v>
      </c>
      <c r="E3" s="227">
        <v>3</v>
      </c>
      <c r="F3" s="227">
        <v>83</v>
      </c>
      <c r="G3" s="227">
        <v>2</v>
      </c>
      <c r="H3" s="227">
        <v>55</v>
      </c>
      <c r="I3" s="227">
        <v>2</v>
      </c>
      <c r="J3" s="227">
        <v>49</v>
      </c>
      <c r="K3" s="227">
        <v>2</v>
      </c>
      <c r="L3" s="227">
        <v>50</v>
      </c>
      <c r="M3" s="227">
        <v>2</v>
      </c>
      <c r="N3" s="227">
        <v>73</v>
      </c>
      <c r="O3" s="227">
        <v>2</v>
      </c>
      <c r="P3" s="227">
        <v>42</v>
      </c>
      <c r="Q3" s="227">
        <v>2</v>
      </c>
      <c r="R3" s="227">
        <v>59</v>
      </c>
      <c r="S3" s="227">
        <v>2</v>
      </c>
      <c r="T3" s="227">
        <v>73</v>
      </c>
      <c r="U3" s="227">
        <v>3</v>
      </c>
      <c r="V3" s="227">
        <v>53</v>
      </c>
      <c r="W3" s="227">
        <v>2</v>
      </c>
      <c r="X3" s="227">
        <v>50</v>
      </c>
      <c r="Y3" s="227">
        <v>2</v>
      </c>
      <c r="Z3" s="227">
        <v>39</v>
      </c>
      <c r="AA3" s="227">
        <v>1</v>
      </c>
      <c r="AB3" s="227">
        <v>50</v>
      </c>
      <c r="AC3" s="227">
        <v>2</v>
      </c>
      <c r="AD3" s="227">
        <v>52</v>
      </c>
      <c r="AE3" s="227">
        <v>2</v>
      </c>
      <c r="AF3" s="227">
        <v>59</v>
      </c>
      <c r="AG3" s="227">
        <v>2</v>
      </c>
      <c r="AH3" s="227">
        <v>44</v>
      </c>
      <c r="AI3" s="227">
        <v>2</v>
      </c>
      <c r="AJ3" s="227">
        <v>48</v>
      </c>
      <c r="AK3" s="227">
        <v>2</v>
      </c>
      <c r="AL3" s="227">
        <v>30</v>
      </c>
      <c r="AM3" s="227">
        <v>2</v>
      </c>
      <c r="AN3" s="227">
        <v>20</v>
      </c>
      <c r="AO3" s="227">
        <v>1</v>
      </c>
      <c r="AP3" s="227">
        <v>21</v>
      </c>
      <c r="AQ3" s="227">
        <v>1</v>
      </c>
      <c r="AR3" s="227">
        <v>34</v>
      </c>
      <c r="AS3" s="227">
        <v>2</v>
      </c>
      <c r="AT3" s="227">
        <v>22</v>
      </c>
      <c r="AU3" s="227">
        <v>1</v>
      </c>
      <c r="AV3" s="232">
        <v>2</v>
      </c>
      <c r="AW3" s="233">
        <v>1</v>
      </c>
      <c r="AX3" s="233">
        <v>0</v>
      </c>
      <c r="AY3" s="226">
        <v>2</v>
      </c>
      <c r="AZ3" s="226">
        <v>1</v>
      </c>
      <c r="BA3" s="226">
        <v>0</v>
      </c>
      <c r="BB3" s="226">
        <f t="shared" si="0"/>
        <v>4</v>
      </c>
      <c r="BC3" s="226">
        <f t="shared" si="1"/>
        <v>2</v>
      </c>
      <c r="BD3" s="226">
        <f t="shared" si="2"/>
        <v>2</v>
      </c>
      <c r="BE3" s="226">
        <f t="shared" si="3"/>
        <v>5</v>
      </c>
      <c r="BF3" s="226">
        <f t="shared" si="4"/>
        <v>2</v>
      </c>
      <c r="BG3" s="226">
        <f t="shared" si="5"/>
        <v>2</v>
      </c>
      <c r="BH3" s="226">
        <f t="shared" si="6"/>
        <v>6</v>
      </c>
      <c r="BI3" s="226">
        <f t="shared" si="7"/>
        <v>3</v>
      </c>
      <c r="BJ3" s="226">
        <f t="shared" si="8"/>
        <v>2</v>
      </c>
      <c r="BK3" s="226"/>
      <c r="BL3" s="226"/>
      <c r="BM3" s="226"/>
      <c r="BN3" s="226"/>
      <c r="BO3" s="226"/>
      <c r="BP3" s="226"/>
      <c r="BQ3" s="226"/>
      <c r="BR3" s="226"/>
      <c r="BS3" s="226"/>
      <c r="BT3" s="226"/>
      <c r="BU3" s="226"/>
      <c r="BV3" s="226"/>
      <c r="BW3" s="226"/>
      <c r="BX3" s="226"/>
      <c r="BY3" s="226"/>
      <c r="BZ3" s="226"/>
      <c r="CA3" s="226"/>
      <c r="CB3" s="230"/>
      <c r="CC3" s="231"/>
      <c r="CD3" s="231"/>
      <c r="CE3" s="231"/>
    </row>
    <row r="4" spans="1:83" ht="15.75" customHeight="1">
      <c r="A4" s="225" t="s">
        <v>87</v>
      </c>
      <c r="B4" s="226">
        <v>13</v>
      </c>
      <c r="C4" s="225">
        <v>1</v>
      </c>
      <c r="D4" s="227">
        <v>105</v>
      </c>
      <c r="E4" s="227">
        <v>5</v>
      </c>
      <c r="F4" s="227"/>
      <c r="G4" s="227"/>
      <c r="H4" s="227">
        <v>126</v>
      </c>
      <c r="I4" s="227">
        <v>5</v>
      </c>
      <c r="J4" s="227"/>
      <c r="K4" s="227"/>
      <c r="L4" s="227">
        <v>121</v>
      </c>
      <c r="M4" s="227">
        <v>5</v>
      </c>
      <c r="N4" s="227"/>
      <c r="O4" s="227"/>
      <c r="P4" s="227">
        <v>143</v>
      </c>
      <c r="Q4" s="227">
        <v>5</v>
      </c>
      <c r="R4" s="227"/>
      <c r="S4" s="227"/>
      <c r="T4" s="227">
        <v>151</v>
      </c>
      <c r="U4" s="227">
        <v>6</v>
      </c>
      <c r="V4" s="227"/>
      <c r="W4" s="227"/>
      <c r="X4" s="227">
        <v>136</v>
      </c>
      <c r="Y4" s="227">
        <v>5</v>
      </c>
      <c r="Z4" s="227"/>
      <c r="AA4" s="227"/>
      <c r="AB4" s="227">
        <v>117</v>
      </c>
      <c r="AC4" s="227">
        <v>5</v>
      </c>
      <c r="AD4" s="227"/>
      <c r="AE4" s="227"/>
      <c r="AF4" s="227">
        <v>97</v>
      </c>
      <c r="AG4" s="227">
        <v>4</v>
      </c>
      <c r="AH4" s="227"/>
      <c r="AI4" s="227"/>
      <c r="AJ4" s="227">
        <v>83</v>
      </c>
      <c r="AK4" s="227">
        <v>4</v>
      </c>
      <c r="AL4" s="227"/>
      <c r="AM4" s="227"/>
      <c r="AN4" s="227">
        <v>83</v>
      </c>
      <c r="AO4" s="227">
        <v>3</v>
      </c>
      <c r="AP4" s="227"/>
      <c r="AQ4" s="227"/>
      <c r="AR4" s="227">
        <v>53</v>
      </c>
      <c r="AS4" s="227">
        <v>2</v>
      </c>
      <c r="AT4" s="227"/>
      <c r="AU4" s="227"/>
      <c r="AV4" s="232">
        <v>5</v>
      </c>
      <c r="AW4" s="233">
        <v>0</v>
      </c>
      <c r="AX4" s="233">
        <v>0</v>
      </c>
      <c r="AY4" s="226">
        <v>5</v>
      </c>
      <c r="AZ4" s="226">
        <v>0</v>
      </c>
      <c r="BA4" s="226">
        <v>0</v>
      </c>
      <c r="BB4" s="226">
        <f t="shared" si="0"/>
        <v>5</v>
      </c>
      <c r="BC4" s="226">
        <f t="shared" si="1"/>
        <v>4</v>
      </c>
      <c r="BD4" s="226">
        <f t="shared" si="2"/>
        <v>0</v>
      </c>
      <c r="BE4" s="226">
        <f t="shared" si="3"/>
        <v>6</v>
      </c>
      <c r="BF4" s="226">
        <f t="shared" si="4"/>
        <v>5</v>
      </c>
      <c r="BG4" s="226">
        <f t="shared" si="5"/>
        <v>0</v>
      </c>
      <c r="BH4" s="226">
        <f t="shared" si="6"/>
        <v>7</v>
      </c>
      <c r="BI4" s="226">
        <f t="shared" si="7"/>
        <v>6</v>
      </c>
      <c r="BJ4" s="226">
        <f t="shared" si="8"/>
        <v>0</v>
      </c>
      <c r="BK4" s="226"/>
      <c r="BL4" s="226"/>
      <c r="BM4" s="226"/>
      <c r="BN4" s="226"/>
      <c r="BO4" s="226"/>
      <c r="BP4" s="226"/>
      <c r="BQ4" s="226"/>
      <c r="BR4" s="226"/>
      <c r="BS4" s="226"/>
      <c r="BT4" s="226"/>
      <c r="BU4" s="226"/>
      <c r="BV4" s="226"/>
      <c r="BW4" s="226"/>
      <c r="BX4" s="226"/>
      <c r="BY4" s="226"/>
      <c r="BZ4" s="226"/>
      <c r="CA4" s="226"/>
      <c r="CB4" s="230"/>
      <c r="CC4" s="231"/>
      <c r="CD4" s="231"/>
      <c r="CE4" s="231"/>
    </row>
    <row r="5" spans="1:83" ht="15.75" customHeight="1">
      <c r="A5" s="225" t="s">
        <v>87</v>
      </c>
      <c r="B5" s="226">
        <v>14</v>
      </c>
      <c r="C5" s="225">
        <v>1</v>
      </c>
      <c r="D5" s="227">
        <v>119</v>
      </c>
      <c r="E5" s="227">
        <v>4</v>
      </c>
      <c r="F5" s="227">
        <v>83</v>
      </c>
      <c r="G5" s="227">
        <v>2</v>
      </c>
      <c r="H5" s="227">
        <v>99</v>
      </c>
      <c r="I5" s="227">
        <v>4</v>
      </c>
      <c r="J5" s="227">
        <v>73</v>
      </c>
      <c r="K5" s="227">
        <v>2</v>
      </c>
      <c r="L5" s="227">
        <v>105</v>
      </c>
      <c r="M5" s="227">
        <v>3</v>
      </c>
      <c r="N5" s="227">
        <v>67</v>
      </c>
      <c r="O5" s="227">
        <v>2</v>
      </c>
      <c r="P5" s="227">
        <v>89</v>
      </c>
      <c r="Q5" s="227">
        <v>3</v>
      </c>
      <c r="R5" s="227">
        <v>67</v>
      </c>
      <c r="S5" s="227">
        <v>3</v>
      </c>
      <c r="T5" s="227">
        <v>77</v>
      </c>
      <c r="U5" s="227">
        <v>3</v>
      </c>
      <c r="V5" s="227">
        <v>63</v>
      </c>
      <c r="W5" s="227">
        <v>3</v>
      </c>
      <c r="X5" s="227">
        <v>82</v>
      </c>
      <c r="Y5" s="227">
        <v>3</v>
      </c>
      <c r="Z5" s="227">
        <v>46</v>
      </c>
      <c r="AA5" s="227">
        <v>3</v>
      </c>
      <c r="AB5" s="227">
        <v>73</v>
      </c>
      <c r="AC5" s="227">
        <v>3</v>
      </c>
      <c r="AD5" s="227">
        <v>41</v>
      </c>
      <c r="AE5" s="227">
        <v>2</v>
      </c>
      <c r="AF5" s="227">
        <v>62</v>
      </c>
      <c r="AG5" s="227">
        <v>3</v>
      </c>
      <c r="AH5" s="227">
        <v>32</v>
      </c>
      <c r="AI5" s="227">
        <v>1</v>
      </c>
      <c r="AJ5" s="227">
        <v>61</v>
      </c>
      <c r="AK5" s="227">
        <v>3</v>
      </c>
      <c r="AL5" s="227">
        <v>29</v>
      </c>
      <c r="AM5" s="227">
        <v>1</v>
      </c>
      <c r="AN5" s="227">
        <v>39</v>
      </c>
      <c r="AO5" s="227">
        <v>2</v>
      </c>
      <c r="AP5" s="227">
        <v>25</v>
      </c>
      <c r="AQ5" s="227">
        <v>1</v>
      </c>
      <c r="AR5" s="227">
        <v>22</v>
      </c>
      <c r="AS5" s="227">
        <v>1</v>
      </c>
      <c r="AT5" s="227">
        <v>21</v>
      </c>
      <c r="AU5" s="227">
        <v>1</v>
      </c>
      <c r="AV5" s="232">
        <v>0</v>
      </c>
      <c r="AW5" s="233">
        <v>0</v>
      </c>
      <c r="AX5" s="233">
        <v>1</v>
      </c>
      <c r="AY5" s="226">
        <v>0</v>
      </c>
      <c r="AZ5" s="226">
        <v>0</v>
      </c>
      <c r="BA5" s="226">
        <v>1</v>
      </c>
      <c r="BB5" s="226">
        <f t="shared" si="0"/>
        <v>5</v>
      </c>
      <c r="BC5" s="226">
        <f t="shared" si="1"/>
        <v>2</v>
      </c>
      <c r="BD5" s="226">
        <f t="shared" si="2"/>
        <v>2</v>
      </c>
      <c r="BE5" s="226">
        <f t="shared" si="3"/>
        <v>6</v>
      </c>
      <c r="BF5" s="226">
        <f t="shared" si="4"/>
        <v>3</v>
      </c>
      <c r="BG5" s="226">
        <f t="shared" si="5"/>
        <v>3</v>
      </c>
      <c r="BH5" s="226">
        <f t="shared" si="6"/>
        <v>7</v>
      </c>
      <c r="BI5" s="226">
        <f t="shared" si="7"/>
        <v>4</v>
      </c>
      <c r="BJ5" s="226">
        <f t="shared" si="8"/>
        <v>3</v>
      </c>
      <c r="BK5" s="226"/>
      <c r="BL5" s="226"/>
      <c r="BM5" s="226"/>
      <c r="BN5" s="226"/>
      <c r="BO5" s="226"/>
      <c r="BP5" s="226"/>
      <c r="BQ5" s="226"/>
      <c r="BR5" s="226"/>
      <c r="BS5" s="226"/>
      <c r="BT5" s="226"/>
      <c r="BU5" s="226"/>
      <c r="BV5" s="226"/>
      <c r="BW5" s="226"/>
      <c r="BX5" s="226"/>
      <c r="BY5" s="226"/>
      <c r="BZ5" s="226"/>
      <c r="CA5" s="226"/>
      <c r="CB5" s="230"/>
      <c r="CC5" s="231"/>
      <c r="CD5" s="231"/>
      <c r="CE5" s="231"/>
    </row>
    <row r="6" spans="1:83" ht="15.75" customHeight="1">
      <c r="A6" s="225" t="s">
        <v>87</v>
      </c>
      <c r="B6" s="226">
        <v>18</v>
      </c>
      <c r="C6" s="225">
        <v>1</v>
      </c>
      <c r="D6" s="227">
        <v>104</v>
      </c>
      <c r="E6" s="227">
        <v>4</v>
      </c>
      <c r="F6" s="227">
        <v>77</v>
      </c>
      <c r="G6" s="227">
        <v>2</v>
      </c>
      <c r="H6" s="227">
        <v>102</v>
      </c>
      <c r="I6" s="227">
        <v>4</v>
      </c>
      <c r="J6" s="227">
        <v>94</v>
      </c>
      <c r="K6" s="227">
        <v>3</v>
      </c>
      <c r="L6" s="227">
        <v>128</v>
      </c>
      <c r="M6" s="227">
        <v>4</v>
      </c>
      <c r="N6" s="227">
        <v>105</v>
      </c>
      <c r="O6" s="227">
        <v>3</v>
      </c>
      <c r="P6" s="227">
        <v>109</v>
      </c>
      <c r="Q6" s="227">
        <v>3</v>
      </c>
      <c r="R6" s="227">
        <v>97</v>
      </c>
      <c r="S6" s="227">
        <v>4</v>
      </c>
      <c r="T6" s="227">
        <v>96</v>
      </c>
      <c r="U6" s="227">
        <v>3</v>
      </c>
      <c r="V6" s="227">
        <v>75</v>
      </c>
      <c r="W6" s="227">
        <v>2</v>
      </c>
      <c r="X6" s="227">
        <v>129</v>
      </c>
      <c r="Y6" s="227">
        <v>4</v>
      </c>
      <c r="Z6" s="227">
        <v>71</v>
      </c>
      <c r="AA6" s="227">
        <v>3</v>
      </c>
      <c r="AB6" s="227">
        <v>124</v>
      </c>
      <c r="AC6" s="227">
        <v>4</v>
      </c>
      <c r="AD6" s="227">
        <v>59</v>
      </c>
      <c r="AE6" s="227">
        <v>2</v>
      </c>
      <c r="AF6" s="227">
        <v>78</v>
      </c>
      <c r="AG6" s="227">
        <v>3</v>
      </c>
      <c r="AH6" s="227">
        <v>49</v>
      </c>
      <c r="AI6" s="227">
        <v>2</v>
      </c>
      <c r="AJ6" s="227">
        <v>77</v>
      </c>
      <c r="AK6" s="227">
        <v>3</v>
      </c>
      <c r="AL6" s="227">
        <v>47</v>
      </c>
      <c r="AM6" s="227">
        <v>2</v>
      </c>
      <c r="AN6" s="227">
        <v>47</v>
      </c>
      <c r="AO6" s="227">
        <v>2</v>
      </c>
      <c r="AP6" s="227">
        <v>28</v>
      </c>
      <c r="AQ6" s="227">
        <v>1</v>
      </c>
      <c r="AR6" s="227">
        <v>58</v>
      </c>
      <c r="AS6" s="227">
        <v>2</v>
      </c>
      <c r="AT6" s="227">
        <v>23</v>
      </c>
      <c r="AU6" s="227">
        <v>1</v>
      </c>
      <c r="AV6" s="232">
        <v>2</v>
      </c>
      <c r="AW6" s="233">
        <v>2</v>
      </c>
      <c r="AX6" s="233">
        <v>0</v>
      </c>
      <c r="AY6" s="226">
        <v>2</v>
      </c>
      <c r="AZ6" s="226">
        <v>2</v>
      </c>
      <c r="BA6" s="226">
        <v>0</v>
      </c>
      <c r="BB6" s="226">
        <f t="shared" si="0"/>
        <v>6</v>
      </c>
      <c r="BC6" s="226">
        <f t="shared" si="1"/>
        <v>3</v>
      </c>
      <c r="BD6" s="226">
        <f t="shared" si="2"/>
        <v>2</v>
      </c>
      <c r="BE6" s="226">
        <f t="shared" si="3"/>
        <v>7</v>
      </c>
      <c r="BF6" s="226">
        <f t="shared" si="4"/>
        <v>4</v>
      </c>
      <c r="BG6" s="226">
        <f t="shared" si="5"/>
        <v>3</v>
      </c>
      <c r="BH6" s="226">
        <f t="shared" si="6"/>
        <v>8</v>
      </c>
      <c r="BI6" s="226">
        <f t="shared" si="7"/>
        <v>4</v>
      </c>
      <c r="BJ6" s="226">
        <f t="shared" si="8"/>
        <v>4</v>
      </c>
      <c r="BK6" s="226"/>
      <c r="BL6" s="226"/>
      <c r="BM6" s="226"/>
      <c r="BN6" s="226"/>
      <c r="BO6" s="226"/>
      <c r="BP6" s="226"/>
      <c r="BQ6" s="226"/>
      <c r="BR6" s="226"/>
      <c r="BS6" s="226"/>
      <c r="BT6" s="226"/>
      <c r="BU6" s="226"/>
      <c r="BV6" s="226"/>
      <c r="BW6" s="226"/>
      <c r="BX6" s="226"/>
      <c r="BY6" s="226"/>
      <c r="BZ6" s="226"/>
      <c r="CA6" s="226"/>
      <c r="CB6" s="230"/>
      <c r="CC6" s="231"/>
      <c r="CD6" s="231"/>
      <c r="CE6" s="231"/>
    </row>
    <row r="7" spans="1:83" ht="15.75" customHeight="1">
      <c r="A7" s="225" t="s">
        <v>87</v>
      </c>
      <c r="B7" s="226">
        <v>20</v>
      </c>
      <c r="C7" s="225">
        <v>1</v>
      </c>
      <c r="D7" s="225">
        <v>231</v>
      </c>
      <c r="E7" s="225">
        <v>9</v>
      </c>
      <c r="F7" s="225">
        <v>269</v>
      </c>
      <c r="G7" s="225">
        <v>6</v>
      </c>
      <c r="H7" s="225">
        <v>226</v>
      </c>
      <c r="I7" s="225">
        <v>8</v>
      </c>
      <c r="J7" s="225">
        <v>302</v>
      </c>
      <c r="K7" s="225">
        <v>8</v>
      </c>
      <c r="L7" s="225">
        <v>235</v>
      </c>
      <c r="M7" s="225">
        <v>8</v>
      </c>
      <c r="N7" s="225">
        <v>204</v>
      </c>
      <c r="O7" s="225">
        <v>5</v>
      </c>
      <c r="P7" s="225">
        <v>198</v>
      </c>
      <c r="Q7" s="225">
        <v>7</v>
      </c>
      <c r="R7" s="225">
        <v>231</v>
      </c>
      <c r="S7" s="225">
        <v>6</v>
      </c>
      <c r="T7" s="225">
        <v>223</v>
      </c>
      <c r="U7" s="225">
        <v>9</v>
      </c>
      <c r="V7" s="225">
        <v>177</v>
      </c>
      <c r="W7" s="225">
        <v>5</v>
      </c>
      <c r="X7" s="225">
        <v>209</v>
      </c>
      <c r="Y7" s="225">
        <v>8</v>
      </c>
      <c r="Z7" s="225">
        <v>174</v>
      </c>
      <c r="AA7" s="225">
        <v>5</v>
      </c>
      <c r="AB7" s="225">
        <v>169</v>
      </c>
      <c r="AC7" s="225">
        <v>9</v>
      </c>
      <c r="AD7" s="225">
        <v>140</v>
      </c>
      <c r="AE7" s="225">
        <v>6</v>
      </c>
      <c r="AF7" s="225">
        <v>144</v>
      </c>
      <c r="AG7" s="225">
        <v>6</v>
      </c>
      <c r="AH7" s="225">
        <v>135</v>
      </c>
      <c r="AI7" s="225">
        <v>4</v>
      </c>
      <c r="AJ7" s="225">
        <v>94</v>
      </c>
      <c r="AK7" s="225">
        <v>3</v>
      </c>
      <c r="AL7" s="225">
        <v>76</v>
      </c>
      <c r="AM7" s="225">
        <v>3</v>
      </c>
      <c r="AN7" s="225">
        <v>73</v>
      </c>
      <c r="AO7" s="225">
        <v>3</v>
      </c>
      <c r="AP7" s="225">
        <v>50</v>
      </c>
      <c r="AQ7" s="225">
        <v>2</v>
      </c>
      <c r="AR7" s="225">
        <v>46</v>
      </c>
      <c r="AS7" s="225">
        <v>2</v>
      </c>
      <c r="AT7" s="225">
        <v>60</v>
      </c>
      <c r="AU7" s="225">
        <v>3</v>
      </c>
      <c r="AV7" s="232">
        <v>5</v>
      </c>
      <c r="AW7" s="233">
        <v>3</v>
      </c>
      <c r="AX7" s="233">
        <v>0</v>
      </c>
      <c r="AY7" s="230">
        <v>6</v>
      </c>
      <c r="AZ7" s="230">
        <v>3</v>
      </c>
      <c r="BA7" s="230">
        <v>0</v>
      </c>
      <c r="BB7" s="226">
        <f t="shared" si="0"/>
        <v>12</v>
      </c>
      <c r="BC7" s="226">
        <f t="shared" si="1"/>
        <v>6</v>
      </c>
      <c r="BD7" s="226">
        <f t="shared" si="2"/>
        <v>4</v>
      </c>
      <c r="BE7" s="226">
        <f t="shared" si="3"/>
        <v>14</v>
      </c>
      <c r="BF7" s="226">
        <f t="shared" si="4"/>
        <v>8</v>
      </c>
      <c r="BG7" s="226">
        <f t="shared" si="5"/>
        <v>5</v>
      </c>
      <c r="BH7" s="226">
        <f t="shared" si="6"/>
        <v>17</v>
      </c>
      <c r="BI7" s="226">
        <f t="shared" si="7"/>
        <v>10</v>
      </c>
      <c r="BJ7" s="226">
        <f t="shared" si="8"/>
        <v>6</v>
      </c>
      <c r="BK7" s="226"/>
      <c r="BL7" s="226"/>
      <c r="BM7" s="226"/>
      <c r="BN7" s="226"/>
      <c r="BO7" s="226"/>
      <c r="BP7" s="226"/>
      <c r="BQ7" s="226"/>
      <c r="BR7" s="226"/>
      <c r="BS7" s="226"/>
      <c r="BT7" s="226"/>
      <c r="BU7" s="226"/>
      <c r="BV7" s="226"/>
      <c r="BW7" s="226"/>
      <c r="BX7" s="226"/>
      <c r="BY7" s="226"/>
      <c r="BZ7" s="226"/>
      <c r="CA7" s="226"/>
      <c r="CB7" s="230"/>
      <c r="CC7" s="231"/>
      <c r="CD7" s="231"/>
      <c r="CE7" s="231"/>
    </row>
    <row r="8" spans="1:83" ht="15.75" customHeight="1">
      <c r="A8" s="225" t="s">
        <v>87</v>
      </c>
      <c r="B8" s="226">
        <v>21</v>
      </c>
      <c r="C8" s="225">
        <v>1</v>
      </c>
      <c r="D8" s="227">
        <v>130</v>
      </c>
      <c r="E8" s="227">
        <v>5</v>
      </c>
      <c r="F8" s="227"/>
      <c r="G8" s="227"/>
      <c r="H8" s="227">
        <v>126</v>
      </c>
      <c r="I8" s="227">
        <v>5</v>
      </c>
      <c r="J8" s="227"/>
      <c r="K8" s="227"/>
      <c r="L8" s="227">
        <v>121</v>
      </c>
      <c r="M8" s="227">
        <v>5</v>
      </c>
      <c r="N8" s="227"/>
      <c r="O8" s="227"/>
      <c r="P8" s="227">
        <v>102</v>
      </c>
      <c r="Q8" s="227">
        <v>4</v>
      </c>
      <c r="R8" s="227"/>
      <c r="S8" s="227"/>
      <c r="T8" s="227">
        <v>114</v>
      </c>
      <c r="U8" s="227">
        <v>5</v>
      </c>
      <c r="V8" s="227"/>
      <c r="W8" s="227"/>
      <c r="X8" s="227">
        <v>105</v>
      </c>
      <c r="Y8" s="227">
        <v>5</v>
      </c>
      <c r="Z8" s="227"/>
      <c r="AA8" s="227"/>
      <c r="AB8" s="227">
        <v>120</v>
      </c>
      <c r="AC8" s="227">
        <v>5</v>
      </c>
      <c r="AD8" s="227"/>
      <c r="AE8" s="227"/>
      <c r="AF8" s="227">
        <v>77</v>
      </c>
      <c r="AG8" s="227">
        <v>4</v>
      </c>
      <c r="AH8" s="227"/>
      <c r="AI8" s="227"/>
      <c r="AJ8" s="227">
        <v>67</v>
      </c>
      <c r="AK8" s="227">
        <v>3</v>
      </c>
      <c r="AL8" s="227"/>
      <c r="AM8" s="227"/>
      <c r="AN8" s="227">
        <v>67</v>
      </c>
      <c r="AO8" s="227">
        <v>3</v>
      </c>
      <c r="AP8" s="227"/>
      <c r="AQ8" s="227"/>
      <c r="AR8" s="227">
        <v>56</v>
      </c>
      <c r="AS8" s="227">
        <v>2</v>
      </c>
      <c r="AT8" s="227"/>
      <c r="AU8" s="227"/>
      <c r="AV8" s="232">
        <v>5</v>
      </c>
      <c r="AW8" s="233">
        <v>0</v>
      </c>
      <c r="AX8" s="233">
        <v>0</v>
      </c>
      <c r="AY8" s="226">
        <v>5</v>
      </c>
      <c r="AZ8" s="226">
        <v>0</v>
      </c>
      <c r="BA8" s="226">
        <v>0</v>
      </c>
      <c r="BB8" s="226">
        <f t="shared" si="0"/>
        <v>5</v>
      </c>
      <c r="BC8" s="226">
        <f t="shared" si="1"/>
        <v>4</v>
      </c>
      <c r="BD8" s="226">
        <f t="shared" si="2"/>
        <v>0</v>
      </c>
      <c r="BE8" s="226">
        <f t="shared" si="3"/>
        <v>5</v>
      </c>
      <c r="BF8" s="226">
        <f t="shared" si="4"/>
        <v>5</v>
      </c>
      <c r="BG8" s="226">
        <f t="shared" si="5"/>
        <v>0</v>
      </c>
      <c r="BH8" s="226">
        <f t="shared" si="6"/>
        <v>6</v>
      </c>
      <c r="BI8" s="226">
        <f t="shared" si="7"/>
        <v>6</v>
      </c>
      <c r="BJ8" s="226">
        <f t="shared" si="8"/>
        <v>0</v>
      </c>
      <c r="BK8" s="226"/>
      <c r="BL8" s="226"/>
      <c r="BM8" s="226"/>
      <c r="BN8" s="226"/>
      <c r="BO8" s="226"/>
      <c r="BP8" s="226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30"/>
      <c r="CC8" s="231"/>
      <c r="CD8" s="231"/>
      <c r="CE8" s="231"/>
    </row>
    <row r="9" spans="1:83" ht="15.75" customHeight="1">
      <c r="A9" s="225" t="s">
        <v>87</v>
      </c>
      <c r="B9" s="226">
        <v>23</v>
      </c>
      <c r="C9" s="225">
        <v>1</v>
      </c>
      <c r="D9" s="227">
        <v>49</v>
      </c>
      <c r="E9" s="227">
        <v>2</v>
      </c>
      <c r="F9" s="227">
        <v>152</v>
      </c>
      <c r="G9" s="227">
        <v>4</v>
      </c>
      <c r="H9" s="227">
        <v>51</v>
      </c>
      <c r="I9" s="227">
        <v>2</v>
      </c>
      <c r="J9" s="227">
        <v>129</v>
      </c>
      <c r="K9" s="227">
        <v>4</v>
      </c>
      <c r="L9" s="227">
        <v>52</v>
      </c>
      <c r="M9" s="227">
        <v>2</v>
      </c>
      <c r="N9" s="227">
        <v>125</v>
      </c>
      <c r="O9" s="227">
        <v>4</v>
      </c>
      <c r="P9" s="227">
        <v>64</v>
      </c>
      <c r="Q9" s="227">
        <v>2</v>
      </c>
      <c r="R9" s="227">
        <v>146</v>
      </c>
      <c r="S9" s="227">
        <v>5</v>
      </c>
      <c r="T9" s="227">
        <v>64</v>
      </c>
      <c r="U9" s="227">
        <v>2</v>
      </c>
      <c r="V9" s="227">
        <v>161</v>
      </c>
      <c r="W9" s="227">
        <v>5</v>
      </c>
      <c r="X9" s="227">
        <v>56</v>
      </c>
      <c r="Y9" s="227">
        <v>2</v>
      </c>
      <c r="Z9" s="227">
        <v>131</v>
      </c>
      <c r="AA9" s="227">
        <v>4</v>
      </c>
      <c r="AB9" s="227">
        <v>47</v>
      </c>
      <c r="AC9" s="227">
        <v>2</v>
      </c>
      <c r="AD9" s="227">
        <v>144</v>
      </c>
      <c r="AE9" s="227">
        <v>4</v>
      </c>
      <c r="AF9" s="227">
        <v>56</v>
      </c>
      <c r="AG9" s="227">
        <v>2</v>
      </c>
      <c r="AH9" s="227">
        <v>161</v>
      </c>
      <c r="AI9" s="227">
        <v>5</v>
      </c>
      <c r="AJ9" s="227">
        <v>41</v>
      </c>
      <c r="AK9" s="227">
        <v>2</v>
      </c>
      <c r="AL9" s="227">
        <v>102</v>
      </c>
      <c r="AM9" s="227">
        <v>4</v>
      </c>
      <c r="AN9" s="227">
        <v>22</v>
      </c>
      <c r="AO9" s="227">
        <v>1</v>
      </c>
      <c r="AP9" s="227">
        <v>51</v>
      </c>
      <c r="AQ9" s="227">
        <v>2</v>
      </c>
      <c r="AR9" s="227">
        <v>24</v>
      </c>
      <c r="AS9" s="227">
        <v>1</v>
      </c>
      <c r="AT9" s="227">
        <v>72</v>
      </c>
      <c r="AU9" s="227">
        <v>3</v>
      </c>
      <c r="AV9" s="232">
        <v>1</v>
      </c>
      <c r="AW9" s="233">
        <v>2</v>
      </c>
      <c r="AX9" s="233">
        <v>0</v>
      </c>
      <c r="AY9" s="226">
        <v>1</v>
      </c>
      <c r="AZ9" s="226">
        <v>2</v>
      </c>
      <c r="BA9" s="226">
        <v>0</v>
      </c>
      <c r="BB9" s="226">
        <f t="shared" si="0"/>
        <v>6</v>
      </c>
      <c r="BC9" s="226">
        <f t="shared" si="1"/>
        <v>2</v>
      </c>
      <c r="BD9" s="226">
        <f t="shared" si="2"/>
        <v>3</v>
      </c>
      <c r="BE9" s="226">
        <f t="shared" si="3"/>
        <v>7</v>
      </c>
      <c r="BF9" s="226">
        <f t="shared" si="4"/>
        <v>2</v>
      </c>
      <c r="BG9" s="226">
        <f t="shared" si="5"/>
        <v>4</v>
      </c>
      <c r="BH9" s="226">
        <f t="shared" si="6"/>
        <v>9</v>
      </c>
      <c r="BI9" s="226">
        <f t="shared" si="7"/>
        <v>3</v>
      </c>
      <c r="BJ9" s="226">
        <f t="shared" si="8"/>
        <v>5</v>
      </c>
      <c r="BK9" s="226"/>
      <c r="BL9" s="226"/>
      <c r="BM9" s="226"/>
      <c r="BN9" s="226"/>
      <c r="BO9" s="226"/>
      <c r="BP9" s="226"/>
      <c r="BQ9" s="226"/>
      <c r="BR9" s="226"/>
      <c r="BS9" s="226"/>
      <c r="BT9" s="226"/>
      <c r="BU9" s="226"/>
      <c r="BV9" s="226"/>
      <c r="BW9" s="226"/>
      <c r="BX9" s="226"/>
      <c r="BY9" s="226"/>
      <c r="BZ9" s="226"/>
      <c r="CA9" s="226"/>
      <c r="CB9" s="230"/>
      <c r="CC9" s="231"/>
      <c r="CD9" s="231"/>
      <c r="CE9" s="231"/>
    </row>
    <row r="10" spans="1:83" ht="15.75" customHeight="1">
      <c r="A10" s="225" t="s">
        <v>87</v>
      </c>
      <c r="B10" s="226">
        <v>24</v>
      </c>
      <c r="C10" s="225">
        <v>1</v>
      </c>
      <c r="D10" s="227">
        <v>64</v>
      </c>
      <c r="E10" s="227">
        <v>2</v>
      </c>
      <c r="F10" s="227">
        <v>62</v>
      </c>
      <c r="G10" s="227">
        <v>2</v>
      </c>
      <c r="H10" s="227">
        <v>52</v>
      </c>
      <c r="I10" s="227">
        <v>2</v>
      </c>
      <c r="J10" s="227">
        <v>73</v>
      </c>
      <c r="K10" s="227">
        <v>3</v>
      </c>
      <c r="L10" s="227">
        <v>60</v>
      </c>
      <c r="M10" s="227">
        <v>2</v>
      </c>
      <c r="N10" s="227">
        <v>45</v>
      </c>
      <c r="O10" s="227">
        <v>2</v>
      </c>
      <c r="P10" s="227">
        <v>72</v>
      </c>
      <c r="Q10" s="227">
        <v>3</v>
      </c>
      <c r="R10" s="227">
        <v>51</v>
      </c>
      <c r="S10" s="227">
        <v>2</v>
      </c>
      <c r="T10" s="227">
        <v>60</v>
      </c>
      <c r="U10" s="227">
        <v>2</v>
      </c>
      <c r="V10" s="227">
        <v>46</v>
      </c>
      <c r="W10" s="227">
        <v>2</v>
      </c>
      <c r="X10" s="227">
        <v>53</v>
      </c>
      <c r="Y10" s="227">
        <v>2</v>
      </c>
      <c r="Z10" s="227">
        <v>30</v>
      </c>
      <c r="AA10" s="227">
        <v>1</v>
      </c>
      <c r="AB10" s="227">
        <v>52</v>
      </c>
      <c r="AC10" s="227">
        <v>2</v>
      </c>
      <c r="AD10" s="227">
        <v>26</v>
      </c>
      <c r="AE10" s="227">
        <v>1</v>
      </c>
      <c r="AF10" s="227">
        <v>49</v>
      </c>
      <c r="AG10" s="227">
        <v>2</v>
      </c>
      <c r="AH10" s="227">
        <v>27</v>
      </c>
      <c r="AI10" s="227">
        <v>1</v>
      </c>
      <c r="AJ10" s="227">
        <v>26</v>
      </c>
      <c r="AK10" s="227">
        <v>1</v>
      </c>
      <c r="AL10" s="227">
        <v>23</v>
      </c>
      <c r="AM10" s="227">
        <v>1</v>
      </c>
      <c r="AN10" s="227">
        <v>37</v>
      </c>
      <c r="AO10" s="227">
        <v>2</v>
      </c>
      <c r="AP10" s="227">
        <v>14</v>
      </c>
      <c r="AQ10" s="227">
        <v>1</v>
      </c>
      <c r="AR10" s="227">
        <v>20</v>
      </c>
      <c r="AS10" s="227">
        <v>1</v>
      </c>
      <c r="AT10" s="227">
        <v>13</v>
      </c>
      <c r="AU10" s="227">
        <v>1</v>
      </c>
      <c r="AV10" s="232">
        <v>2</v>
      </c>
      <c r="AW10" s="233">
        <v>1</v>
      </c>
      <c r="AX10" s="233">
        <v>0</v>
      </c>
      <c r="AY10" s="226">
        <v>2</v>
      </c>
      <c r="AZ10" s="226">
        <v>1</v>
      </c>
      <c r="BA10" s="226">
        <v>0</v>
      </c>
      <c r="BB10" s="226">
        <f t="shared" si="0"/>
        <v>4</v>
      </c>
      <c r="BC10" s="226">
        <f t="shared" si="1"/>
        <v>2</v>
      </c>
      <c r="BD10" s="226">
        <f t="shared" si="2"/>
        <v>1</v>
      </c>
      <c r="BE10" s="226">
        <f t="shared" si="3"/>
        <v>4</v>
      </c>
      <c r="BF10" s="226">
        <f t="shared" si="4"/>
        <v>2</v>
      </c>
      <c r="BG10" s="226">
        <f t="shared" si="5"/>
        <v>2</v>
      </c>
      <c r="BH10" s="226">
        <f t="shared" si="6"/>
        <v>5</v>
      </c>
      <c r="BI10" s="226">
        <f t="shared" si="7"/>
        <v>3</v>
      </c>
      <c r="BJ10" s="226">
        <f t="shared" si="8"/>
        <v>2</v>
      </c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30"/>
      <c r="CC10" s="231"/>
      <c r="CD10" s="231"/>
      <c r="CE10" s="231"/>
    </row>
    <row r="11" spans="1:83" ht="15.75" customHeight="1">
      <c r="A11" s="225" t="s">
        <v>87</v>
      </c>
      <c r="B11" s="226">
        <v>26</v>
      </c>
      <c r="C11" s="225">
        <v>1</v>
      </c>
      <c r="D11" s="225">
        <v>310</v>
      </c>
      <c r="E11" s="225">
        <v>12</v>
      </c>
      <c r="F11" s="225">
        <v>81</v>
      </c>
      <c r="G11" s="225">
        <v>2</v>
      </c>
      <c r="H11" s="225">
        <v>324</v>
      </c>
      <c r="I11" s="225">
        <v>12</v>
      </c>
      <c r="J11" s="225">
        <v>109</v>
      </c>
      <c r="K11" s="225">
        <v>3</v>
      </c>
      <c r="L11" s="225">
        <v>307</v>
      </c>
      <c r="M11" s="225">
        <v>11</v>
      </c>
      <c r="N11" s="225">
        <v>91</v>
      </c>
      <c r="O11" s="225">
        <v>3</v>
      </c>
      <c r="P11" s="225">
        <v>288</v>
      </c>
      <c r="Q11" s="225">
        <v>10</v>
      </c>
      <c r="R11" s="225">
        <v>68</v>
      </c>
      <c r="S11" s="225">
        <v>2</v>
      </c>
      <c r="T11" s="225">
        <v>289</v>
      </c>
      <c r="U11" s="225">
        <v>12</v>
      </c>
      <c r="V11" s="225">
        <v>64</v>
      </c>
      <c r="W11" s="225">
        <v>2</v>
      </c>
      <c r="X11" s="225">
        <v>229</v>
      </c>
      <c r="Y11" s="225">
        <v>9</v>
      </c>
      <c r="Z11" s="225">
        <v>81</v>
      </c>
      <c r="AA11" s="225">
        <v>3</v>
      </c>
      <c r="AB11" s="225">
        <v>233</v>
      </c>
      <c r="AC11" s="225">
        <v>11</v>
      </c>
      <c r="AD11" s="225">
        <v>73</v>
      </c>
      <c r="AE11" s="225">
        <v>2</v>
      </c>
      <c r="AF11" s="225">
        <v>203</v>
      </c>
      <c r="AG11" s="225">
        <v>8</v>
      </c>
      <c r="AH11" s="225">
        <v>55</v>
      </c>
      <c r="AI11" s="225">
        <v>2</v>
      </c>
      <c r="AJ11" s="225">
        <v>187</v>
      </c>
      <c r="AK11" s="225">
        <v>9</v>
      </c>
      <c r="AL11" s="225">
        <v>41</v>
      </c>
      <c r="AM11" s="225">
        <v>2</v>
      </c>
      <c r="AN11" s="225">
        <v>128</v>
      </c>
      <c r="AO11" s="225">
        <v>5</v>
      </c>
      <c r="AP11" s="225">
        <v>31</v>
      </c>
      <c r="AQ11" s="225">
        <v>1</v>
      </c>
      <c r="AR11" s="225">
        <v>141</v>
      </c>
      <c r="AS11" s="225">
        <v>6</v>
      </c>
      <c r="AT11" s="225">
        <v>32</v>
      </c>
      <c r="AU11" s="225">
        <v>1</v>
      </c>
      <c r="AV11" s="232">
        <v>5</v>
      </c>
      <c r="AW11" s="233">
        <v>2</v>
      </c>
      <c r="AX11" s="233">
        <v>0</v>
      </c>
      <c r="AY11" s="226">
        <v>5</v>
      </c>
      <c r="AZ11" s="226">
        <v>2</v>
      </c>
      <c r="BA11" s="226">
        <v>0</v>
      </c>
      <c r="BB11" s="226">
        <f t="shared" si="0"/>
        <v>12</v>
      </c>
      <c r="BC11" s="226">
        <f t="shared" si="1"/>
        <v>8</v>
      </c>
      <c r="BD11" s="226">
        <f t="shared" si="2"/>
        <v>2</v>
      </c>
      <c r="BE11" s="226">
        <f t="shared" si="3"/>
        <v>14</v>
      </c>
      <c r="BF11" s="226">
        <f t="shared" si="4"/>
        <v>10</v>
      </c>
      <c r="BG11" s="226">
        <f t="shared" si="5"/>
        <v>2</v>
      </c>
      <c r="BH11" s="226">
        <f t="shared" si="6"/>
        <v>17</v>
      </c>
      <c r="BI11" s="226">
        <f t="shared" si="7"/>
        <v>12</v>
      </c>
      <c r="BJ11" s="226">
        <f t="shared" si="8"/>
        <v>3</v>
      </c>
      <c r="BK11" s="226"/>
      <c r="BL11" s="226"/>
      <c r="BM11" s="226"/>
      <c r="BN11" s="226"/>
      <c r="BO11" s="226"/>
      <c r="BP11" s="226"/>
      <c r="BQ11" s="226"/>
      <c r="BR11" s="226"/>
      <c r="BS11" s="226"/>
      <c r="BT11" s="226"/>
      <c r="BU11" s="226"/>
      <c r="BV11" s="226"/>
      <c r="BW11" s="226"/>
      <c r="BX11" s="226"/>
      <c r="BY11" s="226"/>
      <c r="BZ11" s="226"/>
      <c r="CA11" s="226"/>
      <c r="CB11" s="230"/>
      <c r="CC11" s="231"/>
      <c r="CD11" s="231"/>
      <c r="CE11" s="231"/>
    </row>
    <row r="12" spans="1:83" ht="15.75" customHeight="1">
      <c r="A12" s="225" t="s">
        <v>87</v>
      </c>
      <c r="B12" s="226">
        <v>27</v>
      </c>
      <c r="C12" s="225">
        <v>1</v>
      </c>
      <c r="D12" s="227">
        <v>85</v>
      </c>
      <c r="E12" s="227">
        <v>3</v>
      </c>
      <c r="F12" s="227">
        <v>156</v>
      </c>
      <c r="G12" s="227">
        <v>4</v>
      </c>
      <c r="H12" s="227">
        <v>97</v>
      </c>
      <c r="I12" s="227">
        <v>4</v>
      </c>
      <c r="J12" s="227">
        <v>130</v>
      </c>
      <c r="K12" s="227">
        <v>3</v>
      </c>
      <c r="L12" s="227">
        <v>95</v>
      </c>
      <c r="M12" s="227">
        <v>4</v>
      </c>
      <c r="N12" s="227">
        <v>133</v>
      </c>
      <c r="O12" s="227">
        <v>3</v>
      </c>
      <c r="P12" s="227">
        <v>81</v>
      </c>
      <c r="Q12" s="227">
        <v>3</v>
      </c>
      <c r="R12" s="227">
        <v>157</v>
      </c>
      <c r="S12" s="227">
        <v>4</v>
      </c>
      <c r="T12" s="227">
        <v>78</v>
      </c>
      <c r="U12" s="227">
        <v>3</v>
      </c>
      <c r="V12" s="227">
        <v>116</v>
      </c>
      <c r="W12" s="227">
        <v>4</v>
      </c>
      <c r="X12" s="227">
        <v>81</v>
      </c>
      <c r="Y12" s="227">
        <v>3</v>
      </c>
      <c r="Z12" s="227">
        <v>94</v>
      </c>
      <c r="AA12" s="227">
        <v>4</v>
      </c>
      <c r="AB12" s="227">
        <v>99</v>
      </c>
      <c r="AC12" s="227">
        <v>4</v>
      </c>
      <c r="AD12" s="227">
        <v>108</v>
      </c>
      <c r="AE12" s="227">
        <v>3</v>
      </c>
      <c r="AF12" s="227">
        <v>63</v>
      </c>
      <c r="AG12" s="227">
        <v>3</v>
      </c>
      <c r="AH12" s="227">
        <v>100</v>
      </c>
      <c r="AI12" s="227">
        <v>3</v>
      </c>
      <c r="AJ12" s="227">
        <v>56</v>
      </c>
      <c r="AK12" s="227">
        <v>3</v>
      </c>
      <c r="AL12" s="227">
        <v>75</v>
      </c>
      <c r="AM12" s="227">
        <v>3</v>
      </c>
      <c r="AN12" s="227">
        <v>66</v>
      </c>
      <c r="AO12" s="227">
        <v>3</v>
      </c>
      <c r="AP12" s="227">
        <v>69</v>
      </c>
      <c r="AQ12" s="227">
        <v>3</v>
      </c>
      <c r="AR12" s="227">
        <v>64</v>
      </c>
      <c r="AS12" s="227">
        <v>2</v>
      </c>
      <c r="AT12" s="227">
        <v>48</v>
      </c>
      <c r="AU12" s="227">
        <v>2</v>
      </c>
      <c r="AV12" s="232">
        <v>2</v>
      </c>
      <c r="AW12" s="233">
        <v>2</v>
      </c>
      <c r="AX12" s="233">
        <v>0</v>
      </c>
      <c r="AY12" s="226">
        <v>2</v>
      </c>
      <c r="AZ12" s="226">
        <v>2</v>
      </c>
      <c r="BA12" s="226">
        <v>0</v>
      </c>
      <c r="BB12" s="226">
        <f t="shared" si="0"/>
        <v>7</v>
      </c>
      <c r="BC12" s="226">
        <f t="shared" si="1"/>
        <v>3</v>
      </c>
      <c r="BD12" s="226">
        <f t="shared" si="2"/>
        <v>3</v>
      </c>
      <c r="BE12" s="226">
        <f t="shared" si="3"/>
        <v>8</v>
      </c>
      <c r="BF12" s="226">
        <f t="shared" si="4"/>
        <v>3</v>
      </c>
      <c r="BG12" s="226">
        <f t="shared" si="5"/>
        <v>4</v>
      </c>
      <c r="BH12" s="226">
        <f t="shared" si="6"/>
        <v>9</v>
      </c>
      <c r="BI12" s="226">
        <f t="shared" si="7"/>
        <v>4</v>
      </c>
      <c r="BJ12" s="226">
        <f t="shared" si="8"/>
        <v>4</v>
      </c>
      <c r="BK12" s="226"/>
      <c r="BL12" s="226"/>
      <c r="BM12" s="226"/>
      <c r="BN12" s="226"/>
      <c r="BO12" s="226"/>
      <c r="BP12" s="226"/>
      <c r="BQ12" s="226"/>
      <c r="BR12" s="226"/>
      <c r="BS12" s="226"/>
      <c r="BT12" s="226"/>
      <c r="BU12" s="226"/>
      <c r="BV12" s="226"/>
      <c r="BW12" s="226"/>
      <c r="BX12" s="226"/>
      <c r="BY12" s="226"/>
      <c r="BZ12" s="226"/>
      <c r="CA12" s="226"/>
      <c r="CB12" s="230"/>
      <c r="CC12" s="231"/>
      <c r="CD12" s="231"/>
      <c r="CE12" s="231"/>
    </row>
    <row r="13" spans="1:83" ht="15.75" customHeight="1">
      <c r="A13" s="225" t="s">
        <v>87</v>
      </c>
      <c r="B13" s="226">
        <v>32</v>
      </c>
      <c r="C13" s="225">
        <v>1</v>
      </c>
      <c r="D13" s="227">
        <v>116</v>
      </c>
      <c r="E13" s="227">
        <v>4</v>
      </c>
      <c r="F13" s="227">
        <v>34</v>
      </c>
      <c r="G13" s="227">
        <v>1</v>
      </c>
      <c r="H13" s="227">
        <v>109</v>
      </c>
      <c r="I13" s="227">
        <v>4</v>
      </c>
      <c r="J13" s="227">
        <v>41</v>
      </c>
      <c r="K13" s="227">
        <v>1</v>
      </c>
      <c r="L13" s="227">
        <v>121</v>
      </c>
      <c r="M13" s="227">
        <v>5</v>
      </c>
      <c r="N13" s="227">
        <v>37</v>
      </c>
      <c r="O13" s="227">
        <v>1</v>
      </c>
      <c r="P13" s="227">
        <v>124</v>
      </c>
      <c r="Q13" s="227">
        <v>5</v>
      </c>
      <c r="R13" s="227">
        <v>53</v>
      </c>
      <c r="S13" s="227">
        <v>2</v>
      </c>
      <c r="T13" s="227">
        <v>95</v>
      </c>
      <c r="U13" s="227">
        <v>3</v>
      </c>
      <c r="V13" s="227">
        <v>36</v>
      </c>
      <c r="W13" s="227">
        <v>1</v>
      </c>
      <c r="X13" s="227">
        <v>73</v>
      </c>
      <c r="Y13" s="227">
        <v>3</v>
      </c>
      <c r="Z13" s="227">
        <v>29</v>
      </c>
      <c r="AA13" s="227">
        <v>1</v>
      </c>
      <c r="AB13" s="227">
        <v>85</v>
      </c>
      <c r="AC13" s="227">
        <v>3</v>
      </c>
      <c r="AD13" s="227">
        <v>30</v>
      </c>
      <c r="AE13" s="227">
        <v>1</v>
      </c>
      <c r="AF13" s="227">
        <v>93</v>
      </c>
      <c r="AG13" s="227">
        <v>4</v>
      </c>
      <c r="AH13" s="227">
        <v>24</v>
      </c>
      <c r="AI13" s="227">
        <v>1</v>
      </c>
      <c r="AJ13" s="227">
        <v>61</v>
      </c>
      <c r="AK13" s="227">
        <v>3</v>
      </c>
      <c r="AL13" s="227">
        <v>19</v>
      </c>
      <c r="AM13" s="227">
        <v>1</v>
      </c>
      <c r="AN13" s="227">
        <v>58</v>
      </c>
      <c r="AO13" s="227">
        <v>2</v>
      </c>
      <c r="AP13" s="227">
        <v>27</v>
      </c>
      <c r="AQ13" s="227">
        <v>1</v>
      </c>
      <c r="AR13" s="227">
        <v>45</v>
      </c>
      <c r="AS13" s="227">
        <v>2</v>
      </c>
      <c r="AT13" s="227">
        <v>18</v>
      </c>
      <c r="AU13" s="227">
        <v>1</v>
      </c>
      <c r="AV13" s="232">
        <v>3</v>
      </c>
      <c r="AW13" s="233">
        <v>1</v>
      </c>
      <c r="AX13" s="233">
        <v>0</v>
      </c>
      <c r="AY13" s="226">
        <v>2</v>
      </c>
      <c r="AZ13" s="226">
        <v>2</v>
      </c>
      <c r="BA13" s="226">
        <v>0</v>
      </c>
      <c r="BB13" s="226">
        <f t="shared" si="0"/>
        <v>4</v>
      </c>
      <c r="BC13" s="226">
        <f t="shared" si="1"/>
        <v>2</v>
      </c>
      <c r="BD13" s="226">
        <f t="shared" si="2"/>
        <v>1</v>
      </c>
      <c r="BE13" s="226">
        <f t="shared" si="3"/>
        <v>6</v>
      </c>
      <c r="BF13" s="226">
        <f t="shared" si="4"/>
        <v>4</v>
      </c>
      <c r="BG13" s="226">
        <f t="shared" si="5"/>
        <v>2</v>
      </c>
      <c r="BH13" s="226">
        <f t="shared" si="6"/>
        <v>7</v>
      </c>
      <c r="BI13" s="226">
        <f t="shared" si="7"/>
        <v>5</v>
      </c>
      <c r="BJ13" s="226">
        <f t="shared" si="8"/>
        <v>2</v>
      </c>
      <c r="BK13" s="226"/>
      <c r="BL13" s="226"/>
      <c r="BM13" s="226"/>
      <c r="BN13" s="226"/>
      <c r="BO13" s="226"/>
      <c r="BP13" s="226"/>
      <c r="BQ13" s="226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30"/>
      <c r="CC13" s="231"/>
      <c r="CD13" s="231"/>
      <c r="CE13" s="231"/>
    </row>
    <row r="14" spans="1:83" ht="15.75" customHeight="1">
      <c r="A14" s="225" t="s">
        <v>87</v>
      </c>
      <c r="B14" s="226">
        <v>54</v>
      </c>
      <c r="C14" s="225">
        <v>1</v>
      </c>
      <c r="D14" s="227">
        <v>173</v>
      </c>
      <c r="E14" s="227">
        <v>6</v>
      </c>
      <c r="F14" s="227"/>
      <c r="G14" s="227"/>
      <c r="H14" s="227">
        <v>186</v>
      </c>
      <c r="I14" s="227">
        <v>6</v>
      </c>
      <c r="J14" s="227"/>
      <c r="K14" s="227"/>
      <c r="L14" s="227">
        <v>189</v>
      </c>
      <c r="M14" s="227">
        <v>7</v>
      </c>
      <c r="N14" s="227"/>
      <c r="O14" s="227"/>
      <c r="P14" s="227">
        <v>170</v>
      </c>
      <c r="Q14" s="227">
        <v>6</v>
      </c>
      <c r="R14" s="227"/>
      <c r="S14" s="227"/>
      <c r="T14" s="227">
        <v>168</v>
      </c>
      <c r="U14" s="227">
        <v>6</v>
      </c>
      <c r="V14" s="227"/>
      <c r="W14" s="227"/>
      <c r="X14" s="227">
        <v>124</v>
      </c>
      <c r="Y14" s="227">
        <v>5</v>
      </c>
      <c r="Z14" s="227"/>
      <c r="AA14" s="227"/>
      <c r="AB14" s="227">
        <v>159</v>
      </c>
      <c r="AC14" s="227">
        <v>6</v>
      </c>
      <c r="AD14" s="227"/>
      <c r="AE14" s="227"/>
      <c r="AF14" s="227">
        <v>114</v>
      </c>
      <c r="AG14" s="227">
        <v>5</v>
      </c>
      <c r="AH14" s="227"/>
      <c r="AI14" s="227"/>
      <c r="AJ14" s="227">
        <v>112</v>
      </c>
      <c r="AK14" s="227">
        <v>6</v>
      </c>
      <c r="AL14" s="227"/>
      <c r="AM14" s="227"/>
      <c r="AN14" s="227">
        <v>68</v>
      </c>
      <c r="AO14" s="227">
        <v>3</v>
      </c>
      <c r="AP14" s="227"/>
      <c r="AQ14" s="227"/>
      <c r="AR14" s="227">
        <v>70</v>
      </c>
      <c r="AS14" s="227">
        <v>3</v>
      </c>
      <c r="AT14" s="227"/>
      <c r="AU14" s="227"/>
      <c r="AV14" s="232">
        <v>4</v>
      </c>
      <c r="AW14" s="233">
        <v>0</v>
      </c>
      <c r="AX14" s="233">
        <v>1</v>
      </c>
      <c r="AY14" s="226">
        <v>4</v>
      </c>
      <c r="AZ14" s="226">
        <v>0</v>
      </c>
      <c r="BA14" s="226">
        <v>1</v>
      </c>
      <c r="BB14" s="226">
        <f t="shared" si="0"/>
        <v>6</v>
      </c>
      <c r="BC14" s="226">
        <f t="shared" si="1"/>
        <v>4</v>
      </c>
      <c r="BD14" s="226">
        <f t="shared" si="2"/>
        <v>0</v>
      </c>
      <c r="BE14" s="226">
        <f t="shared" si="3"/>
        <v>7</v>
      </c>
      <c r="BF14" s="226">
        <f t="shared" si="4"/>
        <v>6</v>
      </c>
      <c r="BG14" s="226">
        <f t="shared" si="5"/>
        <v>0</v>
      </c>
      <c r="BH14" s="226">
        <f t="shared" si="6"/>
        <v>8</v>
      </c>
      <c r="BI14" s="226">
        <f t="shared" si="7"/>
        <v>7</v>
      </c>
      <c r="BJ14" s="226">
        <f t="shared" si="8"/>
        <v>0</v>
      </c>
      <c r="BK14" s="226"/>
      <c r="BL14" s="226"/>
      <c r="BM14" s="226"/>
      <c r="BN14" s="226"/>
      <c r="BO14" s="226"/>
      <c r="BP14" s="226"/>
      <c r="BQ14" s="226"/>
      <c r="BR14" s="226"/>
      <c r="BS14" s="226"/>
      <c r="BT14" s="226"/>
      <c r="BU14" s="226"/>
      <c r="BV14" s="226"/>
      <c r="BW14" s="226"/>
      <c r="BX14" s="226"/>
      <c r="BY14" s="226"/>
      <c r="BZ14" s="226"/>
      <c r="CA14" s="226"/>
      <c r="CB14" s="230"/>
      <c r="CC14" s="231"/>
      <c r="CD14" s="231"/>
      <c r="CE14" s="231"/>
    </row>
    <row r="15" spans="1:83" ht="15.75" customHeight="1">
      <c r="A15" s="225" t="s">
        <v>87</v>
      </c>
      <c r="B15" s="226">
        <v>58</v>
      </c>
      <c r="C15" s="225">
        <v>1</v>
      </c>
      <c r="D15" s="227">
        <v>137</v>
      </c>
      <c r="E15" s="227">
        <v>6</v>
      </c>
      <c r="F15" s="227"/>
      <c r="G15" s="227"/>
      <c r="H15" s="227">
        <v>137</v>
      </c>
      <c r="I15" s="227">
        <v>5</v>
      </c>
      <c r="J15" s="227"/>
      <c r="K15" s="227"/>
      <c r="L15" s="227">
        <v>146</v>
      </c>
      <c r="M15" s="227">
        <v>5</v>
      </c>
      <c r="N15" s="227"/>
      <c r="O15" s="227"/>
      <c r="P15" s="227">
        <v>148</v>
      </c>
      <c r="Q15" s="227">
        <v>6</v>
      </c>
      <c r="R15" s="227"/>
      <c r="S15" s="227"/>
      <c r="T15" s="227">
        <v>120</v>
      </c>
      <c r="U15" s="227">
        <v>5</v>
      </c>
      <c r="V15" s="227"/>
      <c r="W15" s="227"/>
      <c r="X15" s="227">
        <v>96</v>
      </c>
      <c r="Y15" s="227">
        <v>4</v>
      </c>
      <c r="Z15" s="227"/>
      <c r="AA15" s="227"/>
      <c r="AB15" s="227">
        <v>93</v>
      </c>
      <c r="AC15" s="227">
        <v>4</v>
      </c>
      <c r="AD15" s="227"/>
      <c r="AE15" s="227"/>
      <c r="AF15" s="227">
        <v>90</v>
      </c>
      <c r="AG15" s="227">
        <v>4</v>
      </c>
      <c r="AH15" s="227"/>
      <c r="AI15" s="227"/>
      <c r="AJ15" s="227">
        <v>76</v>
      </c>
      <c r="AK15" s="227">
        <v>3</v>
      </c>
      <c r="AL15" s="227"/>
      <c r="AM15" s="227"/>
      <c r="AN15" s="227">
        <v>46</v>
      </c>
      <c r="AO15" s="227">
        <v>2</v>
      </c>
      <c r="AP15" s="227"/>
      <c r="AQ15" s="227"/>
      <c r="AR15" s="227">
        <v>42</v>
      </c>
      <c r="AS15" s="227">
        <v>2</v>
      </c>
      <c r="AT15" s="227"/>
      <c r="AU15" s="227"/>
      <c r="AV15" s="232">
        <v>2</v>
      </c>
      <c r="AW15" s="233">
        <v>0</v>
      </c>
      <c r="AX15" s="233">
        <v>2</v>
      </c>
      <c r="AY15" s="226">
        <v>2</v>
      </c>
      <c r="AZ15" s="226">
        <v>0</v>
      </c>
      <c r="BA15" s="226">
        <v>0</v>
      </c>
      <c r="BB15" s="226">
        <f t="shared" si="0"/>
        <v>4</v>
      </c>
      <c r="BC15" s="226">
        <f t="shared" si="1"/>
        <v>3</v>
      </c>
      <c r="BD15" s="226">
        <f t="shared" si="2"/>
        <v>0</v>
      </c>
      <c r="BE15" s="226">
        <f t="shared" si="3"/>
        <v>5</v>
      </c>
      <c r="BF15" s="226">
        <f t="shared" si="4"/>
        <v>5</v>
      </c>
      <c r="BG15" s="226">
        <f t="shared" si="5"/>
        <v>0</v>
      </c>
      <c r="BH15" s="226">
        <f t="shared" si="6"/>
        <v>6</v>
      </c>
      <c r="BI15" s="226">
        <f t="shared" si="7"/>
        <v>6</v>
      </c>
      <c r="BJ15" s="226">
        <f t="shared" si="8"/>
        <v>0</v>
      </c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30"/>
      <c r="CC15" s="231"/>
      <c r="CD15" s="231"/>
      <c r="CE15" s="231"/>
    </row>
    <row r="16" spans="1:83" ht="15.75" customHeight="1">
      <c r="A16" s="225" t="s">
        <v>87</v>
      </c>
      <c r="B16" s="226">
        <v>60</v>
      </c>
      <c r="C16" s="225">
        <v>1</v>
      </c>
      <c r="D16" s="227">
        <v>77</v>
      </c>
      <c r="E16" s="227">
        <v>3</v>
      </c>
      <c r="F16" s="227">
        <v>159</v>
      </c>
      <c r="G16" s="227">
        <v>5</v>
      </c>
      <c r="H16" s="227">
        <v>64</v>
      </c>
      <c r="I16" s="227">
        <v>3</v>
      </c>
      <c r="J16" s="227">
        <v>160</v>
      </c>
      <c r="K16" s="227">
        <v>5</v>
      </c>
      <c r="L16" s="227">
        <v>88</v>
      </c>
      <c r="M16" s="227">
        <v>3</v>
      </c>
      <c r="N16" s="227">
        <v>140</v>
      </c>
      <c r="O16" s="227">
        <v>5</v>
      </c>
      <c r="P16" s="227">
        <v>86</v>
      </c>
      <c r="Q16" s="227">
        <v>3</v>
      </c>
      <c r="R16" s="227">
        <v>160</v>
      </c>
      <c r="S16" s="227">
        <v>5</v>
      </c>
      <c r="T16" s="227">
        <v>88</v>
      </c>
      <c r="U16" s="227">
        <v>3</v>
      </c>
      <c r="V16" s="227">
        <v>126</v>
      </c>
      <c r="W16" s="227">
        <v>5</v>
      </c>
      <c r="X16" s="227">
        <v>75</v>
      </c>
      <c r="Y16" s="227">
        <v>3</v>
      </c>
      <c r="Z16" s="227">
        <v>133</v>
      </c>
      <c r="AA16" s="227">
        <v>5</v>
      </c>
      <c r="AB16" s="227">
        <v>75</v>
      </c>
      <c r="AC16" s="227">
        <v>3</v>
      </c>
      <c r="AD16" s="227">
        <v>108</v>
      </c>
      <c r="AE16" s="227">
        <v>3</v>
      </c>
      <c r="AF16" s="227">
        <v>71</v>
      </c>
      <c r="AG16" s="227">
        <v>3</v>
      </c>
      <c r="AH16" s="227">
        <v>105</v>
      </c>
      <c r="AI16" s="227">
        <v>4</v>
      </c>
      <c r="AJ16" s="227">
        <v>66</v>
      </c>
      <c r="AK16" s="227">
        <v>3</v>
      </c>
      <c r="AL16" s="227">
        <v>102</v>
      </c>
      <c r="AM16" s="227">
        <v>4</v>
      </c>
      <c r="AN16" s="227">
        <v>60</v>
      </c>
      <c r="AO16" s="227">
        <v>3</v>
      </c>
      <c r="AP16" s="227">
        <v>84</v>
      </c>
      <c r="AQ16" s="227">
        <v>3</v>
      </c>
      <c r="AR16" s="227">
        <v>25</v>
      </c>
      <c r="AS16" s="227">
        <v>1</v>
      </c>
      <c r="AT16" s="227">
        <v>38</v>
      </c>
      <c r="AU16" s="227">
        <v>2</v>
      </c>
      <c r="AV16" s="232">
        <v>3</v>
      </c>
      <c r="AW16" s="233">
        <v>2</v>
      </c>
      <c r="AX16" s="233">
        <v>0</v>
      </c>
      <c r="AY16" s="226">
        <v>3</v>
      </c>
      <c r="AZ16" s="226">
        <v>3</v>
      </c>
      <c r="BA16" s="226">
        <v>0</v>
      </c>
      <c r="BB16" s="226">
        <f t="shared" si="0"/>
        <v>7</v>
      </c>
      <c r="BC16" s="226">
        <f t="shared" si="1"/>
        <v>2</v>
      </c>
      <c r="BD16" s="226">
        <f t="shared" si="2"/>
        <v>3</v>
      </c>
      <c r="BE16" s="226">
        <f t="shared" si="3"/>
        <v>8</v>
      </c>
      <c r="BF16" s="226">
        <f t="shared" si="4"/>
        <v>3</v>
      </c>
      <c r="BG16" s="226">
        <f t="shared" si="5"/>
        <v>4</v>
      </c>
      <c r="BH16" s="226">
        <f t="shared" si="6"/>
        <v>10</v>
      </c>
      <c r="BI16" s="226">
        <f t="shared" si="7"/>
        <v>4</v>
      </c>
      <c r="BJ16" s="226">
        <f t="shared" si="8"/>
        <v>6</v>
      </c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30"/>
      <c r="CC16" s="231"/>
      <c r="CD16" s="231"/>
      <c r="CE16" s="231"/>
    </row>
    <row r="17" spans="1:83" ht="15.75" customHeight="1">
      <c r="A17" s="225" t="s">
        <v>87</v>
      </c>
      <c r="B17" s="226">
        <v>80</v>
      </c>
      <c r="C17" s="225">
        <v>1</v>
      </c>
      <c r="D17" s="227">
        <v>178</v>
      </c>
      <c r="E17" s="227">
        <v>6</v>
      </c>
      <c r="F17" s="227"/>
      <c r="G17" s="227"/>
      <c r="H17" s="227">
        <v>182</v>
      </c>
      <c r="I17" s="227">
        <v>6</v>
      </c>
      <c r="J17" s="227"/>
      <c r="K17" s="227"/>
      <c r="L17" s="227">
        <v>182</v>
      </c>
      <c r="M17" s="227">
        <v>6</v>
      </c>
      <c r="N17" s="227"/>
      <c r="O17" s="227"/>
      <c r="P17" s="227">
        <v>203</v>
      </c>
      <c r="Q17" s="227">
        <v>7</v>
      </c>
      <c r="R17" s="227"/>
      <c r="S17" s="227"/>
      <c r="T17" s="227">
        <v>179</v>
      </c>
      <c r="U17" s="227">
        <v>7</v>
      </c>
      <c r="V17" s="227"/>
      <c r="W17" s="227"/>
      <c r="X17" s="227">
        <v>150</v>
      </c>
      <c r="Y17" s="227">
        <v>5</v>
      </c>
      <c r="Z17" s="227"/>
      <c r="AA17" s="227"/>
      <c r="AB17" s="227">
        <v>138</v>
      </c>
      <c r="AC17" s="227">
        <v>5</v>
      </c>
      <c r="AD17" s="227"/>
      <c r="AE17" s="227"/>
      <c r="AF17" s="227">
        <v>119</v>
      </c>
      <c r="AG17" s="227">
        <v>4</v>
      </c>
      <c r="AH17" s="227"/>
      <c r="AI17" s="227"/>
      <c r="AJ17" s="227">
        <v>125</v>
      </c>
      <c r="AK17" s="227">
        <v>4</v>
      </c>
      <c r="AL17" s="227"/>
      <c r="AM17" s="227"/>
      <c r="AN17" s="227">
        <v>106</v>
      </c>
      <c r="AO17" s="227">
        <v>4</v>
      </c>
      <c r="AP17" s="227"/>
      <c r="AQ17" s="227"/>
      <c r="AR17" s="227">
        <v>88</v>
      </c>
      <c r="AS17" s="227">
        <v>4</v>
      </c>
      <c r="AT17" s="227"/>
      <c r="AU17" s="227"/>
      <c r="AV17" s="232">
        <v>3</v>
      </c>
      <c r="AW17" s="233">
        <v>0</v>
      </c>
      <c r="AX17" s="233">
        <v>3</v>
      </c>
      <c r="AY17" s="226">
        <v>3</v>
      </c>
      <c r="AZ17" s="226">
        <v>0</v>
      </c>
      <c r="BA17" s="226">
        <v>0</v>
      </c>
      <c r="BB17" s="226">
        <f t="shared" si="0"/>
        <v>6</v>
      </c>
      <c r="BC17" s="226">
        <f t="shared" si="1"/>
        <v>4</v>
      </c>
      <c r="BD17" s="226">
        <f t="shared" si="2"/>
        <v>0</v>
      </c>
      <c r="BE17" s="226">
        <f t="shared" si="3"/>
        <v>7</v>
      </c>
      <c r="BF17" s="226">
        <f t="shared" si="4"/>
        <v>6</v>
      </c>
      <c r="BG17" s="226">
        <f t="shared" si="5"/>
        <v>0</v>
      </c>
      <c r="BH17" s="226">
        <f t="shared" si="6"/>
        <v>8</v>
      </c>
      <c r="BI17" s="226">
        <f t="shared" si="7"/>
        <v>7</v>
      </c>
      <c r="BJ17" s="226">
        <f t="shared" si="8"/>
        <v>0</v>
      </c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30"/>
      <c r="CC17" s="231"/>
      <c r="CD17" s="231"/>
      <c r="CE17" s="231"/>
    </row>
    <row r="18" spans="1:83" ht="15.75" customHeight="1">
      <c r="A18" s="225" t="s">
        <v>87</v>
      </c>
      <c r="B18" s="226">
        <v>83</v>
      </c>
      <c r="C18" s="225">
        <v>1</v>
      </c>
      <c r="D18" s="227">
        <v>116</v>
      </c>
      <c r="E18" s="227">
        <v>4</v>
      </c>
      <c r="F18" s="227">
        <v>85</v>
      </c>
      <c r="G18" s="227">
        <v>2</v>
      </c>
      <c r="H18" s="227">
        <v>127</v>
      </c>
      <c r="I18" s="227">
        <v>5</v>
      </c>
      <c r="J18" s="227">
        <v>63</v>
      </c>
      <c r="K18" s="227">
        <v>2</v>
      </c>
      <c r="L18" s="227">
        <v>138</v>
      </c>
      <c r="M18" s="227">
        <v>5</v>
      </c>
      <c r="N18" s="227">
        <v>68</v>
      </c>
      <c r="O18" s="227">
        <v>2</v>
      </c>
      <c r="P18" s="227">
        <v>131</v>
      </c>
      <c r="Q18" s="227">
        <v>4</v>
      </c>
      <c r="R18" s="227">
        <v>44</v>
      </c>
      <c r="S18" s="227">
        <v>2</v>
      </c>
      <c r="T18" s="227">
        <v>131</v>
      </c>
      <c r="U18" s="227">
        <v>4</v>
      </c>
      <c r="V18" s="227">
        <v>80</v>
      </c>
      <c r="W18" s="227">
        <v>3</v>
      </c>
      <c r="X18" s="227">
        <v>131</v>
      </c>
      <c r="Y18" s="227">
        <v>4</v>
      </c>
      <c r="Z18" s="227">
        <v>65</v>
      </c>
      <c r="AA18" s="227">
        <v>2</v>
      </c>
      <c r="AB18" s="227">
        <v>114</v>
      </c>
      <c r="AC18" s="227">
        <v>5</v>
      </c>
      <c r="AD18" s="227">
        <v>73</v>
      </c>
      <c r="AE18" s="227">
        <v>3</v>
      </c>
      <c r="AF18" s="227">
        <v>116</v>
      </c>
      <c r="AG18" s="227">
        <v>5</v>
      </c>
      <c r="AH18" s="227">
        <v>46</v>
      </c>
      <c r="AI18" s="227">
        <v>2</v>
      </c>
      <c r="AJ18" s="227">
        <v>97</v>
      </c>
      <c r="AK18" s="227">
        <v>4</v>
      </c>
      <c r="AL18" s="227">
        <v>50</v>
      </c>
      <c r="AM18" s="227">
        <v>2</v>
      </c>
      <c r="AN18" s="227">
        <v>71</v>
      </c>
      <c r="AO18" s="227">
        <v>3</v>
      </c>
      <c r="AP18" s="227">
        <v>26</v>
      </c>
      <c r="AQ18" s="227">
        <v>1</v>
      </c>
      <c r="AR18" s="227">
        <v>58</v>
      </c>
      <c r="AS18" s="227">
        <v>3</v>
      </c>
      <c r="AT18" s="227">
        <v>23</v>
      </c>
      <c r="AU18" s="227">
        <v>1</v>
      </c>
      <c r="AV18" s="232">
        <v>2</v>
      </c>
      <c r="AW18" s="233">
        <v>1</v>
      </c>
      <c r="AX18" s="233">
        <v>0</v>
      </c>
      <c r="AY18" s="226">
        <v>4</v>
      </c>
      <c r="AZ18" s="226">
        <v>2</v>
      </c>
      <c r="BA18" s="226">
        <v>0</v>
      </c>
      <c r="BB18" s="226">
        <f t="shared" si="0"/>
        <v>7</v>
      </c>
      <c r="BC18" s="226">
        <f t="shared" si="1"/>
        <v>3</v>
      </c>
      <c r="BD18" s="226">
        <f t="shared" si="2"/>
        <v>2</v>
      </c>
      <c r="BE18" s="226">
        <f t="shared" si="3"/>
        <v>8</v>
      </c>
      <c r="BF18" s="226">
        <f t="shared" si="4"/>
        <v>4</v>
      </c>
      <c r="BG18" s="226">
        <f t="shared" si="5"/>
        <v>3</v>
      </c>
      <c r="BH18" s="226">
        <f t="shared" si="6"/>
        <v>9</v>
      </c>
      <c r="BI18" s="226">
        <f t="shared" si="7"/>
        <v>5</v>
      </c>
      <c r="BJ18" s="226">
        <f t="shared" si="8"/>
        <v>3</v>
      </c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30"/>
      <c r="CC18" s="231"/>
      <c r="CD18" s="231"/>
      <c r="CE18" s="231"/>
    </row>
    <row r="19" spans="1:83" ht="15.75" customHeight="1">
      <c r="A19" s="225" t="s">
        <v>87</v>
      </c>
      <c r="B19" s="226">
        <v>93</v>
      </c>
      <c r="C19" s="225">
        <v>1</v>
      </c>
      <c r="D19" s="227">
        <v>96</v>
      </c>
      <c r="E19" s="227">
        <v>4</v>
      </c>
      <c r="F19" s="227"/>
      <c r="G19" s="227"/>
      <c r="H19" s="227">
        <v>100</v>
      </c>
      <c r="I19" s="227">
        <v>4</v>
      </c>
      <c r="J19" s="227"/>
      <c r="K19" s="227"/>
      <c r="L19" s="227">
        <v>91</v>
      </c>
      <c r="M19" s="227">
        <v>4</v>
      </c>
      <c r="N19" s="227"/>
      <c r="O19" s="227"/>
      <c r="P19" s="227">
        <v>96</v>
      </c>
      <c r="Q19" s="227">
        <v>4</v>
      </c>
      <c r="R19" s="227"/>
      <c r="S19" s="227"/>
      <c r="T19" s="227">
        <v>88</v>
      </c>
      <c r="U19" s="227">
        <v>4</v>
      </c>
      <c r="V19" s="227"/>
      <c r="W19" s="227"/>
      <c r="X19" s="227">
        <v>72</v>
      </c>
      <c r="Y19" s="227">
        <v>3</v>
      </c>
      <c r="Z19" s="227"/>
      <c r="AA19" s="227"/>
      <c r="AB19" s="227">
        <v>82</v>
      </c>
      <c r="AC19" s="227">
        <v>4</v>
      </c>
      <c r="AD19" s="227"/>
      <c r="AE19" s="227"/>
      <c r="AF19" s="227">
        <v>65</v>
      </c>
      <c r="AG19" s="227">
        <v>3</v>
      </c>
      <c r="AH19" s="227"/>
      <c r="AI19" s="227"/>
      <c r="AJ19" s="227">
        <v>80</v>
      </c>
      <c r="AK19" s="227">
        <v>4</v>
      </c>
      <c r="AL19" s="227"/>
      <c r="AM19" s="227"/>
      <c r="AN19" s="227">
        <v>45</v>
      </c>
      <c r="AO19" s="227">
        <v>2</v>
      </c>
      <c r="AP19" s="227"/>
      <c r="AQ19" s="227"/>
      <c r="AR19" s="227">
        <v>66</v>
      </c>
      <c r="AS19" s="227">
        <v>3</v>
      </c>
      <c r="AT19" s="227"/>
      <c r="AU19" s="227"/>
      <c r="AV19" s="232">
        <v>3</v>
      </c>
      <c r="AW19" s="233">
        <v>0</v>
      </c>
      <c r="AX19" s="233">
        <v>0</v>
      </c>
      <c r="AY19" s="226">
        <v>3</v>
      </c>
      <c r="AZ19" s="226">
        <v>0</v>
      </c>
      <c r="BA19" s="226">
        <v>0</v>
      </c>
      <c r="BB19" s="226">
        <f t="shared" si="0"/>
        <v>4</v>
      </c>
      <c r="BC19" s="226">
        <f t="shared" si="1"/>
        <v>3</v>
      </c>
      <c r="BD19" s="226">
        <f t="shared" si="2"/>
        <v>0</v>
      </c>
      <c r="BE19" s="226">
        <f t="shared" si="3"/>
        <v>4</v>
      </c>
      <c r="BF19" s="226">
        <f t="shared" si="4"/>
        <v>4</v>
      </c>
      <c r="BG19" s="226">
        <f t="shared" si="5"/>
        <v>0</v>
      </c>
      <c r="BH19" s="226">
        <f t="shared" si="6"/>
        <v>5</v>
      </c>
      <c r="BI19" s="226">
        <f t="shared" si="7"/>
        <v>5</v>
      </c>
      <c r="BJ19" s="226">
        <f t="shared" si="8"/>
        <v>0</v>
      </c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30"/>
      <c r="CC19" s="231"/>
      <c r="CD19" s="231"/>
      <c r="CE19" s="231"/>
    </row>
    <row r="20" spans="1:83" ht="15.75" customHeight="1">
      <c r="A20" s="225" t="s">
        <v>87</v>
      </c>
      <c r="B20" s="226">
        <v>95</v>
      </c>
      <c r="C20" s="225">
        <v>1</v>
      </c>
      <c r="D20" s="227">
        <v>247</v>
      </c>
      <c r="E20" s="227">
        <v>7</v>
      </c>
      <c r="F20" s="227"/>
      <c r="G20" s="227"/>
      <c r="H20" s="227">
        <v>271</v>
      </c>
      <c r="I20" s="227">
        <v>9</v>
      </c>
      <c r="J20" s="227"/>
      <c r="K20" s="227"/>
      <c r="L20" s="227">
        <v>292</v>
      </c>
      <c r="M20" s="227">
        <v>10</v>
      </c>
      <c r="N20" s="227"/>
      <c r="O20" s="227"/>
      <c r="P20" s="227">
        <v>263</v>
      </c>
      <c r="Q20" s="227">
        <v>8</v>
      </c>
      <c r="R20" s="227"/>
      <c r="S20" s="227"/>
      <c r="T20" s="227">
        <v>229</v>
      </c>
      <c r="U20" s="227">
        <v>7</v>
      </c>
      <c r="V20" s="227"/>
      <c r="W20" s="227"/>
      <c r="X20" s="227">
        <v>208</v>
      </c>
      <c r="Y20" s="227">
        <v>7</v>
      </c>
      <c r="Z20" s="227"/>
      <c r="AA20" s="227"/>
      <c r="AB20" s="227">
        <v>169</v>
      </c>
      <c r="AC20" s="227">
        <v>7</v>
      </c>
      <c r="AD20" s="227"/>
      <c r="AE20" s="227"/>
      <c r="AF20" s="227">
        <v>154</v>
      </c>
      <c r="AG20" s="227">
        <v>7</v>
      </c>
      <c r="AH20" s="227"/>
      <c r="AI20" s="227"/>
      <c r="AJ20" s="227">
        <v>112</v>
      </c>
      <c r="AK20" s="227">
        <v>5</v>
      </c>
      <c r="AL20" s="227"/>
      <c r="AM20" s="227"/>
      <c r="AN20" s="227">
        <v>72</v>
      </c>
      <c r="AO20" s="227">
        <v>3</v>
      </c>
      <c r="AP20" s="227"/>
      <c r="AQ20" s="227"/>
      <c r="AR20" s="227">
        <v>78</v>
      </c>
      <c r="AS20" s="227">
        <v>3</v>
      </c>
      <c r="AT20" s="227"/>
      <c r="AU20" s="227"/>
      <c r="AV20" s="232">
        <v>5</v>
      </c>
      <c r="AW20" s="233">
        <v>0</v>
      </c>
      <c r="AX20" s="233">
        <v>5</v>
      </c>
      <c r="AY20" s="226">
        <v>5</v>
      </c>
      <c r="AZ20" s="226">
        <v>0</v>
      </c>
      <c r="BA20" s="226">
        <v>0</v>
      </c>
      <c r="BB20" s="226">
        <f t="shared" si="0"/>
        <v>7</v>
      </c>
      <c r="BC20" s="226">
        <f t="shared" si="1"/>
        <v>5</v>
      </c>
      <c r="BD20" s="226">
        <f t="shared" si="2"/>
        <v>0</v>
      </c>
      <c r="BE20" s="226">
        <f t="shared" si="3"/>
        <v>8</v>
      </c>
      <c r="BF20" s="226">
        <f t="shared" si="4"/>
        <v>7</v>
      </c>
      <c r="BG20" s="226">
        <f t="shared" si="5"/>
        <v>0</v>
      </c>
      <c r="BH20" s="226">
        <f t="shared" si="6"/>
        <v>10</v>
      </c>
      <c r="BI20" s="226">
        <f t="shared" si="7"/>
        <v>9</v>
      </c>
      <c r="BJ20" s="226">
        <f t="shared" si="8"/>
        <v>0</v>
      </c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30"/>
      <c r="CC20" s="231"/>
      <c r="CD20" s="231"/>
      <c r="CE20" s="231"/>
    </row>
    <row r="21" spans="1:83" ht="15.75" customHeight="1">
      <c r="A21" s="225" t="s">
        <v>87</v>
      </c>
      <c r="B21" s="226">
        <v>114</v>
      </c>
      <c r="C21" s="225">
        <v>1</v>
      </c>
      <c r="D21" s="227">
        <v>239</v>
      </c>
      <c r="E21" s="227">
        <v>10</v>
      </c>
      <c r="F21" s="227"/>
      <c r="G21" s="227"/>
      <c r="H21" s="227">
        <v>213</v>
      </c>
      <c r="I21" s="227">
        <v>9</v>
      </c>
      <c r="J21" s="227"/>
      <c r="K21" s="227"/>
      <c r="L21" s="227">
        <v>247</v>
      </c>
      <c r="M21" s="227">
        <v>11</v>
      </c>
      <c r="N21" s="227"/>
      <c r="O21" s="227"/>
      <c r="P21" s="227">
        <v>219</v>
      </c>
      <c r="Q21" s="227">
        <v>10</v>
      </c>
      <c r="R21" s="227"/>
      <c r="S21" s="227"/>
      <c r="T21" s="227">
        <v>251</v>
      </c>
      <c r="U21" s="227">
        <v>11</v>
      </c>
      <c r="V21" s="227"/>
      <c r="W21" s="227"/>
      <c r="X21" s="227">
        <v>193</v>
      </c>
      <c r="Y21" s="227">
        <v>9</v>
      </c>
      <c r="Z21" s="227"/>
      <c r="AA21" s="227"/>
      <c r="AB21" s="227">
        <v>221</v>
      </c>
      <c r="AC21" s="227">
        <v>11</v>
      </c>
      <c r="AD21" s="227"/>
      <c r="AE21" s="227"/>
      <c r="AF21" s="227">
        <v>182</v>
      </c>
      <c r="AG21" s="227">
        <v>9</v>
      </c>
      <c r="AH21" s="227"/>
      <c r="AI21" s="227"/>
      <c r="AJ21" s="227">
        <v>162</v>
      </c>
      <c r="AK21" s="227">
        <v>8</v>
      </c>
      <c r="AL21" s="227"/>
      <c r="AM21" s="227"/>
      <c r="AN21" s="227">
        <v>81</v>
      </c>
      <c r="AO21" s="227">
        <v>3</v>
      </c>
      <c r="AP21" s="227"/>
      <c r="AQ21" s="227"/>
      <c r="AR21" s="227">
        <v>99</v>
      </c>
      <c r="AS21" s="227">
        <v>4</v>
      </c>
      <c r="AT21" s="227"/>
      <c r="AU21" s="227"/>
      <c r="AV21" s="232">
        <v>6</v>
      </c>
      <c r="AW21" s="233">
        <v>0</v>
      </c>
      <c r="AX21" s="233">
        <v>0</v>
      </c>
      <c r="AY21" s="226">
        <v>6</v>
      </c>
      <c r="AZ21" s="226">
        <v>0</v>
      </c>
      <c r="BA21" s="226">
        <v>0</v>
      </c>
      <c r="BB21" s="226">
        <f t="shared" si="0"/>
        <v>9</v>
      </c>
      <c r="BC21" s="226">
        <f t="shared" si="1"/>
        <v>7</v>
      </c>
      <c r="BD21" s="226">
        <f t="shared" si="2"/>
        <v>0</v>
      </c>
      <c r="BE21" s="226">
        <f t="shared" si="3"/>
        <v>11</v>
      </c>
      <c r="BF21" s="226">
        <f t="shared" si="4"/>
        <v>10</v>
      </c>
      <c r="BG21" s="226">
        <f t="shared" si="5"/>
        <v>0</v>
      </c>
      <c r="BH21" s="226">
        <f t="shared" si="6"/>
        <v>13</v>
      </c>
      <c r="BI21" s="226">
        <f t="shared" si="7"/>
        <v>12</v>
      </c>
      <c r="BJ21" s="226">
        <f t="shared" si="8"/>
        <v>0</v>
      </c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30"/>
      <c r="CC21" s="231"/>
      <c r="CD21" s="231"/>
      <c r="CE21" s="231"/>
    </row>
    <row r="22" spans="1:83" ht="15.75" customHeight="1">
      <c r="A22" s="225" t="s">
        <v>87</v>
      </c>
      <c r="B22" s="226">
        <v>116</v>
      </c>
      <c r="C22" s="225">
        <v>1</v>
      </c>
      <c r="D22" s="227">
        <v>136</v>
      </c>
      <c r="E22" s="227">
        <v>5</v>
      </c>
      <c r="F22" s="227"/>
      <c r="G22" s="227"/>
      <c r="H22" s="227">
        <v>131</v>
      </c>
      <c r="I22" s="227">
        <v>5</v>
      </c>
      <c r="J22" s="227"/>
      <c r="K22" s="227"/>
      <c r="L22" s="227">
        <v>128</v>
      </c>
      <c r="M22" s="227">
        <v>5</v>
      </c>
      <c r="N22" s="227"/>
      <c r="O22" s="227"/>
      <c r="P22" s="227">
        <v>119</v>
      </c>
      <c r="Q22" s="227">
        <v>5</v>
      </c>
      <c r="R22" s="227"/>
      <c r="S22" s="227"/>
      <c r="T22" s="227">
        <v>126</v>
      </c>
      <c r="U22" s="227">
        <v>5</v>
      </c>
      <c r="V22" s="227"/>
      <c r="W22" s="227"/>
      <c r="X22" s="227">
        <v>112</v>
      </c>
      <c r="Y22" s="227">
        <v>4</v>
      </c>
      <c r="Z22" s="227"/>
      <c r="AA22" s="227"/>
      <c r="AB22" s="227">
        <v>99</v>
      </c>
      <c r="AC22" s="227">
        <v>4</v>
      </c>
      <c r="AD22" s="227"/>
      <c r="AE22" s="227"/>
      <c r="AF22" s="227">
        <v>84</v>
      </c>
      <c r="AG22" s="227">
        <v>4</v>
      </c>
      <c r="AH22" s="227"/>
      <c r="AI22" s="227"/>
      <c r="AJ22" s="227">
        <v>64</v>
      </c>
      <c r="AK22" s="227">
        <v>3</v>
      </c>
      <c r="AL22" s="227"/>
      <c r="AM22" s="227"/>
      <c r="AN22" s="227">
        <v>72</v>
      </c>
      <c r="AO22" s="227">
        <v>3</v>
      </c>
      <c r="AP22" s="227"/>
      <c r="AQ22" s="227"/>
      <c r="AR22" s="227">
        <v>76</v>
      </c>
      <c r="AS22" s="227">
        <v>3</v>
      </c>
      <c r="AT22" s="227"/>
      <c r="AU22" s="227"/>
      <c r="AV22" s="232">
        <v>5</v>
      </c>
      <c r="AW22" s="233">
        <v>0</v>
      </c>
      <c r="AX22" s="233">
        <v>0</v>
      </c>
      <c r="AY22" s="226">
        <v>4</v>
      </c>
      <c r="AZ22" s="226">
        <v>0</v>
      </c>
      <c r="BA22" s="226">
        <v>0</v>
      </c>
      <c r="BB22" s="226">
        <f t="shared" si="0"/>
        <v>4</v>
      </c>
      <c r="BC22" s="226">
        <f t="shared" si="1"/>
        <v>3</v>
      </c>
      <c r="BD22" s="226">
        <f t="shared" si="2"/>
        <v>0</v>
      </c>
      <c r="BE22" s="226">
        <f t="shared" si="3"/>
        <v>5</v>
      </c>
      <c r="BF22" s="226">
        <f t="shared" si="4"/>
        <v>4</v>
      </c>
      <c r="BG22" s="226">
        <f t="shared" si="5"/>
        <v>0</v>
      </c>
      <c r="BH22" s="226">
        <f t="shared" si="6"/>
        <v>6</v>
      </c>
      <c r="BI22" s="226">
        <f t="shared" si="7"/>
        <v>6</v>
      </c>
      <c r="BJ22" s="226">
        <f t="shared" si="8"/>
        <v>0</v>
      </c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30"/>
      <c r="CC22" s="231"/>
      <c r="CD22" s="231"/>
      <c r="CE22" s="231"/>
    </row>
    <row r="23" spans="1:83" ht="15.75" customHeight="1">
      <c r="A23" s="225" t="s">
        <v>87</v>
      </c>
      <c r="B23" s="226">
        <v>138</v>
      </c>
      <c r="C23" s="225">
        <v>1</v>
      </c>
      <c r="D23" s="227">
        <v>73</v>
      </c>
      <c r="E23" s="227">
        <v>2</v>
      </c>
      <c r="F23" s="227">
        <v>80</v>
      </c>
      <c r="G23" s="227">
        <v>2</v>
      </c>
      <c r="H23" s="227">
        <v>78</v>
      </c>
      <c r="I23" s="227">
        <v>3</v>
      </c>
      <c r="J23" s="227">
        <v>72</v>
      </c>
      <c r="K23" s="227">
        <v>2</v>
      </c>
      <c r="L23" s="227">
        <v>66</v>
      </c>
      <c r="M23" s="227">
        <v>3</v>
      </c>
      <c r="N23" s="227">
        <v>83</v>
      </c>
      <c r="O23" s="227">
        <v>3</v>
      </c>
      <c r="P23" s="227">
        <v>69</v>
      </c>
      <c r="Q23" s="227">
        <v>3</v>
      </c>
      <c r="R23" s="227">
        <v>88</v>
      </c>
      <c r="S23" s="227">
        <v>3</v>
      </c>
      <c r="T23" s="227">
        <v>63</v>
      </c>
      <c r="U23" s="227">
        <v>2</v>
      </c>
      <c r="V23" s="227">
        <v>70</v>
      </c>
      <c r="W23" s="227">
        <v>2</v>
      </c>
      <c r="X23" s="227">
        <v>53</v>
      </c>
      <c r="Y23" s="227">
        <v>2</v>
      </c>
      <c r="Z23" s="227">
        <v>49</v>
      </c>
      <c r="AA23" s="227">
        <v>2</v>
      </c>
      <c r="AB23" s="227">
        <v>57</v>
      </c>
      <c r="AC23" s="227">
        <v>2</v>
      </c>
      <c r="AD23" s="227">
        <v>53</v>
      </c>
      <c r="AE23" s="227">
        <v>2</v>
      </c>
      <c r="AF23" s="227">
        <v>51</v>
      </c>
      <c r="AG23" s="227">
        <v>2</v>
      </c>
      <c r="AH23" s="227">
        <v>54</v>
      </c>
      <c r="AI23" s="227">
        <v>2</v>
      </c>
      <c r="AJ23" s="227">
        <v>50</v>
      </c>
      <c r="AK23" s="227">
        <v>2</v>
      </c>
      <c r="AL23" s="227">
        <v>49</v>
      </c>
      <c r="AM23" s="227">
        <v>2</v>
      </c>
      <c r="AN23" s="227">
        <v>40</v>
      </c>
      <c r="AO23" s="227">
        <v>2</v>
      </c>
      <c r="AP23" s="227">
        <v>39</v>
      </c>
      <c r="AQ23" s="227">
        <v>1</v>
      </c>
      <c r="AR23" s="227">
        <v>55</v>
      </c>
      <c r="AS23" s="227">
        <v>2</v>
      </c>
      <c r="AT23" s="227">
        <v>40</v>
      </c>
      <c r="AU23" s="227">
        <v>2</v>
      </c>
      <c r="AV23" s="232">
        <v>2</v>
      </c>
      <c r="AW23" s="233">
        <v>0</v>
      </c>
      <c r="AX23" s="233">
        <v>0</v>
      </c>
      <c r="AY23" s="226">
        <v>2</v>
      </c>
      <c r="AZ23" s="226">
        <v>2</v>
      </c>
      <c r="BA23" s="226">
        <v>0</v>
      </c>
      <c r="BB23" s="226">
        <f t="shared" si="0"/>
        <v>4</v>
      </c>
      <c r="BC23" s="226">
        <f t="shared" si="1"/>
        <v>2</v>
      </c>
      <c r="BD23" s="226">
        <f t="shared" si="2"/>
        <v>2</v>
      </c>
      <c r="BE23" s="226">
        <f t="shared" si="3"/>
        <v>5</v>
      </c>
      <c r="BF23" s="226">
        <f t="shared" si="4"/>
        <v>2</v>
      </c>
      <c r="BG23" s="226">
        <f t="shared" si="5"/>
        <v>2</v>
      </c>
      <c r="BH23" s="226">
        <f t="shared" si="6"/>
        <v>7</v>
      </c>
      <c r="BI23" s="226">
        <f t="shared" si="7"/>
        <v>3</v>
      </c>
      <c r="BJ23" s="226">
        <f t="shared" si="8"/>
        <v>3</v>
      </c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30"/>
      <c r="CC23" s="231"/>
      <c r="CD23" s="231"/>
      <c r="CE23" s="231"/>
    </row>
    <row r="24" spans="1:83" ht="15.75" customHeight="1">
      <c r="A24" s="225" t="s">
        <v>87</v>
      </c>
      <c r="B24" s="226">
        <v>139</v>
      </c>
      <c r="C24" s="225">
        <v>1</v>
      </c>
      <c r="D24" s="227">
        <v>103</v>
      </c>
      <c r="E24" s="227">
        <v>3</v>
      </c>
      <c r="F24" s="227">
        <v>133</v>
      </c>
      <c r="G24" s="227">
        <v>4</v>
      </c>
      <c r="H24" s="227">
        <v>96</v>
      </c>
      <c r="I24" s="227">
        <v>3</v>
      </c>
      <c r="J24" s="227">
        <v>81</v>
      </c>
      <c r="K24" s="227">
        <v>3</v>
      </c>
      <c r="L24" s="227">
        <v>96</v>
      </c>
      <c r="M24" s="227">
        <v>3</v>
      </c>
      <c r="N24" s="227">
        <v>65</v>
      </c>
      <c r="O24" s="227">
        <v>2</v>
      </c>
      <c r="P24" s="227">
        <v>89</v>
      </c>
      <c r="Q24" s="227">
        <v>3</v>
      </c>
      <c r="R24" s="227">
        <v>62</v>
      </c>
      <c r="S24" s="227">
        <v>2</v>
      </c>
      <c r="T24" s="227">
        <v>82</v>
      </c>
      <c r="U24" s="227">
        <v>3</v>
      </c>
      <c r="V24" s="227">
        <v>56</v>
      </c>
      <c r="W24" s="227">
        <v>2</v>
      </c>
      <c r="X24" s="227">
        <v>84</v>
      </c>
      <c r="Y24" s="227">
        <v>3</v>
      </c>
      <c r="Z24" s="227">
        <v>56</v>
      </c>
      <c r="AA24" s="227">
        <v>2</v>
      </c>
      <c r="AB24" s="227">
        <v>79</v>
      </c>
      <c r="AC24" s="227">
        <v>3</v>
      </c>
      <c r="AD24" s="227">
        <v>67</v>
      </c>
      <c r="AE24" s="227">
        <v>3</v>
      </c>
      <c r="AF24" s="227">
        <v>50</v>
      </c>
      <c r="AG24" s="227">
        <v>2</v>
      </c>
      <c r="AH24" s="227">
        <v>65</v>
      </c>
      <c r="AI24" s="227">
        <v>2</v>
      </c>
      <c r="AJ24" s="227">
        <v>68</v>
      </c>
      <c r="AK24" s="227">
        <v>3</v>
      </c>
      <c r="AL24" s="227">
        <v>50</v>
      </c>
      <c r="AM24" s="227">
        <v>2</v>
      </c>
      <c r="AN24" s="227">
        <v>22</v>
      </c>
      <c r="AO24" s="227">
        <v>1</v>
      </c>
      <c r="AP24" s="227">
        <v>22</v>
      </c>
      <c r="AQ24" s="227">
        <v>1</v>
      </c>
      <c r="AR24" s="227">
        <v>21</v>
      </c>
      <c r="AS24" s="227">
        <v>1</v>
      </c>
      <c r="AT24" s="227">
        <v>20</v>
      </c>
      <c r="AU24" s="227">
        <v>1</v>
      </c>
      <c r="AV24" s="232">
        <v>3</v>
      </c>
      <c r="AW24" s="233">
        <v>2</v>
      </c>
      <c r="AX24" s="233">
        <v>0</v>
      </c>
      <c r="AY24" s="226">
        <v>3</v>
      </c>
      <c r="AZ24" s="226">
        <v>2</v>
      </c>
      <c r="BA24" s="226">
        <v>0</v>
      </c>
      <c r="BB24" s="226">
        <f t="shared" si="0"/>
        <v>5</v>
      </c>
      <c r="BC24" s="226">
        <f t="shared" si="1"/>
        <v>2</v>
      </c>
      <c r="BD24" s="226">
        <f t="shared" si="2"/>
        <v>2</v>
      </c>
      <c r="BE24" s="226">
        <f t="shared" si="3"/>
        <v>6</v>
      </c>
      <c r="BF24" s="226">
        <f t="shared" si="4"/>
        <v>3</v>
      </c>
      <c r="BG24" s="226">
        <f t="shared" si="5"/>
        <v>2</v>
      </c>
      <c r="BH24" s="226">
        <f t="shared" si="6"/>
        <v>7</v>
      </c>
      <c r="BI24" s="226">
        <f t="shared" si="7"/>
        <v>4</v>
      </c>
      <c r="BJ24" s="226">
        <f t="shared" si="8"/>
        <v>3</v>
      </c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30"/>
      <c r="CC24" s="231"/>
      <c r="CD24" s="231"/>
      <c r="CE24" s="231"/>
    </row>
    <row r="25" spans="1:83" ht="15.75" customHeight="1">
      <c r="A25" s="225" t="s">
        <v>87</v>
      </c>
      <c r="B25" s="226">
        <v>144</v>
      </c>
      <c r="C25" s="225">
        <v>1</v>
      </c>
      <c r="D25" s="227">
        <v>82</v>
      </c>
      <c r="E25" s="227">
        <v>3</v>
      </c>
      <c r="F25" s="227"/>
      <c r="G25" s="227"/>
      <c r="H25" s="227">
        <v>76</v>
      </c>
      <c r="I25" s="227">
        <v>3</v>
      </c>
      <c r="J25" s="227"/>
      <c r="K25" s="227"/>
      <c r="L25" s="227">
        <v>93</v>
      </c>
      <c r="M25" s="227">
        <v>3</v>
      </c>
      <c r="N25" s="227"/>
      <c r="O25" s="227"/>
      <c r="P25" s="227">
        <v>89</v>
      </c>
      <c r="Q25" s="227">
        <v>3</v>
      </c>
      <c r="R25" s="227"/>
      <c r="S25" s="227"/>
      <c r="T25" s="227">
        <v>74</v>
      </c>
      <c r="U25" s="227">
        <v>3</v>
      </c>
      <c r="V25" s="227"/>
      <c r="W25" s="227"/>
      <c r="X25" s="227">
        <v>77</v>
      </c>
      <c r="Y25" s="227">
        <v>3</v>
      </c>
      <c r="Z25" s="227"/>
      <c r="AA25" s="227"/>
      <c r="AB25" s="227">
        <v>77</v>
      </c>
      <c r="AC25" s="227">
        <v>4</v>
      </c>
      <c r="AD25" s="227"/>
      <c r="AE25" s="227"/>
      <c r="AF25" s="227">
        <v>63</v>
      </c>
      <c r="AG25" s="227">
        <v>3</v>
      </c>
      <c r="AH25" s="227"/>
      <c r="AI25" s="227"/>
      <c r="AJ25" s="227">
        <v>50</v>
      </c>
      <c r="AK25" s="227">
        <v>3</v>
      </c>
      <c r="AL25" s="227"/>
      <c r="AM25" s="227"/>
      <c r="AN25" s="227">
        <v>22</v>
      </c>
      <c r="AO25" s="227">
        <v>1</v>
      </c>
      <c r="AP25" s="227"/>
      <c r="AQ25" s="227"/>
      <c r="AR25" s="227">
        <v>21</v>
      </c>
      <c r="AS25" s="227">
        <v>1</v>
      </c>
      <c r="AT25" s="227"/>
      <c r="AU25" s="227"/>
      <c r="AV25" s="232">
        <v>2</v>
      </c>
      <c r="AW25" s="233">
        <v>0</v>
      </c>
      <c r="AX25" s="233">
        <v>0</v>
      </c>
      <c r="AY25" s="226">
        <v>2</v>
      </c>
      <c r="AZ25" s="226">
        <v>0</v>
      </c>
      <c r="BA25" s="226">
        <v>0</v>
      </c>
      <c r="BB25" s="226">
        <f t="shared" si="0"/>
        <v>3</v>
      </c>
      <c r="BC25" s="226">
        <f t="shared" si="1"/>
        <v>3</v>
      </c>
      <c r="BD25" s="226">
        <f t="shared" si="2"/>
        <v>0</v>
      </c>
      <c r="BE25" s="226">
        <f t="shared" si="3"/>
        <v>4</v>
      </c>
      <c r="BF25" s="226">
        <f t="shared" si="4"/>
        <v>3</v>
      </c>
      <c r="BG25" s="226">
        <f t="shared" si="5"/>
        <v>0</v>
      </c>
      <c r="BH25" s="226">
        <f t="shared" si="6"/>
        <v>4</v>
      </c>
      <c r="BI25" s="226">
        <f t="shared" si="7"/>
        <v>4</v>
      </c>
      <c r="BJ25" s="226">
        <f t="shared" si="8"/>
        <v>0</v>
      </c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30"/>
      <c r="CC25" s="231"/>
      <c r="CD25" s="231"/>
      <c r="CE25" s="231"/>
    </row>
    <row r="26" spans="1:83" ht="15.75" customHeight="1">
      <c r="A26" s="225" t="s">
        <v>87</v>
      </c>
      <c r="B26" s="226">
        <v>145</v>
      </c>
      <c r="C26" s="225">
        <v>1</v>
      </c>
      <c r="D26" s="227">
        <v>52</v>
      </c>
      <c r="E26" s="227">
        <v>2</v>
      </c>
      <c r="F26" s="227">
        <v>272</v>
      </c>
      <c r="G26" s="227">
        <v>7</v>
      </c>
      <c r="H26" s="227">
        <v>24</v>
      </c>
      <c r="I26" s="227">
        <v>1</v>
      </c>
      <c r="J26" s="227">
        <v>277</v>
      </c>
      <c r="K26" s="227">
        <v>8</v>
      </c>
      <c r="L26" s="227">
        <v>20</v>
      </c>
      <c r="M26" s="227">
        <v>1</v>
      </c>
      <c r="N26" s="227">
        <v>231</v>
      </c>
      <c r="O26" s="227">
        <v>8</v>
      </c>
      <c r="P26" s="227">
        <v>26</v>
      </c>
      <c r="Q26" s="227">
        <v>1</v>
      </c>
      <c r="R26" s="227">
        <v>227</v>
      </c>
      <c r="S26" s="227">
        <v>7</v>
      </c>
      <c r="T26" s="227">
        <v>35</v>
      </c>
      <c r="U26" s="227">
        <v>1</v>
      </c>
      <c r="V26" s="227">
        <v>235</v>
      </c>
      <c r="W26" s="227">
        <v>8</v>
      </c>
      <c r="X26" s="227">
        <v>23</v>
      </c>
      <c r="Y26" s="227">
        <v>1</v>
      </c>
      <c r="Z26" s="227">
        <v>205</v>
      </c>
      <c r="AA26" s="227">
        <v>8</v>
      </c>
      <c r="AB26" s="227">
        <v>22</v>
      </c>
      <c r="AC26" s="227">
        <v>1</v>
      </c>
      <c r="AD26" s="227">
        <v>167</v>
      </c>
      <c r="AE26" s="227">
        <v>6</v>
      </c>
      <c r="AF26" s="227" t="s">
        <v>15</v>
      </c>
      <c r="AG26" s="227" t="s">
        <v>15</v>
      </c>
      <c r="AH26" s="227">
        <v>153</v>
      </c>
      <c r="AI26" s="227">
        <v>6</v>
      </c>
      <c r="AJ26" s="227">
        <v>10</v>
      </c>
      <c r="AK26" s="227">
        <v>1</v>
      </c>
      <c r="AL26" s="227">
        <v>132</v>
      </c>
      <c r="AM26" s="227">
        <v>6</v>
      </c>
      <c r="AN26" s="227">
        <v>14</v>
      </c>
      <c r="AO26" s="227">
        <v>1</v>
      </c>
      <c r="AP26" s="227">
        <v>94</v>
      </c>
      <c r="AQ26" s="227">
        <v>4</v>
      </c>
      <c r="AR26" s="227">
        <v>12</v>
      </c>
      <c r="AS26" s="227">
        <v>1</v>
      </c>
      <c r="AT26" s="227">
        <v>98</v>
      </c>
      <c r="AU26" s="227">
        <v>4</v>
      </c>
      <c r="AV26" s="232">
        <v>2</v>
      </c>
      <c r="AW26" s="233">
        <v>2</v>
      </c>
      <c r="AX26" s="233">
        <v>0</v>
      </c>
      <c r="AY26" s="226">
        <v>1</v>
      </c>
      <c r="AZ26" s="226">
        <v>2</v>
      </c>
      <c r="BA26" s="226">
        <v>1</v>
      </c>
      <c r="BB26" s="226" t="e">
        <f t="shared" si="0"/>
        <v>#VALUE!</v>
      </c>
      <c r="BC26" s="226">
        <f t="shared" si="1"/>
        <v>1</v>
      </c>
      <c r="BD26" s="226">
        <f t="shared" si="2"/>
        <v>5</v>
      </c>
      <c r="BE26" s="226" t="e">
        <f t="shared" si="3"/>
        <v>#VALUE!</v>
      </c>
      <c r="BF26" s="226">
        <f t="shared" si="4"/>
        <v>1</v>
      </c>
      <c r="BG26" s="226">
        <f t="shared" si="5"/>
        <v>7</v>
      </c>
      <c r="BH26" s="226" t="e">
        <f t="shared" si="6"/>
        <v>#VALUE!</v>
      </c>
      <c r="BI26" s="226">
        <f t="shared" si="7"/>
        <v>2</v>
      </c>
      <c r="BJ26" s="226">
        <f t="shared" si="8"/>
        <v>9</v>
      </c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30"/>
      <c r="CC26" s="231"/>
      <c r="CD26" s="231"/>
      <c r="CE26" s="231"/>
    </row>
    <row r="27" spans="1:83" ht="15.75" customHeight="1">
      <c r="A27" s="225" t="s">
        <v>87</v>
      </c>
      <c r="B27" s="226">
        <v>153</v>
      </c>
      <c r="C27" s="225">
        <v>1</v>
      </c>
      <c r="D27" s="227">
        <v>39</v>
      </c>
      <c r="E27" s="227">
        <v>2</v>
      </c>
      <c r="F27" s="227">
        <v>84</v>
      </c>
      <c r="G27" s="227">
        <v>3</v>
      </c>
      <c r="H27" s="227">
        <v>43</v>
      </c>
      <c r="I27" s="227">
        <v>2</v>
      </c>
      <c r="J27" s="227">
        <v>78</v>
      </c>
      <c r="K27" s="227">
        <v>3</v>
      </c>
      <c r="L27" s="227">
        <v>48</v>
      </c>
      <c r="M27" s="227">
        <v>2</v>
      </c>
      <c r="N27" s="227">
        <v>65</v>
      </c>
      <c r="O27" s="227">
        <v>2</v>
      </c>
      <c r="P27" s="227">
        <v>38</v>
      </c>
      <c r="Q27" s="227">
        <v>2</v>
      </c>
      <c r="R27" s="227">
        <v>56</v>
      </c>
      <c r="S27" s="227">
        <v>2</v>
      </c>
      <c r="T27" s="227">
        <v>41</v>
      </c>
      <c r="U27" s="227">
        <v>2</v>
      </c>
      <c r="V27" s="227">
        <v>56</v>
      </c>
      <c r="W27" s="227">
        <v>2</v>
      </c>
      <c r="X27" s="227">
        <v>45</v>
      </c>
      <c r="Y27" s="227">
        <v>2</v>
      </c>
      <c r="Z27" s="227">
        <v>46</v>
      </c>
      <c r="AA27" s="227">
        <v>2</v>
      </c>
      <c r="AB27" s="227">
        <v>45</v>
      </c>
      <c r="AC27" s="227">
        <v>2</v>
      </c>
      <c r="AD27" s="227">
        <v>30</v>
      </c>
      <c r="AE27" s="227">
        <v>2</v>
      </c>
      <c r="AF27" s="227">
        <v>47</v>
      </c>
      <c r="AG27" s="227">
        <v>2</v>
      </c>
      <c r="AH27" s="227">
        <v>30</v>
      </c>
      <c r="AI27" s="227">
        <v>1</v>
      </c>
      <c r="AJ27" s="227">
        <v>36</v>
      </c>
      <c r="AK27" s="227">
        <v>2</v>
      </c>
      <c r="AL27" s="227">
        <v>24</v>
      </c>
      <c r="AM27" s="227">
        <v>1</v>
      </c>
      <c r="AN27" s="227">
        <v>34</v>
      </c>
      <c r="AO27" s="227">
        <v>2</v>
      </c>
      <c r="AP27" s="227">
        <v>22</v>
      </c>
      <c r="AQ27" s="227">
        <v>1</v>
      </c>
      <c r="AR27" s="227">
        <v>33</v>
      </c>
      <c r="AS27" s="227">
        <v>2</v>
      </c>
      <c r="AT27" s="227">
        <v>22</v>
      </c>
      <c r="AU27" s="227">
        <v>1</v>
      </c>
      <c r="AV27" s="232">
        <v>2</v>
      </c>
      <c r="AW27" s="233">
        <v>1</v>
      </c>
      <c r="AX27" s="233">
        <v>0</v>
      </c>
      <c r="AY27" s="226">
        <v>2</v>
      </c>
      <c r="AZ27" s="226">
        <v>1</v>
      </c>
      <c r="BA27" s="226">
        <v>0</v>
      </c>
      <c r="BB27" s="226">
        <f t="shared" si="0"/>
        <v>4</v>
      </c>
      <c r="BC27" s="226">
        <f t="shared" si="1"/>
        <v>2</v>
      </c>
      <c r="BD27" s="226">
        <f t="shared" si="2"/>
        <v>2</v>
      </c>
      <c r="BE27" s="226">
        <f t="shared" si="3"/>
        <v>5</v>
      </c>
      <c r="BF27" s="226">
        <f t="shared" si="4"/>
        <v>2</v>
      </c>
      <c r="BG27" s="226">
        <f t="shared" si="5"/>
        <v>2</v>
      </c>
      <c r="BH27" s="226">
        <f t="shared" si="6"/>
        <v>6</v>
      </c>
      <c r="BI27" s="226">
        <f t="shared" si="7"/>
        <v>3</v>
      </c>
      <c r="BJ27" s="226">
        <f t="shared" si="8"/>
        <v>3</v>
      </c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30"/>
      <c r="CC27" s="231"/>
      <c r="CD27" s="231"/>
      <c r="CE27" s="231"/>
    </row>
    <row r="28" spans="1:83" ht="15.75" customHeight="1">
      <c r="A28" s="225" t="s">
        <v>87</v>
      </c>
      <c r="B28" s="226">
        <v>158</v>
      </c>
      <c r="C28" s="225">
        <v>1</v>
      </c>
      <c r="D28" s="227">
        <v>197</v>
      </c>
      <c r="E28" s="227">
        <v>6</v>
      </c>
      <c r="F28" s="227">
        <v>110</v>
      </c>
      <c r="G28" s="227">
        <v>3</v>
      </c>
      <c r="H28" s="227">
        <v>184</v>
      </c>
      <c r="I28" s="227">
        <v>6</v>
      </c>
      <c r="J28" s="227">
        <v>105</v>
      </c>
      <c r="K28" s="227">
        <v>3</v>
      </c>
      <c r="L28" s="227">
        <v>203</v>
      </c>
      <c r="M28" s="227">
        <v>7</v>
      </c>
      <c r="N28" s="227">
        <v>122</v>
      </c>
      <c r="O28" s="227">
        <v>4</v>
      </c>
      <c r="P28" s="227">
        <v>201</v>
      </c>
      <c r="Q28" s="227">
        <v>8</v>
      </c>
      <c r="R28" s="227">
        <v>104</v>
      </c>
      <c r="S28" s="227">
        <v>4</v>
      </c>
      <c r="T28" s="227">
        <v>191</v>
      </c>
      <c r="U28" s="227">
        <v>6</v>
      </c>
      <c r="V28" s="227">
        <v>85</v>
      </c>
      <c r="W28" s="227">
        <v>3</v>
      </c>
      <c r="X28" s="227">
        <v>167</v>
      </c>
      <c r="Y28" s="227">
        <v>6</v>
      </c>
      <c r="Z28" s="227">
        <v>76</v>
      </c>
      <c r="AA28" s="227">
        <v>2</v>
      </c>
      <c r="AB28" s="227">
        <v>191</v>
      </c>
      <c r="AC28" s="227">
        <v>8</v>
      </c>
      <c r="AD28" s="227">
        <v>74</v>
      </c>
      <c r="AE28" s="227">
        <v>3</v>
      </c>
      <c r="AF28" s="227">
        <v>177</v>
      </c>
      <c r="AG28" s="227">
        <v>7</v>
      </c>
      <c r="AH28" s="227">
        <v>53</v>
      </c>
      <c r="AI28" s="227">
        <v>2</v>
      </c>
      <c r="AJ28" s="227">
        <v>164</v>
      </c>
      <c r="AK28" s="227">
        <v>7</v>
      </c>
      <c r="AL28" s="227">
        <v>29</v>
      </c>
      <c r="AM28" s="227">
        <v>1</v>
      </c>
      <c r="AN28" s="227">
        <v>104</v>
      </c>
      <c r="AO28" s="227">
        <v>4</v>
      </c>
      <c r="AP28" s="227">
        <v>30</v>
      </c>
      <c r="AQ28" s="227">
        <v>1</v>
      </c>
      <c r="AR28" s="227">
        <v>117</v>
      </c>
      <c r="AS28" s="227">
        <v>5</v>
      </c>
      <c r="AT28" s="227">
        <v>36</v>
      </c>
      <c r="AU28" s="227">
        <v>1</v>
      </c>
      <c r="AV28" s="232">
        <v>4</v>
      </c>
      <c r="AW28" s="233">
        <v>2</v>
      </c>
      <c r="AX28" s="233">
        <v>0</v>
      </c>
      <c r="AY28" s="226">
        <v>4</v>
      </c>
      <c r="AZ28" s="226">
        <v>2</v>
      </c>
      <c r="BA28" s="226">
        <v>0</v>
      </c>
      <c r="BB28" s="226">
        <f t="shared" si="0"/>
        <v>9</v>
      </c>
      <c r="BC28" s="226">
        <f t="shared" si="1"/>
        <v>5</v>
      </c>
      <c r="BD28" s="226">
        <f t="shared" si="2"/>
        <v>2</v>
      </c>
      <c r="BE28" s="226">
        <f t="shared" si="3"/>
        <v>11</v>
      </c>
      <c r="BF28" s="226">
        <f t="shared" si="4"/>
        <v>7</v>
      </c>
      <c r="BG28" s="226">
        <f t="shared" si="5"/>
        <v>3</v>
      </c>
      <c r="BH28" s="226">
        <f t="shared" si="6"/>
        <v>13</v>
      </c>
      <c r="BI28" s="226">
        <f t="shared" si="7"/>
        <v>8</v>
      </c>
      <c r="BJ28" s="226">
        <f t="shared" si="8"/>
        <v>4</v>
      </c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30"/>
      <c r="CC28" s="231"/>
      <c r="CD28" s="231"/>
      <c r="CE28" s="231"/>
    </row>
    <row r="29" spans="1:83" ht="15.75" customHeight="1">
      <c r="A29" s="225" t="s">
        <v>87</v>
      </c>
      <c r="B29" s="226">
        <v>159</v>
      </c>
      <c r="C29" s="225">
        <v>1</v>
      </c>
      <c r="D29" s="227">
        <v>145</v>
      </c>
      <c r="E29" s="227">
        <v>5</v>
      </c>
      <c r="F29" s="227"/>
      <c r="G29" s="227"/>
      <c r="H29" s="227">
        <v>133</v>
      </c>
      <c r="I29" s="227">
        <v>4</v>
      </c>
      <c r="J29" s="227"/>
      <c r="K29" s="227"/>
      <c r="L29" s="227">
        <v>130</v>
      </c>
      <c r="M29" s="227">
        <v>5</v>
      </c>
      <c r="N29" s="227"/>
      <c r="O29" s="227"/>
      <c r="P29" s="227">
        <v>132</v>
      </c>
      <c r="Q29" s="227">
        <v>5</v>
      </c>
      <c r="R29" s="227"/>
      <c r="S29" s="227"/>
      <c r="T29" s="227">
        <v>158</v>
      </c>
      <c r="U29" s="227">
        <v>5</v>
      </c>
      <c r="V29" s="227"/>
      <c r="W29" s="227"/>
      <c r="X29" s="227">
        <v>113</v>
      </c>
      <c r="Y29" s="227">
        <v>4</v>
      </c>
      <c r="Z29" s="227"/>
      <c r="AA29" s="227"/>
      <c r="AB29" s="227">
        <v>138</v>
      </c>
      <c r="AC29" s="227">
        <v>5</v>
      </c>
      <c r="AD29" s="227"/>
      <c r="AE29" s="227"/>
      <c r="AF29" s="227">
        <v>106</v>
      </c>
      <c r="AG29" s="227">
        <v>5</v>
      </c>
      <c r="AH29" s="227"/>
      <c r="AI29" s="227"/>
      <c r="AJ29" s="227">
        <v>87</v>
      </c>
      <c r="AK29" s="227">
        <v>4</v>
      </c>
      <c r="AL29" s="227"/>
      <c r="AM29" s="227"/>
      <c r="AN29" s="227">
        <v>30</v>
      </c>
      <c r="AO29" s="227">
        <v>1</v>
      </c>
      <c r="AP29" s="227"/>
      <c r="AQ29" s="227"/>
      <c r="AR29" s="227">
        <v>41</v>
      </c>
      <c r="AS29" s="227">
        <v>2</v>
      </c>
      <c r="AT29" s="227"/>
      <c r="AU29" s="227"/>
      <c r="AV29" s="232">
        <v>2</v>
      </c>
      <c r="AW29" s="233">
        <v>0</v>
      </c>
      <c r="AX29" s="233">
        <v>0</v>
      </c>
      <c r="AY29" s="226">
        <v>2</v>
      </c>
      <c r="AZ29" s="226">
        <v>0</v>
      </c>
      <c r="BA29" s="226">
        <v>0</v>
      </c>
      <c r="BB29" s="226">
        <f t="shared" si="0"/>
        <v>5</v>
      </c>
      <c r="BC29" s="226">
        <f t="shared" si="1"/>
        <v>4</v>
      </c>
      <c r="BD29" s="226">
        <f t="shared" si="2"/>
        <v>0</v>
      </c>
      <c r="BE29" s="226">
        <f t="shared" si="3"/>
        <v>5</v>
      </c>
      <c r="BF29" s="226">
        <f t="shared" si="4"/>
        <v>5</v>
      </c>
      <c r="BG29" s="226">
        <f t="shared" si="5"/>
        <v>0</v>
      </c>
      <c r="BH29" s="226">
        <f t="shared" si="6"/>
        <v>6</v>
      </c>
      <c r="BI29" s="226">
        <f t="shared" si="7"/>
        <v>6</v>
      </c>
      <c r="BJ29" s="226">
        <f t="shared" si="8"/>
        <v>0</v>
      </c>
      <c r="BK29" s="226"/>
      <c r="BL29" s="226"/>
      <c r="BM29" s="226"/>
      <c r="BN29" s="226"/>
      <c r="BO29" s="226"/>
      <c r="BP29" s="226"/>
      <c r="BQ29" s="226"/>
      <c r="BR29" s="226"/>
      <c r="BS29" s="226"/>
      <c r="BT29" s="226"/>
      <c r="BU29" s="226"/>
      <c r="BV29" s="226"/>
      <c r="BW29" s="226"/>
      <c r="BX29" s="226"/>
      <c r="BY29" s="226"/>
      <c r="BZ29" s="226"/>
      <c r="CA29" s="226"/>
      <c r="CB29" s="230"/>
      <c r="CC29" s="231"/>
      <c r="CD29" s="231"/>
      <c r="CE29" s="231"/>
    </row>
    <row r="30" spans="1:83" ht="15.75" customHeight="1">
      <c r="A30" s="225" t="s">
        <v>87</v>
      </c>
      <c r="B30" s="226">
        <v>160</v>
      </c>
      <c r="C30" s="225">
        <v>1</v>
      </c>
      <c r="D30" s="227">
        <v>33</v>
      </c>
      <c r="E30" s="227">
        <v>1</v>
      </c>
      <c r="F30" s="227">
        <v>264</v>
      </c>
      <c r="G30" s="227">
        <v>6</v>
      </c>
      <c r="H30" s="227">
        <v>36</v>
      </c>
      <c r="I30" s="227">
        <v>1</v>
      </c>
      <c r="J30" s="227">
        <v>269</v>
      </c>
      <c r="K30" s="227">
        <v>6</v>
      </c>
      <c r="L30" s="227">
        <v>43</v>
      </c>
      <c r="M30" s="227">
        <v>1</v>
      </c>
      <c r="N30" s="227">
        <v>265</v>
      </c>
      <c r="O30" s="227">
        <v>6</v>
      </c>
      <c r="P30" s="227">
        <v>41</v>
      </c>
      <c r="Q30" s="227">
        <v>1</v>
      </c>
      <c r="R30" s="227">
        <v>245</v>
      </c>
      <c r="S30" s="227">
        <v>6</v>
      </c>
      <c r="T30" s="227">
        <v>44</v>
      </c>
      <c r="U30" s="227">
        <v>1</v>
      </c>
      <c r="V30" s="227">
        <v>237</v>
      </c>
      <c r="W30" s="227">
        <v>7</v>
      </c>
      <c r="X30" s="227">
        <v>37</v>
      </c>
      <c r="Y30" s="227">
        <v>1</v>
      </c>
      <c r="Z30" s="227">
        <v>202</v>
      </c>
      <c r="AA30" s="227">
        <v>6</v>
      </c>
      <c r="AB30" s="227">
        <v>44</v>
      </c>
      <c r="AC30" s="227">
        <v>1</v>
      </c>
      <c r="AD30" s="227">
        <v>199</v>
      </c>
      <c r="AE30" s="227">
        <v>6</v>
      </c>
      <c r="AF30" s="227">
        <v>34</v>
      </c>
      <c r="AG30" s="227">
        <v>1</v>
      </c>
      <c r="AH30" s="227">
        <v>158</v>
      </c>
      <c r="AI30" s="227">
        <v>5</v>
      </c>
      <c r="AJ30" s="227">
        <v>24</v>
      </c>
      <c r="AK30" s="227">
        <v>1</v>
      </c>
      <c r="AL30" s="227">
        <v>147</v>
      </c>
      <c r="AM30" s="227">
        <v>6</v>
      </c>
      <c r="AN30" s="227">
        <v>32</v>
      </c>
      <c r="AO30" s="227">
        <v>1</v>
      </c>
      <c r="AP30" s="227">
        <v>117</v>
      </c>
      <c r="AQ30" s="227">
        <v>5</v>
      </c>
      <c r="AR30" s="227">
        <v>13</v>
      </c>
      <c r="AS30" s="227">
        <v>1</v>
      </c>
      <c r="AT30" s="227">
        <v>92</v>
      </c>
      <c r="AU30" s="227">
        <v>4</v>
      </c>
      <c r="AV30" s="232">
        <v>1</v>
      </c>
      <c r="AW30" s="233">
        <v>2</v>
      </c>
      <c r="AX30" s="233">
        <v>3</v>
      </c>
      <c r="AY30" s="226">
        <v>1</v>
      </c>
      <c r="AZ30" s="226">
        <v>2</v>
      </c>
      <c r="BA30" s="226">
        <v>3</v>
      </c>
      <c r="BB30" s="226">
        <f t="shared" si="0"/>
        <v>7</v>
      </c>
      <c r="BC30" s="226">
        <f t="shared" si="1"/>
        <v>1</v>
      </c>
      <c r="BD30" s="226">
        <f t="shared" si="2"/>
        <v>5</v>
      </c>
      <c r="BE30" s="226">
        <f t="shared" si="3"/>
        <v>8</v>
      </c>
      <c r="BF30" s="226">
        <f t="shared" si="4"/>
        <v>1</v>
      </c>
      <c r="BG30" s="226">
        <f t="shared" si="5"/>
        <v>6</v>
      </c>
      <c r="BH30" s="226">
        <f t="shared" si="6"/>
        <v>10</v>
      </c>
      <c r="BI30" s="226">
        <f t="shared" si="7"/>
        <v>2</v>
      </c>
      <c r="BJ30" s="226">
        <f t="shared" si="8"/>
        <v>7</v>
      </c>
      <c r="BK30" s="226"/>
      <c r="BL30" s="226"/>
      <c r="BM30" s="226"/>
      <c r="BN30" s="226"/>
      <c r="BO30" s="226"/>
      <c r="BP30" s="226"/>
      <c r="BQ30" s="226"/>
      <c r="BR30" s="226"/>
      <c r="BS30" s="226"/>
      <c r="BT30" s="226"/>
      <c r="BU30" s="226"/>
      <c r="BV30" s="226"/>
      <c r="BW30" s="226"/>
      <c r="BX30" s="226"/>
      <c r="BY30" s="226"/>
      <c r="BZ30" s="226"/>
      <c r="CA30" s="226"/>
      <c r="CB30" s="230"/>
      <c r="CC30" s="231"/>
      <c r="CD30" s="231"/>
      <c r="CE30" s="231"/>
    </row>
    <row r="31" spans="1:83" ht="15.75" customHeight="1">
      <c r="A31" s="225" t="s">
        <v>87</v>
      </c>
      <c r="B31" s="226">
        <v>162</v>
      </c>
      <c r="C31" s="225">
        <v>1</v>
      </c>
      <c r="D31" s="227">
        <v>174</v>
      </c>
      <c r="E31" s="227">
        <v>6</v>
      </c>
      <c r="F31" s="227">
        <v>37</v>
      </c>
      <c r="G31" s="227">
        <v>1</v>
      </c>
      <c r="H31" s="227">
        <v>148</v>
      </c>
      <c r="I31" s="227">
        <v>5</v>
      </c>
      <c r="J31" s="227">
        <v>42</v>
      </c>
      <c r="K31" s="227">
        <v>2</v>
      </c>
      <c r="L31" s="227">
        <v>155</v>
      </c>
      <c r="M31" s="227">
        <v>5</v>
      </c>
      <c r="N31" s="227">
        <v>36</v>
      </c>
      <c r="O31" s="227">
        <v>1</v>
      </c>
      <c r="P31" s="227">
        <v>105</v>
      </c>
      <c r="Q31" s="227">
        <v>4</v>
      </c>
      <c r="R31" s="227">
        <v>41</v>
      </c>
      <c r="S31" s="227">
        <v>1</v>
      </c>
      <c r="T31" s="227">
        <v>125</v>
      </c>
      <c r="U31" s="227">
        <v>5</v>
      </c>
      <c r="V31" s="227">
        <v>30</v>
      </c>
      <c r="W31" s="227">
        <v>1</v>
      </c>
      <c r="X31" s="227">
        <v>98</v>
      </c>
      <c r="Y31" s="227">
        <v>4</v>
      </c>
      <c r="Z31" s="227">
        <v>20</v>
      </c>
      <c r="AA31" s="227">
        <v>1</v>
      </c>
      <c r="AB31" s="227">
        <v>137</v>
      </c>
      <c r="AC31" s="227">
        <v>5</v>
      </c>
      <c r="AD31" s="227">
        <v>28</v>
      </c>
      <c r="AE31" s="227">
        <v>1</v>
      </c>
      <c r="AF31" s="227">
        <v>93</v>
      </c>
      <c r="AG31" s="227">
        <v>4</v>
      </c>
      <c r="AH31" s="227">
        <v>21</v>
      </c>
      <c r="AI31" s="227">
        <v>1</v>
      </c>
      <c r="AJ31" s="227">
        <v>90</v>
      </c>
      <c r="AK31" s="227">
        <v>3</v>
      </c>
      <c r="AL31" s="227">
        <v>12</v>
      </c>
      <c r="AM31" s="227">
        <v>1</v>
      </c>
      <c r="AN31" s="227">
        <v>43</v>
      </c>
      <c r="AO31" s="227">
        <v>2</v>
      </c>
      <c r="AP31" s="227">
        <v>12</v>
      </c>
      <c r="AQ31" s="227">
        <v>1</v>
      </c>
      <c r="AR31" s="227">
        <v>68</v>
      </c>
      <c r="AS31" s="227">
        <v>3</v>
      </c>
      <c r="AT31" s="227">
        <v>13</v>
      </c>
      <c r="AU31" s="227">
        <v>1</v>
      </c>
      <c r="AV31" s="232">
        <v>2</v>
      </c>
      <c r="AW31" s="233">
        <v>1</v>
      </c>
      <c r="AX31" s="233">
        <v>1</v>
      </c>
      <c r="AY31" s="226">
        <v>2</v>
      </c>
      <c r="AZ31" s="226">
        <v>1</v>
      </c>
      <c r="BA31" s="226">
        <v>1</v>
      </c>
      <c r="BB31" s="226">
        <f t="shared" si="0"/>
        <v>5</v>
      </c>
      <c r="BC31" s="226">
        <f t="shared" si="1"/>
        <v>4</v>
      </c>
      <c r="BD31" s="226">
        <f t="shared" si="2"/>
        <v>1</v>
      </c>
      <c r="BE31" s="226">
        <f t="shared" si="3"/>
        <v>6</v>
      </c>
      <c r="BF31" s="226">
        <f t="shared" si="4"/>
        <v>4</v>
      </c>
      <c r="BG31" s="226">
        <f t="shared" si="5"/>
        <v>1</v>
      </c>
      <c r="BH31" s="226">
        <f t="shared" si="6"/>
        <v>8</v>
      </c>
      <c r="BI31" s="226">
        <f t="shared" si="7"/>
        <v>6</v>
      </c>
      <c r="BJ31" s="226">
        <f t="shared" si="8"/>
        <v>2</v>
      </c>
      <c r="BK31" s="226"/>
      <c r="BL31" s="226"/>
      <c r="BM31" s="226"/>
      <c r="BN31" s="226"/>
      <c r="BO31" s="226"/>
      <c r="BP31" s="226"/>
      <c r="BQ31" s="226"/>
      <c r="BR31" s="226"/>
      <c r="BS31" s="226"/>
      <c r="BT31" s="226"/>
      <c r="BU31" s="226"/>
      <c r="BV31" s="226"/>
      <c r="BW31" s="226"/>
      <c r="BX31" s="226"/>
      <c r="BY31" s="226"/>
      <c r="BZ31" s="226"/>
      <c r="CA31" s="226"/>
      <c r="CB31" s="230"/>
      <c r="CC31" s="231"/>
      <c r="CD31" s="231"/>
      <c r="CE31" s="231"/>
    </row>
    <row r="32" spans="1:83" ht="15.75" customHeight="1">
      <c r="A32" s="225" t="s">
        <v>87</v>
      </c>
      <c r="B32" s="226">
        <v>164</v>
      </c>
      <c r="C32" s="225">
        <v>1</v>
      </c>
      <c r="D32" s="227">
        <v>47</v>
      </c>
      <c r="E32" s="227">
        <v>2</v>
      </c>
      <c r="F32" s="227">
        <v>91</v>
      </c>
      <c r="G32" s="227">
        <v>3</v>
      </c>
      <c r="H32" s="227">
        <v>63</v>
      </c>
      <c r="I32" s="227">
        <v>3</v>
      </c>
      <c r="J32" s="227">
        <v>79</v>
      </c>
      <c r="K32" s="227">
        <v>3</v>
      </c>
      <c r="L32" s="227">
        <v>64</v>
      </c>
      <c r="M32" s="227">
        <v>2</v>
      </c>
      <c r="N32" s="227">
        <v>76</v>
      </c>
      <c r="O32" s="227">
        <v>3</v>
      </c>
      <c r="P32" s="227">
        <v>83</v>
      </c>
      <c r="Q32" s="227">
        <v>3</v>
      </c>
      <c r="R32" s="227">
        <v>91</v>
      </c>
      <c r="S32" s="227">
        <v>3</v>
      </c>
      <c r="T32" s="227">
        <v>60</v>
      </c>
      <c r="U32" s="227">
        <v>2</v>
      </c>
      <c r="V32" s="227">
        <v>97</v>
      </c>
      <c r="W32" s="227">
        <v>3</v>
      </c>
      <c r="X32" s="227">
        <v>70</v>
      </c>
      <c r="Y32" s="227">
        <v>3</v>
      </c>
      <c r="Z32" s="227">
        <v>93</v>
      </c>
      <c r="AA32" s="227">
        <v>3</v>
      </c>
      <c r="AB32" s="227">
        <v>58</v>
      </c>
      <c r="AC32" s="227">
        <v>2</v>
      </c>
      <c r="AD32" s="227">
        <v>73</v>
      </c>
      <c r="AE32" s="227">
        <v>3</v>
      </c>
      <c r="AF32" s="227">
        <v>62</v>
      </c>
      <c r="AG32" s="227">
        <v>2</v>
      </c>
      <c r="AH32" s="227">
        <v>60</v>
      </c>
      <c r="AI32" s="227">
        <v>2</v>
      </c>
      <c r="AJ32" s="227">
        <v>46</v>
      </c>
      <c r="AK32" s="227">
        <v>2</v>
      </c>
      <c r="AL32" s="227">
        <v>65</v>
      </c>
      <c r="AM32" s="227">
        <v>3</v>
      </c>
      <c r="AN32" s="227">
        <v>27</v>
      </c>
      <c r="AO32" s="227">
        <v>1</v>
      </c>
      <c r="AP32" s="227">
        <v>31</v>
      </c>
      <c r="AQ32" s="227">
        <v>1</v>
      </c>
      <c r="AR32" s="227">
        <v>45</v>
      </c>
      <c r="AS32" s="227">
        <v>2</v>
      </c>
      <c r="AT32" s="227">
        <v>46</v>
      </c>
      <c r="AU32" s="227">
        <v>2</v>
      </c>
      <c r="AV32" s="232">
        <v>4</v>
      </c>
      <c r="AW32" s="233">
        <v>3</v>
      </c>
      <c r="AX32" s="233">
        <v>0</v>
      </c>
      <c r="AY32" s="226">
        <v>4</v>
      </c>
      <c r="AZ32" s="226">
        <v>3</v>
      </c>
      <c r="BA32" s="226">
        <v>0</v>
      </c>
      <c r="BB32" s="226">
        <f t="shared" si="0"/>
        <v>5</v>
      </c>
      <c r="BC32" s="226">
        <f t="shared" si="1"/>
        <v>2</v>
      </c>
      <c r="BD32" s="226">
        <f t="shared" si="2"/>
        <v>2</v>
      </c>
      <c r="BE32" s="226">
        <f t="shared" si="3"/>
        <v>6</v>
      </c>
      <c r="BF32" s="226">
        <f t="shared" si="4"/>
        <v>3</v>
      </c>
      <c r="BG32" s="226">
        <f t="shared" si="5"/>
        <v>3</v>
      </c>
      <c r="BH32" s="226">
        <f t="shared" si="6"/>
        <v>7</v>
      </c>
      <c r="BI32" s="226">
        <f t="shared" si="7"/>
        <v>3</v>
      </c>
      <c r="BJ32" s="226">
        <f t="shared" si="8"/>
        <v>4</v>
      </c>
      <c r="BK32" s="226"/>
      <c r="BL32" s="226"/>
      <c r="BM32" s="226"/>
      <c r="BN32" s="226"/>
      <c r="BO32" s="226"/>
      <c r="BP32" s="226"/>
      <c r="BQ32" s="226"/>
      <c r="BR32" s="226"/>
      <c r="BS32" s="226"/>
      <c r="BT32" s="226"/>
      <c r="BU32" s="226"/>
      <c r="BV32" s="226"/>
      <c r="BW32" s="226"/>
      <c r="BX32" s="226"/>
      <c r="BY32" s="226"/>
      <c r="BZ32" s="226"/>
      <c r="CA32" s="226"/>
      <c r="CB32" s="230"/>
      <c r="CC32" s="231"/>
      <c r="CD32" s="231"/>
      <c r="CE32" s="231"/>
    </row>
    <row r="33" spans="1:83" ht="15.75" customHeight="1">
      <c r="A33" s="225" t="s">
        <v>87</v>
      </c>
      <c r="B33" s="226">
        <v>186</v>
      </c>
      <c r="C33" s="225">
        <v>1</v>
      </c>
      <c r="D33" s="227">
        <v>47</v>
      </c>
      <c r="E33" s="227">
        <v>2</v>
      </c>
      <c r="F33" s="227">
        <v>19</v>
      </c>
      <c r="G33" s="227">
        <v>1</v>
      </c>
      <c r="H33" s="227">
        <v>48</v>
      </c>
      <c r="I33" s="227">
        <v>2</v>
      </c>
      <c r="J33" s="227">
        <v>18</v>
      </c>
      <c r="K33" s="227">
        <v>1</v>
      </c>
      <c r="L33" s="227">
        <v>55</v>
      </c>
      <c r="M33" s="227">
        <v>2</v>
      </c>
      <c r="N33" s="227">
        <v>15</v>
      </c>
      <c r="O33" s="227">
        <v>1</v>
      </c>
      <c r="P33" s="227">
        <v>39</v>
      </c>
      <c r="Q33" s="227">
        <v>2</v>
      </c>
      <c r="R33" s="227">
        <v>14</v>
      </c>
      <c r="S33" s="227">
        <v>1</v>
      </c>
      <c r="T33" s="227">
        <v>47</v>
      </c>
      <c r="U33" s="227">
        <v>2</v>
      </c>
      <c r="V33" s="227">
        <v>10</v>
      </c>
      <c r="W33" s="227">
        <v>1</v>
      </c>
      <c r="X33" s="227">
        <v>39</v>
      </c>
      <c r="Y33" s="227">
        <v>2</v>
      </c>
      <c r="Z33" s="227">
        <v>12</v>
      </c>
      <c r="AA33" s="227">
        <v>1</v>
      </c>
      <c r="AB33" s="227">
        <v>43</v>
      </c>
      <c r="AC33" s="227">
        <v>2</v>
      </c>
      <c r="AD33" s="227">
        <v>11</v>
      </c>
      <c r="AE33" s="227">
        <v>1</v>
      </c>
      <c r="AF33" s="227">
        <v>42</v>
      </c>
      <c r="AG33" s="227">
        <v>2</v>
      </c>
      <c r="AH33" s="227">
        <v>11</v>
      </c>
      <c r="AI33" s="227">
        <v>1</v>
      </c>
      <c r="AJ33" s="227">
        <v>43</v>
      </c>
      <c r="AK33" s="227">
        <v>2</v>
      </c>
      <c r="AL33" s="227">
        <v>10</v>
      </c>
      <c r="AM33" s="227">
        <v>1</v>
      </c>
      <c r="AN33" s="227">
        <v>31</v>
      </c>
      <c r="AO33" s="227">
        <v>2</v>
      </c>
      <c r="AP33" s="227">
        <v>8</v>
      </c>
      <c r="AQ33" s="227">
        <v>1</v>
      </c>
      <c r="AR33" s="227">
        <v>18</v>
      </c>
      <c r="AS33" s="227">
        <v>1</v>
      </c>
      <c r="AT33" s="227">
        <v>13</v>
      </c>
      <c r="AU33" s="227">
        <v>1</v>
      </c>
      <c r="AV33" s="232">
        <v>1</v>
      </c>
      <c r="AW33" s="233">
        <v>1</v>
      </c>
      <c r="AX33" s="233">
        <v>2</v>
      </c>
      <c r="AY33" s="226">
        <v>1</v>
      </c>
      <c r="AZ33" s="226">
        <v>0</v>
      </c>
      <c r="BA33" s="226">
        <v>1</v>
      </c>
      <c r="BB33" s="226">
        <f t="shared" si="0"/>
        <v>3</v>
      </c>
      <c r="BC33" s="226">
        <f t="shared" si="1"/>
        <v>2</v>
      </c>
      <c r="BD33" s="226">
        <f t="shared" si="2"/>
        <v>1</v>
      </c>
      <c r="BE33" s="226">
        <f t="shared" si="3"/>
        <v>4</v>
      </c>
      <c r="BF33" s="226">
        <f t="shared" si="4"/>
        <v>2</v>
      </c>
      <c r="BG33" s="226">
        <f t="shared" si="5"/>
        <v>1</v>
      </c>
      <c r="BH33" s="226">
        <f t="shared" si="6"/>
        <v>4</v>
      </c>
      <c r="BI33" s="226">
        <f t="shared" si="7"/>
        <v>3</v>
      </c>
      <c r="BJ33" s="226">
        <f t="shared" si="8"/>
        <v>2</v>
      </c>
      <c r="BK33" s="226"/>
      <c r="BL33" s="226"/>
      <c r="BM33" s="226"/>
      <c r="BN33" s="226"/>
      <c r="BO33" s="226"/>
      <c r="BP33" s="226"/>
      <c r="BQ33" s="226"/>
      <c r="BR33" s="226"/>
      <c r="BS33" s="226"/>
      <c r="BT33" s="226"/>
      <c r="BU33" s="226"/>
      <c r="BV33" s="226"/>
      <c r="BW33" s="226"/>
      <c r="BX33" s="226"/>
      <c r="BY33" s="226"/>
      <c r="BZ33" s="226"/>
      <c r="CA33" s="226"/>
      <c r="CB33" s="230"/>
      <c r="CC33" s="231"/>
      <c r="CD33" s="231"/>
      <c r="CE33" s="231"/>
    </row>
    <row r="34" spans="1:83" ht="15.75" customHeight="1">
      <c r="A34" s="225" t="s">
        <v>87</v>
      </c>
      <c r="B34" s="226">
        <v>188</v>
      </c>
      <c r="C34" s="225">
        <v>1</v>
      </c>
      <c r="D34" s="227">
        <v>130</v>
      </c>
      <c r="E34" s="227">
        <v>5</v>
      </c>
      <c r="F34" s="227"/>
      <c r="G34" s="227"/>
      <c r="H34" s="227">
        <v>135</v>
      </c>
      <c r="I34" s="227">
        <v>5</v>
      </c>
      <c r="J34" s="227"/>
      <c r="K34" s="227"/>
      <c r="L34" s="227">
        <v>125</v>
      </c>
      <c r="M34" s="227">
        <v>5</v>
      </c>
      <c r="N34" s="227"/>
      <c r="O34" s="227"/>
      <c r="P34" s="227">
        <v>105</v>
      </c>
      <c r="Q34" s="227">
        <v>4</v>
      </c>
      <c r="R34" s="227"/>
      <c r="S34" s="227"/>
      <c r="T34" s="227">
        <v>105</v>
      </c>
      <c r="U34" s="227">
        <v>4</v>
      </c>
      <c r="V34" s="227"/>
      <c r="W34" s="227"/>
      <c r="X34" s="227">
        <v>96</v>
      </c>
      <c r="Y34" s="227">
        <v>4</v>
      </c>
      <c r="Z34" s="227"/>
      <c r="AA34" s="227"/>
      <c r="AB34" s="227">
        <v>95</v>
      </c>
      <c r="AC34" s="227">
        <v>4</v>
      </c>
      <c r="AD34" s="227"/>
      <c r="AE34" s="227"/>
      <c r="AF34" s="227">
        <v>84</v>
      </c>
      <c r="AG34" s="227">
        <v>3</v>
      </c>
      <c r="AH34" s="227"/>
      <c r="AI34" s="227"/>
      <c r="AJ34" s="227">
        <v>73</v>
      </c>
      <c r="AK34" s="227">
        <v>3</v>
      </c>
      <c r="AL34" s="227"/>
      <c r="AM34" s="227"/>
      <c r="AN34" s="227">
        <v>69</v>
      </c>
      <c r="AO34" s="227">
        <v>3</v>
      </c>
      <c r="AP34" s="227"/>
      <c r="AQ34" s="227"/>
      <c r="AR34" s="227">
        <v>41</v>
      </c>
      <c r="AS34" s="227">
        <v>2</v>
      </c>
      <c r="AT34" s="227"/>
      <c r="AU34" s="227"/>
      <c r="AV34" s="232">
        <v>3</v>
      </c>
      <c r="AW34" s="233">
        <v>0</v>
      </c>
      <c r="AX34" s="233">
        <v>0</v>
      </c>
      <c r="AY34" s="226">
        <v>3</v>
      </c>
      <c r="AZ34" s="226">
        <v>0</v>
      </c>
      <c r="BA34" s="226">
        <v>0</v>
      </c>
      <c r="BB34" s="226">
        <f t="shared" si="0"/>
        <v>4</v>
      </c>
      <c r="BC34" s="226">
        <f t="shared" si="1"/>
        <v>3</v>
      </c>
      <c r="BD34" s="226">
        <f t="shared" si="2"/>
        <v>0</v>
      </c>
      <c r="BE34" s="226">
        <f t="shared" si="3"/>
        <v>5</v>
      </c>
      <c r="BF34" s="226">
        <f t="shared" si="4"/>
        <v>4</v>
      </c>
      <c r="BG34" s="226">
        <f t="shared" si="5"/>
        <v>0</v>
      </c>
      <c r="BH34" s="226">
        <f t="shared" si="6"/>
        <v>6</v>
      </c>
      <c r="BI34" s="226">
        <f t="shared" si="7"/>
        <v>5</v>
      </c>
      <c r="BJ34" s="226">
        <f t="shared" si="8"/>
        <v>0</v>
      </c>
      <c r="BK34" s="226"/>
      <c r="BL34" s="226"/>
      <c r="BM34" s="226"/>
      <c r="BN34" s="226"/>
      <c r="BO34" s="226"/>
      <c r="BP34" s="226"/>
      <c r="BQ34" s="226"/>
      <c r="BR34" s="226"/>
      <c r="BS34" s="226"/>
      <c r="BT34" s="226"/>
      <c r="BU34" s="226"/>
      <c r="BV34" s="226"/>
      <c r="BW34" s="226"/>
      <c r="BX34" s="226"/>
      <c r="BY34" s="226"/>
      <c r="BZ34" s="226"/>
      <c r="CA34" s="226"/>
      <c r="CB34" s="230"/>
      <c r="CC34" s="231"/>
      <c r="CD34" s="231"/>
      <c r="CE34" s="231"/>
    </row>
    <row r="35" spans="1:83" ht="15.75" customHeight="1">
      <c r="A35" s="225" t="s">
        <v>87</v>
      </c>
      <c r="B35" s="226">
        <v>194</v>
      </c>
      <c r="C35" s="225">
        <v>1</v>
      </c>
      <c r="D35" s="227">
        <v>161</v>
      </c>
      <c r="E35" s="227">
        <v>7</v>
      </c>
      <c r="F35" s="227"/>
      <c r="G35" s="227"/>
      <c r="H35" s="227">
        <v>136</v>
      </c>
      <c r="I35" s="227">
        <v>5</v>
      </c>
      <c r="J35" s="227"/>
      <c r="K35" s="227"/>
      <c r="L35" s="227">
        <v>142</v>
      </c>
      <c r="M35" s="227">
        <v>5</v>
      </c>
      <c r="N35" s="227"/>
      <c r="O35" s="227"/>
      <c r="P35" s="227">
        <v>165</v>
      </c>
      <c r="Q35" s="227">
        <v>6</v>
      </c>
      <c r="R35" s="227"/>
      <c r="S35" s="227"/>
      <c r="T35" s="227">
        <v>150</v>
      </c>
      <c r="U35" s="227">
        <v>7</v>
      </c>
      <c r="V35" s="227"/>
      <c r="W35" s="227"/>
      <c r="X35" s="227">
        <v>103</v>
      </c>
      <c r="Y35" s="227">
        <v>5</v>
      </c>
      <c r="Z35" s="227"/>
      <c r="AA35" s="227"/>
      <c r="AB35" s="227">
        <v>96</v>
      </c>
      <c r="AC35" s="227">
        <v>4</v>
      </c>
      <c r="AD35" s="227"/>
      <c r="AE35" s="227"/>
      <c r="AF35" s="227">
        <v>105</v>
      </c>
      <c r="AG35" s="227">
        <v>5</v>
      </c>
      <c r="AH35" s="227"/>
      <c r="AI35" s="227"/>
      <c r="AJ35" s="227">
        <v>100</v>
      </c>
      <c r="AK35" s="227">
        <v>5</v>
      </c>
      <c r="AL35" s="227"/>
      <c r="AM35" s="227"/>
      <c r="AN35" s="227">
        <v>53</v>
      </c>
      <c r="AO35" s="227">
        <v>2</v>
      </c>
      <c r="AP35" s="227"/>
      <c r="AQ35" s="227"/>
      <c r="AR35" s="227">
        <v>53</v>
      </c>
      <c r="AS35" s="227">
        <v>2</v>
      </c>
      <c r="AT35" s="227"/>
      <c r="AU35" s="227"/>
      <c r="AV35" s="232">
        <v>5</v>
      </c>
      <c r="AW35" s="233">
        <v>0</v>
      </c>
      <c r="AX35" s="233">
        <v>0</v>
      </c>
      <c r="AY35" s="226">
        <v>5</v>
      </c>
      <c r="AZ35" s="226">
        <v>0</v>
      </c>
      <c r="BA35" s="226">
        <v>0</v>
      </c>
      <c r="BB35" s="226">
        <f t="shared" si="0"/>
        <v>5</v>
      </c>
      <c r="BC35" s="226">
        <f t="shared" si="1"/>
        <v>4</v>
      </c>
      <c r="BD35" s="226">
        <f t="shared" si="2"/>
        <v>0</v>
      </c>
      <c r="BE35" s="226">
        <f t="shared" si="3"/>
        <v>6</v>
      </c>
      <c r="BF35" s="226">
        <f t="shared" si="4"/>
        <v>5</v>
      </c>
      <c r="BG35" s="226">
        <f t="shared" si="5"/>
        <v>0</v>
      </c>
      <c r="BH35" s="226">
        <f t="shared" si="6"/>
        <v>7</v>
      </c>
      <c r="BI35" s="226">
        <f t="shared" si="7"/>
        <v>6</v>
      </c>
      <c r="BJ35" s="226">
        <f t="shared" si="8"/>
        <v>0</v>
      </c>
      <c r="BK35" s="226"/>
      <c r="BL35" s="226"/>
      <c r="BM35" s="226"/>
      <c r="BN35" s="226"/>
      <c r="BO35" s="226"/>
      <c r="BP35" s="226"/>
      <c r="BQ35" s="226"/>
      <c r="BR35" s="226"/>
      <c r="BS35" s="226"/>
      <c r="BT35" s="226"/>
      <c r="BU35" s="226"/>
      <c r="BV35" s="226"/>
      <c r="BW35" s="226"/>
      <c r="BX35" s="226"/>
      <c r="BY35" s="226"/>
      <c r="BZ35" s="226"/>
      <c r="CA35" s="226"/>
      <c r="CB35" s="230"/>
      <c r="CC35" s="231"/>
      <c r="CD35" s="231"/>
      <c r="CE35" s="231"/>
    </row>
    <row r="36" spans="1:83" ht="15.75" customHeight="1">
      <c r="A36" s="225" t="s">
        <v>87</v>
      </c>
      <c r="B36" s="226">
        <v>204</v>
      </c>
      <c r="C36" s="225">
        <v>1</v>
      </c>
      <c r="D36" s="227">
        <v>169</v>
      </c>
      <c r="E36" s="227">
        <v>6</v>
      </c>
      <c r="F36" s="227"/>
      <c r="G36" s="227"/>
      <c r="H36" s="227">
        <v>162</v>
      </c>
      <c r="I36" s="227">
        <v>5</v>
      </c>
      <c r="J36" s="227"/>
      <c r="K36" s="227"/>
      <c r="L36" s="227">
        <v>160</v>
      </c>
      <c r="M36" s="227">
        <v>5</v>
      </c>
      <c r="N36" s="227"/>
      <c r="O36" s="227"/>
      <c r="P36" s="227">
        <v>147</v>
      </c>
      <c r="Q36" s="227">
        <v>6</v>
      </c>
      <c r="R36" s="227"/>
      <c r="S36" s="227"/>
      <c r="T36" s="227">
        <v>138</v>
      </c>
      <c r="U36" s="227">
        <v>5</v>
      </c>
      <c r="V36" s="227"/>
      <c r="W36" s="227"/>
      <c r="X36" s="227">
        <v>131</v>
      </c>
      <c r="Y36" s="227">
        <v>5</v>
      </c>
      <c r="Z36" s="227"/>
      <c r="AA36" s="227"/>
      <c r="AB36" s="227">
        <v>122</v>
      </c>
      <c r="AC36" s="227">
        <v>5</v>
      </c>
      <c r="AD36" s="227"/>
      <c r="AE36" s="227"/>
      <c r="AF36" s="227">
        <v>104</v>
      </c>
      <c r="AG36" s="227">
        <v>5</v>
      </c>
      <c r="AH36" s="227"/>
      <c r="AI36" s="227"/>
      <c r="AJ36" s="227">
        <v>104</v>
      </c>
      <c r="AK36" s="227">
        <v>5</v>
      </c>
      <c r="AL36" s="227"/>
      <c r="AM36" s="227"/>
      <c r="AN36" s="227">
        <v>63</v>
      </c>
      <c r="AO36" s="227">
        <v>3</v>
      </c>
      <c r="AP36" s="227"/>
      <c r="AQ36" s="227"/>
      <c r="AR36" s="227">
        <v>85</v>
      </c>
      <c r="AS36" s="227">
        <v>4</v>
      </c>
      <c r="AT36" s="227"/>
      <c r="AU36" s="227"/>
      <c r="AV36" s="232">
        <v>5</v>
      </c>
      <c r="AW36" s="233">
        <v>0</v>
      </c>
      <c r="AX36" s="233">
        <v>0</v>
      </c>
      <c r="AY36" s="226">
        <v>5</v>
      </c>
      <c r="AZ36" s="226">
        <v>0</v>
      </c>
      <c r="BA36" s="226">
        <v>0</v>
      </c>
      <c r="BB36" s="226">
        <f t="shared" si="0"/>
        <v>5</v>
      </c>
      <c r="BC36" s="226">
        <f t="shared" si="1"/>
        <v>4</v>
      </c>
      <c r="BD36" s="226">
        <f t="shared" si="2"/>
        <v>0</v>
      </c>
      <c r="BE36" s="226">
        <f t="shared" si="3"/>
        <v>6</v>
      </c>
      <c r="BF36" s="226">
        <f t="shared" si="4"/>
        <v>5</v>
      </c>
      <c r="BG36" s="226">
        <f t="shared" si="5"/>
        <v>0</v>
      </c>
      <c r="BH36" s="226">
        <f t="shared" si="6"/>
        <v>7</v>
      </c>
      <c r="BI36" s="226">
        <f t="shared" si="7"/>
        <v>6</v>
      </c>
      <c r="BJ36" s="226">
        <f t="shared" si="8"/>
        <v>0</v>
      </c>
      <c r="BK36" s="226"/>
      <c r="BL36" s="226"/>
      <c r="BM36" s="226"/>
      <c r="BN36" s="226"/>
      <c r="BO36" s="226"/>
      <c r="BP36" s="226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30"/>
      <c r="CC36" s="231"/>
      <c r="CD36" s="231"/>
      <c r="CE36" s="231"/>
    </row>
    <row r="37" spans="1:83" ht="15.75" customHeight="1">
      <c r="A37" s="225" t="s">
        <v>87</v>
      </c>
      <c r="B37" s="226">
        <v>214</v>
      </c>
      <c r="C37" s="225">
        <v>1</v>
      </c>
      <c r="D37" s="227">
        <v>101</v>
      </c>
      <c r="E37" s="227">
        <v>5</v>
      </c>
      <c r="F37" s="227">
        <v>110</v>
      </c>
      <c r="G37" s="227">
        <v>3</v>
      </c>
      <c r="H37" s="227">
        <v>95</v>
      </c>
      <c r="I37" s="227">
        <v>3</v>
      </c>
      <c r="J37" s="227">
        <v>126</v>
      </c>
      <c r="K37" s="227">
        <v>4</v>
      </c>
      <c r="L37" s="227">
        <v>101</v>
      </c>
      <c r="M37" s="227">
        <v>4</v>
      </c>
      <c r="N37" s="227">
        <v>98</v>
      </c>
      <c r="O37" s="227">
        <v>3</v>
      </c>
      <c r="P37" s="227">
        <v>94</v>
      </c>
      <c r="Q37" s="227">
        <v>4</v>
      </c>
      <c r="R37" s="227">
        <v>114</v>
      </c>
      <c r="S37" s="227">
        <v>4</v>
      </c>
      <c r="T37" s="227">
        <v>87</v>
      </c>
      <c r="U37" s="227">
        <v>4</v>
      </c>
      <c r="V37" s="227">
        <v>90</v>
      </c>
      <c r="W37" s="227">
        <v>3</v>
      </c>
      <c r="X37" s="227">
        <v>75</v>
      </c>
      <c r="Y37" s="227">
        <v>3</v>
      </c>
      <c r="Z37" s="227">
        <v>110</v>
      </c>
      <c r="AA37" s="227">
        <v>4</v>
      </c>
      <c r="AB37" s="227">
        <v>84</v>
      </c>
      <c r="AC37" s="227">
        <v>4</v>
      </c>
      <c r="AD37" s="227">
        <v>71</v>
      </c>
      <c r="AE37" s="227">
        <v>3</v>
      </c>
      <c r="AF37" s="227">
        <v>98</v>
      </c>
      <c r="AG37" s="227">
        <v>4</v>
      </c>
      <c r="AH37" s="227">
        <v>79</v>
      </c>
      <c r="AI37" s="227">
        <v>3</v>
      </c>
      <c r="AJ37" s="227">
        <v>66</v>
      </c>
      <c r="AK37" s="227">
        <v>3</v>
      </c>
      <c r="AL37" s="227">
        <v>60</v>
      </c>
      <c r="AM37" s="227">
        <v>2</v>
      </c>
      <c r="AN37" s="227">
        <v>65</v>
      </c>
      <c r="AO37" s="227">
        <v>3</v>
      </c>
      <c r="AP37" s="227">
        <v>48</v>
      </c>
      <c r="AQ37" s="227">
        <v>2</v>
      </c>
      <c r="AR37" s="227">
        <v>62</v>
      </c>
      <c r="AS37" s="227">
        <v>3</v>
      </c>
      <c r="AT37" s="227">
        <v>66</v>
      </c>
      <c r="AU37" s="227">
        <v>3</v>
      </c>
      <c r="AV37" s="232">
        <v>4</v>
      </c>
      <c r="AW37" s="233">
        <v>2</v>
      </c>
      <c r="AX37" s="233">
        <v>0</v>
      </c>
      <c r="AY37" s="226">
        <v>4</v>
      </c>
      <c r="AZ37" s="226">
        <v>2</v>
      </c>
      <c r="BA37" s="226">
        <v>0</v>
      </c>
      <c r="BB37" s="226">
        <f t="shared" si="0"/>
        <v>7</v>
      </c>
      <c r="BC37" s="226">
        <f t="shared" si="1"/>
        <v>3</v>
      </c>
      <c r="BD37" s="226">
        <f t="shared" si="2"/>
        <v>3</v>
      </c>
      <c r="BE37" s="226">
        <f t="shared" si="3"/>
        <v>8</v>
      </c>
      <c r="BF37" s="226">
        <f t="shared" si="4"/>
        <v>4</v>
      </c>
      <c r="BG37" s="226">
        <f t="shared" si="5"/>
        <v>4</v>
      </c>
      <c r="BH37" s="226">
        <f t="shared" si="6"/>
        <v>10</v>
      </c>
      <c r="BI37" s="226">
        <f t="shared" si="7"/>
        <v>5</v>
      </c>
      <c r="BJ37" s="226">
        <f t="shared" si="8"/>
        <v>4</v>
      </c>
      <c r="BK37" s="226"/>
      <c r="BL37" s="226"/>
      <c r="BM37" s="226"/>
      <c r="BN37" s="226"/>
      <c r="BO37" s="226"/>
      <c r="BP37" s="226"/>
      <c r="BQ37" s="226"/>
      <c r="BR37" s="226"/>
      <c r="BS37" s="226"/>
      <c r="BT37" s="226"/>
      <c r="BU37" s="226"/>
      <c r="BV37" s="226"/>
      <c r="BW37" s="226"/>
      <c r="BX37" s="226"/>
      <c r="BY37" s="226"/>
      <c r="BZ37" s="226"/>
      <c r="CA37" s="226"/>
      <c r="CB37" s="230"/>
      <c r="CC37" s="231"/>
      <c r="CD37" s="231"/>
      <c r="CE37" s="231"/>
    </row>
    <row r="38" spans="1:83" ht="15.75" customHeight="1">
      <c r="A38" s="225" t="s">
        <v>87</v>
      </c>
      <c r="B38" s="226">
        <v>215</v>
      </c>
      <c r="C38" s="225">
        <v>1</v>
      </c>
      <c r="D38" s="227">
        <v>108</v>
      </c>
      <c r="E38" s="227">
        <v>4</v>
      </c>
      <c r="F38" s="227"/>
      <c r="G38" s="227"/>
      <c r="H38" s="227">
        <v>109</v>
      </c>
      <c r="I38" s="227">
        <v>5</v>
      </c>
      <c r="J38" s="227"/>
      <c r="K38" s="227"/>
      <c r="L38" s="227">
        <v>95</v>
      </c>
      <c r="M38" s="227">
        <v>4</v>
      </c>
      <c r="N38" s="227"/>
      <c r="O38" s="227"/>
      <c r="P38" s="227">
        <v>95</v>
      </c>
      <c r="Q38" s="227">
        <v>4</v>
      </c>
      <c r="R38" s="227"/>
      <c r="S38" s="227"/>
      <c r="T38" s="227">
        <v>96</v>
      </c>
      <c r="U38" s="227">
        <v>4</v>
      </c>
      <c r="V38" s="227"/>
      <c r="W38" s="227"/>
      <c r="X38" s="227">
        <v>90</v>
      </c>
      <c r="Y38" s="227">
        <v>4</v>
      </c>
      <c r="Z38" s="227"/>
      <c r="AA38" s="227"/>
      <c r="AB38" s="227">
        <v>75</v>
      </c>
      <c r="AC38" s="227">
        <v>3</v>
      </c>
      <c r="AD38" s="227"/>
      <c r="AE38" s="227"/>
      <c r="AF38" s="227">
        <v>74</v>
      </c>
      <c r="AG38" s="227">
        <v>3</v>
      </c>
      <c r="AH38" s="227"/>
      <c r="AI38" s="227"/>
      <c r="AJ38" s="227">
        <v>82</v>
      </c>
      <c r="AK38" s="227">
        <v>4</v>
      </c>
      <c r="AL38" s="227"/>
      <c r="AM38" s="227"/>
      <c r="AN38" s="227">
        <v>48</v>
      </c>
      <c r="AO38" s="227">
        <v>2</v>
      </c>
      <c r="AP38" s="227"/>
      <c r="AQ38" s="227"/>
      <c r="AR38" s="227">
        <v>44</v>
      </c>
      <c r="AS38" s="227">
        <v>2</v>
      </c>
      <c r="AT38" s="227"/>
      <c r="AU38" s="227"/>
      <c r="AV38" s="232">
        <v>2</v>
      </c>
      <c r="AW38" s="233">
        <v>0</v>
      </c>
      <c r="AX38" s="233">
        <v>0</v>
      </c>
      <c r="AY38" s="226">
        <v>2</v>
      </c>
      <c r="AZ38" s="226">
        <v>0</v>
      </c>
      <c r="BA38" s="226">
        <v>0</v>
      </c>
      <c r="BB38" s="226">
        <f t="shared" si="0"/>
        <v>4</v>
      </c>
      <c r="BC38" s="226">
        <f t="shared" si="1"/>
        <v>3</v>
      </c>
      <c r="BD38" s="226">
        <f t="shared" si="2"/>
        <v>0</v>
      </c>
      <c r="BE38" s="226">
        <f t="shared" si="3"/>
        <v>4</v>
      </c>
      <c r="BF38" s="226">
        <f t="shared" si="4"/>
        <v>4</v>
      </c>
      <c r="BG38" s="226">
        <f t="shared" si="5"/>
        <v>0</v>
      </c>
      <c r="BH38" s="226">
        <f t="shared" si="6"/>
        <v>5</v>
      </c>
      <c r="BI38" s="226">
        <f t="shared" si="7"/>
        <v>5</v>
      </c>
      <c r="BJ38" s="226">
        <f t="shared" si="8"/>
        <v>0</v>
      </c>
      <c r="BK38" s="226"/>
      <c r="BL38" s="226"/>
      <c r="BM38" s="226"/>
      <c r="BN38" s="226"/>
      <c r="BO38" s="226"/>
      <c r="BP38" s="226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30"/>
      <c r="CC38" s="231"/>
      <c r="CD38" s="231"/>
      <c r="CE38" s="231"/>
    </row>
    <row r="39" spans="1:83" ht="15.75" customHeight="1">
      <c r="A39" s="225" t="s">
        <v>87</v>
      </c>
      <c r="B39" s="226">
        <v>220</v>
      </c>
      <c r="C39" s="225">
        <v>1</v>
      </c>
      <c r="D39" s="227">
        <v>233</v>
      </c>
      <c r="E39" s="227">
        <v>9</v>
      </c>
      <c r="F39" s="227"/>
      <c r="G39" s="227"/>
      <c r="H39" s="227">
        <v>279</v>
      </c>
      <c r="I39" s="227">
        <v>10</v>
      </c>
      <c r="J39" s="227"/>
      <c r="K39" s="227"/>
      <c r="L39" s="227">
        <v>256</v>
      </c>
      <c r="M39" s="227">
        <v>10</v>
      </c>
      <c r="N39" s="227"/>
      <c r="O39" s="227"/>
      <c r="P39" s="227">
        <v>265</v>
      </c>
      <c r="Q39" s="227">
        <v>10</v>
      </c>
      <c r="R39" s="227"/>
      <c r="S39" s="227"/>
      <c r="T39" s="227">
        <v>244</v>
      </c>
      <c r="U39" s="227">
        <v>10</v>
      </c>
      <c r="V39" s="227"/>
      <c r="W39" s="227"/>
      <c r="X39" s="227">
        <v>212</v>
      </c>
      <c r="Y39" s="227">
        <v>8</v>
      </c>
      <c r="Z39" s="227"/>
      <c r="AA39" s="227"/>
      <c r="AB39" s="227">
        <v>208</v>
      </c>
      <c r="AC39" s="227">
        <v>12</v>
      </c>
      <c r="AD39" s="227"/>
      <c r="AE39" s="227"/>
      <c r="AF39" s="227">
        <v>161</v>
      </c>
      <c r="AG39" s="227">
        <v>7</v>
      </c>
      <c r="AH39" s="227"/>
      <c r="AI39" s="227"/>
      <c r="AJ39" s="227">
        <v>167</v>
      </c>
      <c r="AK39" s="227">
        <v>8</v>
      </c>
      <c r="AL39" s="227"/>
      <c r="AM39" s="227"/>
      <c r="AN39" s="227">
        <v>121</v>
      </c>
      <c r="AO39" s="227">
        <v>5</v>
      </c>
      <c r="AP39" s="227"/>
      <c r="AQ39" s="227"/>
      <c r="AR39" s="227">
        <v>124</v>
      </c>
      <c r="AS39" s="227">
        <v>5</v>
      </c>
      <c r="AT39" s="227"/>
      <c r="AU39" s="227"/>
      <c r="AV39" s="232">
        <v>5</v>
      </c>
      <c r="AW39" s="233">
        <v>0</v>
      </c>
      <c r="AX39" s="233">
        <v>0</v>
      </c>
      <c r="AY39" s="226">
        <v>5</v>
      </c>
      <c r="AZ39" s="226">
        <v>0</v>
      </c>
      <c r="BA39" s="226">
        <v>0</v>
      </c>
      <c r="BB39" s="226">
        <f t="shared" si="0"/>
        <v>9</v>
      </c>
      <c r="BC39" s="226">
        <f t="shared" si="1"/>
        <v>7</v>
      </c>
      <c r="BD39" s="226">
        <f t="shared" si="2"/>
        <v>0</v>
      </c>
      <c r="BE39" s="226">
        <f t="shared" si="3"/>
        <v>11</v>
      </c>
      <c r="BF39" s="226">
        <f t="shared" si="4"/>
        <v>9</v>
      </c>
      <c r="BG39" s="226">
        <f t="shared" si="5"/>
        <v>0</v>
      </c>
      <c r="BH39" s="226">
        <f t="shared" si="6"/>
        <v>13</v>
      </c>
      <c r="BI39" s="226">
        <f t="shared" si="7"/>
        <v>12</v>
      </c>
      <c r="BJ39" s="226">
        <f t="shared" si="8"/>
        <v>0</v>
      </c>
      <c r="BK39" s="226"/>
      <c r="BL39" s="226"/>
      <c r="BM39" s="226"/>
      <c r="BN39" s="226"/>
      <c r="BO39" s="226"/>
      <c r="BP39" s="226"/>
      <c r="BQ39" s="226"/>
      <c r="BR39" s="226"/>
      <c r="BS39" s="226"/>
      <c r="BT39" s="226"/>
      <c r="BU39" s="226"/>
      <c r="BV39" s="226"/>
      <c r="BW39" s="226"/>
      <c r="BX39" s="226"/>
      <c r="BY39" s="226"/>
      <c r="BZ39" s="226"/>
      <c r="CA39" s="226"/>
      <c r="CB39" s="230"/>
      <c r="CC39" s="231"/>
      <c r="CD39" s="231"/>
      <c r="CE39" s="231"/>
    </row>
    <row r="40" spans="1:83" ht="15.75" customHeight="1">
      <c r="A40" s="225" t="s">
        <v>87</v>
      </c>
      <c r="B40" s="226">
        <v>225</v>
      </c>
      <c r="C40" s="225">
        <v>1</v>
      </c>
      <c r="D40" s="227">
        <v>71</v>
      </c>
      <c r="E40" s="227">
        <v>3</v>
      </c>
      <c r="F40" s="227">
        <v>72</v>
      </c>
      <c r="G40" s="227">
        <v>2</v>
      </c>
      <c r="H40" s="227">
        <v>68</v>
      </c>
      <c r="I40" s="227">
        <v>3</v>
      </c>
      <c r="J40" s="227">
        <v>51</v>
      </c>
      <c r="K40" s="227">
        <v>2</v>
      </c>
      <c r="L40" s="227">
        <v>84</v>
      </c>
      <c r="M40" s="227">
        <v>3</v>
      </c>
      <c r="N40" s="227">
        <v>50</v>
      </c>
      <c r="O40" s="227">
        <v>2</v>
      </c>
      <c r="P40" s="227">
        <v>78</v>
      </c>
      <c r="Q40" s="227">
        <v>3</v>
      </c>
      <c r="R40" s="227">
        <v>41</v>
      </c>
      <c r="S40" s="227">
        <v>2</v>
      </c>
      <c r="T40" s="227">
        <v>74</v>
      </c>
      <c r="U40" s="227">
        <v>3</v>
      </c>
      <c r="V40" s="227">
        <v>55</v>
      </c>
      <c r="W40" s="227">
        <v>2</v>
      </c>
      <c r="X40" s="227">
        <v>75</v>
      </c>
      <c r="Y40" s="227">
        <v>3</v>
      </c>
      <c r="Z40" s="227">
        <v>44</v>
      </c>
      <c r="AA40" s="227">
        <v>2</v>
      </c>
      <c r="AB40" s="227">
        <v>85</v>
      </c>
      <c r="AC40" s="227">
        <v>3</v>
      </c>
      <c r="AD40" s="227">
        <v>47</v>
      </c>
      <c r="AE40" s="227">
        <v>2</v>
      </c>
      <c r="AF40" s="227">
        <v>70</v>
      </c>
      <c r="AG40" s="227">
        <v>3</v>
      </c>
      <c r="AH40" s="227">
        <v>27</v>
      </c>
      <c r="AI40" s="227">
        <v>1</v>
      </c>
      <c r="AJ40" s="227">
        <v>74</v>
      </c>
      <c r="AK40" s="227">
        <v>3</v>
      </c>
      <c r="AL40" s="227">
        <v>23</v>
      </c>
      <c r="AM40" s="227">
        <v>1</v>
      </c>
      <c r="AN40" s="227">
        <v>56</v>
      </c>
      <c r="AO40" s="227">
        <v>2</v>
      </c>
      <c r="AP40" s="227">
        <v>33</v>
      </c>
      <c r="AQ40" s="227">
        <v>1</v>
      </c>
      <c r="AR40" s="227">
        <v>79</v>
      </c>
      <c r="AS40" s="227">
        <v>3</v>
      </c>
      <c r="AT40" s="227">
        <v>40</v>
      </c>
      <c r="AU40" s="227">
        <v>1</v>
      </c>
      <c r="AV40" s="232">
        <v>2</v>
      </c>
      <c r="AW40" s="233">
        <v>1</v>
      </c>
      <c r="AX40" s="233">
        <v>2</v>
      </c>
      <c r="AY40" s="226">
        <v>2</v>
      </c>
      <c r="AZ40" s="226">
        <v>1</v>
      </c>
      <c r="BA40" s="226">
        <v>0</v>
      </c>
      <c r="BB40" s="226">
        <f t="shared" si="0"/>
        <v>5</v>
      </c>
      <c r="BC40" s="226">
        <f t="shared" si="1"/>
        <v>2</v>
      </c>
      <c r="BD40" s="226">
        <f t="shared" si="2"/>
        <v>2</v>
      </c>
      <c r="BE40" s="226">
        <f t="shared" si="3"/>
        <v>6</v>
      </c>
      <c r="BF40" s="226">
        <f t="shared" si="4"/>
        <v>3</v>
      </c>
      <c r="BG40" s="226">
        <f t="shared" si="5"/>
        <v>2</v>
      </c>
      <c r="BH40" s="226">
        <f t="shared" si="6"/>
        <v>7</v>
      </c>
      <c r="BI40" s="226">
        <f t="shared" si="7"/>
        <v>4</v>
      </c>
      <c r="BJ40" s="226">
        <f t="shared" si="8"/>
        <v>3</v>
      </c>
      <c r="BK40" s="226"/>
      <c r="BL40" s="226"/>
      <c r="BM40" s="226"/>
      <c r="BN40" s="226"/>
      <c r="BO40" s="226"/>
      <c r="BP40" s="226"/>
      <c r="BQ40" s="226"/>
      <c r="BR40" s="226"/>
      <c r="BS40" s="226"/>
      <c r="BT40" s="226"/>
      <c r="BU40" s="226"/>
      <c r="BV40" s="226"/>
      <c r="BW40" s="226"/>
      <c r="BX40" s="226"/>
      <c r="BY40" s="226"/>
      <c r="BZ40" s="226"/>
      <c r="CA40" s="226"/>
      <c r="CB40" s="230"/>
      <c r="CC40" s="231"/>
      <c r="CD40" s="231"/>
      <c r="CE40" s="231"/>
    </row>
    <row r="41" spans="1:83" ht="15.75" customHeight="1">
      <c r="A41" s="225" t="s">
        <v>87</v>
      </c>
      <c r="B41" s="226">
        <v>233</v>
      </c>
      <c r="C41" s="225">
        <v>1</v>
      </c>
      <c r="D41" s="227">
        <v>176</v>
      </c>
      <c r="E41" s="227">
        <v>6</v>
      </c>
      <c r="F41" s="227">
        <v>29</v>
      </c>
      <c r="G41" s="227">
        <v>1</v>
      </c>
      <c r="H41" s="227">
        <v>178</v>
      </c>
      <c r="I41" s="227">
        <v>6</v>
      </c>
      <c r="J41" s="227">
        <v>30</v>
      </c>
      <c r="K41" s="227">
        <v>1</v>
      </c>
      <c r="L41" s="227">
        <v>156</v>
      </c>
      <c r="M41" s="227">
        <v>6</v>
      </c>
      <c r="N41" s="227">
        <v>29</v>
      </c>
      <c r="O41" s="227">
        <v>1</v>
      </c>
      <c r="P41" s="227">
        <v>172</v>
      </c>
      <c r="Q41" s="227">
        <v>6</v>
      </c>
      <c r="R41" s="227">
        <v>23</v>
      </c>
      <c r="S41" s="227">
        <v>1</v>
      </c>
      <c r="T41" s="227">
        <v>171</v>
      </c>
      <c r="U41" s="227">
        <v>6</v>
      </c>
      <c r="V41" s="227">
        <v>27</v>
      </c>
      <c r="W41" s="227">
        <v>1</v>
      </c>
      <c r="X41" s="227">
        <v>137</v>
      </c>
      <c r="Y41" s="227">
        <v>5</v>
      </c>
      <c r="Z41" s="227">
        <v>21</v>
      </c>
      <c r="AA41" s="227">
        <v>1</v>
      </c>
      <c r="AB41" s="227">
        <v>137</v>
      </c>
      <c r="AC41" s="227">
        <v>5</v>
      </c>
      <c r="AD41" s="227">
        <v>26</v>
      </c>
      <c r="AE41" s="227">
        <v>1</v>
      </c>
      <c r="AF41" s="227">
        <v>124</v>
      </c>
      <c r="AG41" s="227">
        <v>5</v>
      </c>
      <c r="AH41" s="227">
        <v>30</v>
      </c>
      <c r="AI41" s="227">
        <v>1</v>
      </c>
      <c r="AJ41" s="227">
        <v>147</v>
      </c>
      <c r="AK41" s="227">
        <v>5</v>
      </c>
      <c r="AL41" s="227">
        <v>19</v>
      </c>
      <c r="AM41" s="227">
        <v>1</v>
      </c>
      <c r="AN41" s="227">
        <v>70</v>
      </c>
      <c r="AO41" s="227">
        <v>3</v>
      </c>
      <c r="AP41" s="227">
        <v>14</v>
      </c>
      <c r="AQ41" s="227">
        <v>1</v>
      </c>
      <c r="AR41" s="227">
        <v>74</v>
      </c>
      <c r="AS41" s="227">
        <v>3</v>
      </c>
      <c r="AT41" s="227">
        <v>14</v>
      </c>
      <c r="AU41" s="227">
        <v>1</v>
      </c>
      <c r="AV41" s="232">
        <v>4</v>
      </c>
      <c r="AW41" s="233">
        <v>1</v>
      </c>
      <c r="AX41" s="233">
        <v>1</v>
      </c>
      <c r="AY41" s="226">
        <v>4</v>
      </c>
      <c r="AZ41" s="226">
        <v>1</v>
      </c>
      <c r="BA41" s="226">
        <v>0</v>
      </c>
      <c r="BB41" s="226">
        <f t="shared" si="0"/>
        <v>6</v>
      </c>
      <c r="BC41" s="226">
        <f t="shared" si="1"/>
        <v>4</v>
      </c>
      <c r="BD41" s="226">
        <f t="shared" si="2"/>
        <v>1</v>
      </c>
      <c r="BE41" s="226">
        <f t="shared" si="3"/>
        <v>7</v>
      </c>
      <c r="BF41" s="226">
        <f t="shared" si="4"/>
        <v>5</v>
      </c>
      <c r="BG41" s="226">
        <f t="shared" si="5"/>
        <v>1</v>
      </c>
      <c r="BH41" s="226">
        <f t="shared" si="6"/>
        <v>9</v>
      </c>
      <c r="BI41" s="226">
        <f t="shared" si="7"/>
        <v>7</v>
      </c>
      <c r="BJ41" s="226">
        <f t="shared" si="8"/>
        <v>2</v>
      </c>
      <c r="BK41" s="226"/>
      <c r="BL41" s="226"/>
      <c r="BM41" s="226"/>
      <c r="BN41" s="226"/>
      <c r="BO41" s="226"/>
      <c r="BP41" s="226"/>
      <c r="BQ41" s="226"/>
      <c r="BR41" s="226"/>
      <c r="BS41" s="226"/>
      <c r="BT41" s="226"/>
      <c r="BU41" s="226"/>
      <c r="BV41" s="226"/>
      <c r="BW41" s="226"/>
      <c r="BX41" s="226"/>
      <c r="BY41" s="226"/>
      <c r="BZ41" s="226"/>
      <c r="CA41" s="226"/>
      <c r="CB41" s="230"/>
      <c r="CC41" s="231"/>
      <c r="CD41" s="231"/>
      <c r="CE41" s="231"/>
    </row>
    <row r="42" spans="1:83" ht="15.75" customHeight="1">
      <c r="A42" s="225" t="s">
        <v>87</v>
      </c>
      <c r="B42" s="226">
        <v>234</v>
      </c>
      <c r="C42" s="225">
        <v>1</v>
      </c>
      <c r="D42" s="227">
        <v>134</v>
      </c>
      <c r="E42" s="227">
        <v>5</v>
      </c>
      <c r="F42" s="227" t="s">
        <v>15</v>
      </c>
      <c r="G42" s="227" t="s">
        <v>15</v>
      </c>
      <c r="H42" s="227">
        <v>129</v>
      </c>
      <c r="I42" s="227">
        <v>5</v>
      </c>
      <c r="J42" s="227" t="s">
        <v>15</v>
      </c>
      <c r="K42" s="227" t="s">
        <v>15</v>
      </c>
      <c r="L42" s="227">
        <v>123</v>
      </c>
      <c r="M42" s="227">
        <v>5</v>
      </c>
      <c r="N42" s="227" t="s">
        <v>15</v>
      </c>
      <c r="O42" s="227" t="s">
        <v>15</v>
      </c>
      <c r="P42" s="227">
        <v>126</v>
      </c>
      <c r="Q42" s="227">
        <v>5</v>
      </c>
      <c r="R42" s="227">
        <v>26</v>
      </c>
      <c r="S42" s="227">
        <v>1</v>
      </c>
      <c r="T42" s="227">
        <v>100</v>
      </c>
      <c r="U42" s="227">
        <v>4</v>
      </c>
      <c r="V42" s="227" t="s">
        <v>15</v>
      </c>
      <c r="W42" s="227" t="s">
        <v>15</v>
      </c>
      <c r="X42" s="227">
        <v>87</v>
      </c>
      <c r="Y42" s="227">
        <v>3</v>
      </c>
      <c r="Z42" s="227" t="s">
        <v>15</v>
      </c>
      <c r="AA42" s="227" t="s">
        <v>15</v>
      </c>
      <c r="AB42" s="227">
        <v>85</v>
      </c>
      <c r="AC42" s="227">
        <v>4</v>
      </c>
      <c r="AD42" s="227" t="s">
        <v>15</v>
      </c>
      <c r="AE42" s="227" t="s">
        <v>15</v>
      </c>
      <c r="AF42" s="227">
        <v>88</v>
      </c>
      <c r="AG42" s="227">
        <v>4</v>
      </c>
      <c r="AH42" s="227" t="s">
        <v>15</v>
      </c>
      <c r="AI42" s="227" t="s">
        <v>15</v>
      </c>
      <c r="AJ42" s="227">
        <v>78</v>
      </c>
      <c r="AK42" s="227">
        <v>4</v>
      </c>
      <c r="AL42" s="227" t="s">
        <v>15</v>
      </c>
      <c r="AM42" s="227" t="s">
        <v>15</v>
      </c>
      <c r="AN42" s="227">
        <v>46</v>
      </c>
      <c r="AO42" s="227">
        <v>2</v>
      </c>
      <c r="AP42" s="227" t="s">
        <v>15</v>
      </c>
      <c r="AQ42" s="227" t="s">
        <v>15</v>
      </c>
      <c r="AR42" s="227">
        <v>53</v>
      </c>
      <c r="AS42" s="227">
        <v>2</v>
      </c>
      <c r="AT42" s="227" t="s">
        <v>15</v>
      </c>
      <c r="AU42" s="227" t="s">
        <v>15</v>
      </c>
      <c r="AV42" s="232">
        <v>2</v>
      </c>
      <c r="AW42" s="233">
        <v>0</v>
      </c>
      <c r="AX42" s="233">
        <v>0</v>
      </c>
      <c r="AY42" s="226">
        <v>2</v>
      </c>
      <c r="AZ42" s="226">
        <v>0</v>
      </c>
      <c r="BA42" s="226">
        <v>0</v>
      </c>
      <c r="BB42" s="226" t="e">
        <f t="shared" si="0"/>
        <v>#VALUE!</v>
      </c>
      <c r="BC42" s="226">
        <f t="shared" si="1"/>
        <v>3</v>
      </c>
      <c r="BD42" s="226" t="e">
        <f t="shared" si="2"/>
        <v>#VALUE!</v>
      </c>
      <c r="BE42" s="226" t="e">
        <f t="shared" si="3"/>
        <v>#VALUE!</v>
      </c>
      <c r="BF42" s="226">
        <f t="shared" si="4"/>
        <v>4</v>
      </c>
      <c r="BG42" s="226" t="e">
        <f t="shared" si="5"/>
        <v>#VALUE!</v>
      </c>
      <c r="BH42" s="226" t="e">
        <f t="shared" si="6"/>
        <v>#VALUE!</v>
      </c>
      <c r="BI42" s="226">
        <f t="shared" si="7"/>
        <v>5</v>
      </c>
      <c r="BJ42" s="226" t="e">
        <f t="shared" si="8"/>
        <v>#VALUE!</v>
      </c>
      <c r="BK42" s="226"/>
      <c r="BL42" s="226"/>
      <c r="BM42" s="226"/>
      <c r="BN42" s="226"/>
      <c r="BO42" s="226"/>
      <c r="BP42" s="226"/>
      <c r="BQ42" s="226"/>
      <c r="BR42" s="226"/>
      <c r="BS42" s="226"/>
      <c r="BT42" s="226"/>
      <c r="BU42" s="226"/>
      <c r="BV42" s="226"/>
      <c r="BW42" s="226"/>
      <c r="BX42" s="226"/>
      <c r="BY42" s="226"/>
      <c r="BZ42" s="226"/>
      <c r="CA42" s="226"/>
      <c r="CB42" s="230"/>
      <c r="CC42" s="231"/>
      <c r="CD42" s="231"/>
      <c r="CE42" s="231"/>
    </row>
    <row r="43" spans="1:83" ht="15.75" customHeight="1">
      <c r="A43" s="225" t="s">
        <v>87</v>
      </c>
      <c r="B43" s="226">
        <v>238</v>
      </c>
      <c r="C43" s="225">
        <v>1</v>
      </c>
      <c r="D43" s="227">
        <v>125</v>
      </c>
      <c r="E43" s="227">
        <v>5</v>
      </c>
      <c r="F43" s="227"/>
      <c r="G43" s="227"/>
      <c r="H43" s="227">
        <v>185</v>
      </c>
      <c r="I43" s="227">
        <v>7</v>
      </c>
      <c r="J43" s="227"/>
      <c r="K43" s="227"/>
      <c r="L43" s="227">
        <v>147</v>
      </c>
      <c r="M43" s="227">
        <v>6</v>
      </c>
      <c r="N43" s="227"/>
      <c r="O43" s="227"/>
      <c r="P43" s="227">
        <v>183</v>
      </c>
      <c r="Q43" s="227">
        <v>7</v>
      </c>
      <c r="R43" s="227"/>
      <c r="S43" s="227"/>
      <c r="T43" s="227">
        <v>133</v>
      </c>
      <c r="U43" s="227">
        <v>5</v>
      </c>
      <c r="V43" s="227"/>
      <c r="W43" s="227"/>
      <c r="X43" s="227">
        <v>138</v>
      </c>
      <c r="Y43" s="227">
        <v>6</v>
      </c>
      <c r="Z43" s="227"/>
      <c r="AA43" s="227"/>
      <c r="AB43" s="227">
        <v>133</v>
      </c>
      <c r="AC43" s="227">
        <v>5</v>
      </c>
      <c r="AD43" s="227"/>
      <c r="AE43" s="227"/>
      <c r="AF43" s="227">
        <v>154</v>
      </c>
      <c r="AG43" s="227">
        <v>6</v>
      </c>
      <c r="AH43" s="227"/>
      <c r="AI43" s="227"/>
      <c r="AJ43" s="227">
        <v>113</v>
      </c>
      <c r="AK43" s="227">
        <v>5</v>
      </c>
      <c r="AL43" s="227"/>
      <c r="AM43" s="227"/>
      <c r="AN43" s="227">
        <v>110</v>
      </c>
      <c r="AO43" s="227">
        <v>5</v>
      </c>
      <c r="AP43" s="227"/>
      <c r="AQ43" s="227"/>
      <c r="AR43" s="227">
        <v>81</v>
      </c>
      <c r="AS43" s="227">
        <v>4</v>
      </c>
      <c r="AT43" s="227"/>
      <c r="AU43" s="227"/>
      <c r="AV43" s="232">
        <v>3</v>
      </c>
      <c r="AW43" s="233">
        <v>0</v>
      </c>
      <c r="AX43" s="233">
        <v>3</v>
      </c>
      <c r="AY43" s="226">
        <v>4</v>
      </c>
      <c r="AZ43" s="226">
        <v>0</v>
      </c>
      <c r="BA43" s="226">
        <v>0</v>
      </c>
      <c r="BB43" s="226">
        <f t="shared" si="0"/>
        <v>6</v>
      </c>
      <c r="BC43" s="226">
        <f t="shared" si="1"/>
        <v>4</v>
      </c>
      <c r="BD43" s="226">
        <f t="shared" si="2"/>
        <v>0</v>
      </c>
      <c r="BE43" s="226">
        <f t="shared" si="3"/>
        <v>7</v>
      </c>
      <c r="BF43" s="226">
        <f t="shared" si="4"/>
        <v>6</v>
      </c>
      <c r="BG43" s="226">
        <f t="shared" si="5"/>
        <v>0</v>
      </c>
      <c r="BH43" s="226">
        <f t="shared" si="6"/>
        <v>8</v>
      </c>
      <c r="BI43" s="226">
        <f t="shared" si="7"/>
        <v>7</v>
      </c>
      <c r="BJ43" s="226">
        <f t="shared" si="8"/>
        <v>0</v>
      </c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30"/>
      <c r="CC43" s="231"/>
      <c r="CD43" s="231"/>
      <c r="CE43" s="231"/>
    </row>
    <row r="44" spans="1:83" ht="15.75" customHeight="1">
      <c r="A44" s="225" t="s">
        <v>87</v>
      </c>
      <c r="B44" s="226">
        <v>240</v>
      </c>
      <c r="C44" s="225">
        <v>1</v>
      </c>
      <c r="D44" s="227">
        <v>145</v>
      </c>
      <c r="E44" s="227">
        <v>6</v>
      </c>
      <c r="F44" s="227">
        <v>43</v>
      </c>
      <c r="G44" s="227">
        <v>1</v>
      </c>
      <c r="H44" s="227">
        <v>158</v>
      </c>
      <c r="I44" s="227">
        <v>5</v>
      </c>
      <c r="J44" s="227">
        <v>33</v>
      </c>
      <c r="K44" s="227">
        <v>1</v>
      </c>
      <c r="L44" s="227">
        <v>136</v>
      </c>
      <c r="M44" s="227">
        <v>5</v>
      </c>
      <c r="N44" s="227">
        <v>43</v>
      </c>
      <c r="O44" s="227">
        <v>2</v>
      </c>
      <c r="P44" s="227">
        <v>198</v>
      </c>
      <c r="Q44" s="227">
        <v>6</v>
      </c>
      <c r="R44" s="227">
        <v>34</v>
      </c>
      <c r="S44" s="227">
        <v>1</v>
      </c>
      <c r="T44" s="227">
        <v>169</v>
      </c>
      <c r="U44" s="227">
        <v>6</v>
      </c>
      <c r="V44" s="227">
        <v>27</v>
      </c>
      <c r="W44" s="227">
        <v>1</v>
      </c>
      <c r="X44" s="227">
        <v>124</v>
      </c>
      <c r="Y44" s="227">
        <v>5</v>
      </c>
      <c r="Z44" s="227">
        <v>21</v>
      </c>
      <c r="AA44" s="227">
        <v>1</v>
      </c>
      <c r="AB44" s="227">
        <v>137</v>
      </c>
      <c r="AC44" s="227">
        <v>5</v>
      </c>
      <c r="AD44" s="227">
        <v>18</v>
      </c>
      <c r="AE44" s="227">
        <v>1</v>
      </c>
      <c r="AF44" s="227">
        <v>107</v>
      </c>
      <c r="AG44" s="227">
        <v>5</v>
      </c>
      <c r="AH44" s="227">
        <v>14</v>
      </c>
      <c r="AI44" s="227">
        <v>1</v>
      </c>
      <c r="AJ44" s="227">
        <v>74</v>
      </c>
      <c r="AK44" s="227">
        <v>3</v>
      </c>
      <c r="AL44" s="227">
        <v>15</v>
      </c>
      <c r="AM44" s="227">
        <v>1</v>
      </c>
      <c r="AN44" s="227">
        <v>53</v>
      </c>
      <c r="AO44" s="227">
        <v>2</v>
      </c>
      <c r="AP44" s="227" t="s">
        <v>15</v>
      </c>
      <c r="AQ44" s="227" t="s">
        <v>15</v>
      </c>
      <c r="AR44" s="227">
        <v>44</v>
      </c>
      <c r="AS44" s="227">
        <v>2</v>
      </c>
      <c r="AT44" s="227">
        <v>23</v>
      </c>
      <c r="AU44" s="227">
        <v>1</v>
      </c>
      <c r="AV44" s="232">
        <v>4</v>
      </c>
      <c r="AW44" s="233">
        <v>1</v>
      </c>
      <c r="AX44" s="233">
        <v>0</v>
      </c>
      <c r="AY44" s="226">
        <v>4</v>
      </c>
      <c r="AZ44" s="226">
        <v>1</v>
      </c>
      <c r="BA44" s="226">
        <v>0</v>
      </c>
      <c r="BB44" s="226" t="e">
        <f t="shared" si="0"/>
        <v>#VALUE!</v>
      </c>
      <c r="BC44" s="226">
        <f t="shared" si="1"/>
        <v>4</v>
      </c>
      <c r="BD44" s="226">
        <f t="shared" si="2"/>
        <v>1</v>
      </c>
      <c r="BE44" s="226" t="e">
        <f t="shared" si="3"/>
        <v>#VALUE!</v>
      </c>
      <c r="BF44" s="226">
        <f t="shared" si="4"/>
        <v>5</v>
      </c>
      <c r="BG44" s="226">
        <f t="shared" si="5"/>
        <v>1</v>
      </c>
      <c r="BH44" s="226" t="e">
        <f t="shared" si="6"/>
        <v>#VALUE!</v>
      </c>
      <c r="BI44" s="226">
        <f t="shared" si="7"/>
        <v>6</v>
      </c>
      <c r="BJ44" s="226">
        <f t="shared" si="8"/>
        <v>2</v>
      </c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30"/>
      <c r="CC44" s="231"/>
      <c r="CD44" s="231"/>
      <c r="CE44" s="231"/>
    </row>
    <row r="45" spans="1:83" ht="15.75" customHeight="1">
      <c r="A45" s="225" t="s">
        <v>87</v>
      </c>
      <c r="B45" s="226">
        <v>245</v>
      </c>
      <c r="C45" s="225">
        <v>1</v>
      </c>
      <c r="D45" s="227">
        <v>174</v>
      </c>
      <c r="E45" s="227">
        <v>5</v>
      </c>
      <c r="F45" s="227">
        <v>123</v>
      </c>
      <c r="G45" s="227">
        <v>3</v>
      </c>
      <c r="H45" s="227">
        <v>170</v>
      </c>
      <c r="I45" s="227">
        <v>5</v>
      </c>
      <c r="J45" s="227">
        <v>120</v>
      </c>
      <c r="K45" s="227">
        <v>3</v>
      </c>
      <c r="L45" s="227">
        <v>223</v>
      </c>
      <c r="M45" s="227">
        <v>7</v>
      </c>
      <c r="N45" s="227">
        <v>111</v>
      </c>
      <c r="O45" s="227">
        <v>3</v>
      </c>
      <c r="P45" s="227">
        <v>192</v>
      </c>
      <c r="Q45" s="227">
        <v>6</v>
      </c>
      <c r="R45" s="227">
        <v>93</v>
      </c>
      <c r="S45" s="227">
        <v>3</v>
      </c>
      <c r="T45" s="227">
        <v>175</v>
      </c>
      <c r="U45" s="227">
        <v>5</v>
      </c>
      <c r="V45" s="227">
        <v>100</v>
      </c>
      <c r="W45" s="227">
        <v>3</v>
      </c>
      <c r="X45" s="227">
        <v>150</v>
      </c>
      <c r="Y45" s="227">
        <v>5</v>
      </c>
      <c r="Z45" s="227">
        <v>93</v>
      </c>
      <c r="AA45" s="227">
        <v>3</v>
      </c>
      <c r="AB45" s="227">
        <v>157</v>
      </c>
      <c r="AC45" s="227">
        <v>6</v>
      </c>
      <c r="AD45" s="227">
        <v>68</v>
      </c>
      <c r="AE45" s="227">
        <v>2</v>
      </c>
      <c r="AF45" s="227">
        <v>159</v>
      </c>
      <c r="AG45" s="227">
        <v>6</v>
      </c>
      <c r="AH45" s="227">
        <v>59</v>
      </c>
      <c r="AI45" s="227">
        <v>2</v>
      </c>
      <c r="AJ45" s="227">
        <v>115</v>
      </c>
      <c r="AK45" s="227">
        <v>5</v>
      </c>
      <c r="AL45" s="227">
        <v>59</v>
      </c>
      <c r="AM45" s="227">
        <v>2</v>
      </c>
      <c r="AN45" s="227">
        <v>63</v>
      </c>
      <c r="AO45" s="227">
        <v>3</v>
      </c>
      <c r="AP45" s="227">
        <v>29</v>
      </c>
      <c r="AQ45" s="227">
        <v>1</v>
      </c>
      <c r="AR45" s="227">
        <v>77</v>
      </c>
      <c r="AS45" s="227">
        <v>3</v>
      </c>
      <c r="AT45" s="227">
        <v>29</v>
      </c>
      <c r="AU45" s="227">
        <v>1</v>
      </c>
      <c r="AV45" s="232">
        <v>4</v>
      </c>
      <c r="AW45" s="233">
        <v>2</v>
      </c>
      <c r="AX45" s="233">
        <v>0</v>
      </c>
      <c r="AY45" s="226">
        <v>4</v>
      </c>
      <c r="AZ45" s="226">
        <v>2</v>
      </c>
      <c r="BA45" s="226">
        <v>0</v>
      </c>
      <c r="BB45" s="226">
        <f t="shared" si="0"/>
        <v>8</v>
      </c>
      <c r="BC45" s="226">
        <f t="shared" si="1"/>
        <v>4</v>
      </c>
      <c r="BD45" s="226">
        <f t="shared" si="2"/>
        <v>2</v>
      </c>
      <c r="BE45" s="226">
        <f t="shared" si="3"/>
        <v>9</v>
      </c>
      <c r="BF45" s="226">
        <f t="shared" si="4"/>
        <v>5</v>
      </c>
      <c r="BG45" s="226">
        <f t="shared" si="5"/>
        <v>3</v>
      </c>
      <c r="BH45" s="226">
        <f t="shared" si="6"/>
        <v>11</v>
      </c>
      <c r="BI45" s="226">
        <f t="shared" si="7"/>
        <v>7</v>
      </c>
      <c r="BJ45" s="226">
        <f t="shared" si="8"/>
        <v>4</v>
      </c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30"/>
      <c r="CC45" s="231"/>
      <c r="CD45" s="231"/>
      <c r="CE45" s="231"/>
    </row>
    <row r="46" spans="1:83" ht="15.75" customHeight="1">
      <c r="A46" s="225" t="s">
        <v>87</v>
      </c>
      <c r="B46" s="226">
        <v>247</v>
      </c>
      <c r="C46" s="225">
        <v>1</v>
      </c>
      <c r="D46" s="227">
        <v>55</v>
      </c>
      <c r="E46" s="227">
        <v>2</v>
      </c>
      <c r="F46" s="227">
        <v>36</v>
      </c>
      <c r="G46" s="227">
        <v>1</v>
      </c>
      <c r="H46" s="227">
        <v>82</v>
      </c>
      <c r="I46" s="227">
        <v>3</v>
      </c>
      <c r="J46" s="227">
        <v>57</v>
      </c>
      <c r="K46" s="227">
        <v>2</v>
      </c>
      <c r="L46" s="227">
        <v>60</v>
      </c>
      <c r="M46" s="227">
        <v>2</v>
      </c>
      <c r="N46" s="227">
        <v>22</v>
      </c>
      <c r="O46" s="227">
        <v>1</v>
      </c>
      <c r="P46" s="227">
        <v>68</v>
      </c>
      <c r="Q46" s="227">
        <v>2</v>
      </c>
      <c r="R46" s="227">
        <v>36</v>
      </c>
      <c r="S46" s="227">
        <v>1</v>
      </c>
      <c r="T46" s="227">
        <v>55</v>
      </c>
      <c r="U46" s="227">
        <v>2</v>
      </c>
      <c r="V46" s="227">
        <v>29</v>
      </c>
      <c r="W46" s="227">
        <v>1</v>
      </c>
      <c r="X46" s="227">
        <v>51</v>
      </c>
      <c r="Y46" s="227">
        <v>2</v>
      </c>
      <c r="Z46" s="227">
        <v>14</v>
      </c>
      <c r="AA46" s="227">
        <v>1</v>
      </c>
      <c r="AB46" s="227">
        <v>49</v>
      </c>
      <c r="AC46" s="227">
        <v>2</v>
      </c>
      <c r="AD46" s="227">
        <v>14</v>
      </c>
      <c r="AE46" s="227">
        <v>1</v>
      </c>
      <c r="AF46" s="227">
        <v>35</v>
      </c>
      <c r="AG46" s="227">
        <v>1</v>
      </c>
      <c r="AH46" s="227">
        <v>17</v>
      </c>
      <c r="AI46" s="227">
        <v>2</v>
      </c>
      <c r="AJ46" s="227">
        <v>38</v>
      </c>
      <c r="AK46" s="227">
        <v>2</v>
      </c>
      <c r="AL46" s="227" t="s">
        <v>15</v>
      </c>
      <c r="AM46" s="227" t="s">
        <v>15</v>
      </c>
      <c r="AN46" s="227">
        <v>22</v>
      </c>
      <c r="AO46" s="227">
        <v>1</v>
      </c>
      <c r="AP46" s="227" t="s">
        <v>15</v>
      </c>
      <c r="AQ46" s="227" t="s">
        <v>15</v>
      </c>
      <c r="AR46" s="227">
        <v>19</v>
      </c>
      <c r="AS46" s="227">
        <v>1</v>
      </c>
      <c r="AT46" s="227">
        <v>13</v>
      </c>
      <c r="AU46" s="227">
        <v>1</v>
      </c>
      <c r="AV46" s="232">
        <v>3</v>
      </c>
      <c r="AW46" s="233">
        <v>1</v>
      </c>
      <c r="AX46" s="233">
        <v>0</v>
      </c>
      <c r="AY46" s="226">
        <v>2</v>
      </c>
      <c r="AZ46" s="226">
        <v>0</v>
      </c>
      <c r="BA46" s="226">
        <v>0</v>
      </c>
      <c r="BB46" s="226" t="e">
        <f t="shared" si="0"/>
        <v>#VALUE!</v>
      </c>
      <c r="BC46" s="226">
        <f t="shared" si="1"/>
        <v>2</v>
      </c>
      <c r="BD46" s="226">
        <f t="shared" si="2"/>
        <v>1</v>
      </c>
      <c r="BE46" s="226" t="e">
        <f t="shared" si="3"/>
        <v>#VALUE!</v>
      </c>
      <c r="BF46" s="226">
        <f t="shared" si="4"/>
        <v>2</v>
      </c>
      <c r="BG46" s="226">
        <f t="shared" si="5"/>
        <v>1</v>
      </c>
      <c r="BH46" s="226" t="e">
        <f t="shared" si="6"/>
        <v>#VALUE!</v>
      </c>
      <c r="BI46" s="226">
        <f t="shared" si="7"/>
        <v>3</v>
      </c>
      <c r="BJ46" s="226">
        <f t="shared" si="8"/>
        <v>2</v>
      </c>
      <c r="BK46" s="226"/>
      <c r="BL46" s="226"/>
      <c r="BM46" s="226"/>
      <c r="BN46" s="226"/>
      <c r="BO46" s="226"/>
      <c r="BP46" s="226"/>
      <c r="BQ46" s="226"/>
      <c r="BR46" s="226"/>
      <c r="BS46" s="226"/>
      <c r="BT46" s="226"/>
      <c r="BU46" s="226"/>
      <c r="BV46" s="226"/>
      <c r="BW46" s="226"/>
      <c r="BX46" s="226"/>
      <c r="BY46" s="226"/>
      <c r="BZ46" s="226"/>
      <c r="CA46" s="226"/>
      <c r="CB46" s="230"/>
      <c r="CC46" s="231"/>
      <c r="CD46" s="231"/>
      <c r="CE46" s="231"/>
    </row>
    <row r="47" spans="1:83" ht="15.75" customHeight="1">
      <c r="A47" s="225" t="s">
        <v>87</v>
      </c>
      <c r="B47" s="226">
        <v>252</v>
      </c>
      <c r="C47" s="225">
        <v>1</v>
      </c>
      <c r="D47" s="227">
        <v>245</v>
      </c>
      <c r="E47" s="227">
        <v>9</v>
      </c>
      <c r="F47" s="227"/>
      <c r="G47" s="227"/>
      <c r="H47" s="227">
        <v>264</v>
      </c>
      <c r="I47" s="227">
        <v>9</v>
      </c>
      <c r="J47" s="227"/>
      <c r="K47" s="227"/>
      <c r="L47" s="227">
        <v>252</v>
      </c>
      <c r="M47" s="227">
        <v>12</v>
      </c>
      <c r="N47" s="227"/>
      <c r="O47" s="227"/>
      <c r="P47" s="227">
        <v>282</v>
      </c>
      <c r="Q47" s="227">
        <v>11</v>
      </c>
      <c r="R47" s="227"/>
      <c r="S47" s="227"/>
      <c r="T47" s="227">
        <v>232</v>
      </c>
      <c r="U47" s="227">
        <v>9</v>
      </c>
      <c r="V47" s="227"/>
      <c r="W47" s="227"/>
      <c r="X47" s="227">
        <v>226</v>
      </c>
      <c r="Y47" s="227">
        <v>9</v>
      </c>
      <c r="Z47" s="227"/>
      <c r="AA47" s="227"/>
      <c r="AB47" s="227">
        <v>215</v>
      </c>
      <c r="AC47" s="227">
        <v>11</v>
      </c>
      <c r="AD47" s="227"/>
      <c r="AE47" s="227"/>
      <c r="AF47" s="227">
        <v>208</v>
      </c>
      <c r="AG47" s="227">
        <v>8</v>
      </c>
      <c r="AH47" s="227"/>
      <c r="AI47" s="227"/>
      <c r="AJ47" s="227">
        <v>162</v>
      </c>
      <c r="AK47" s="227">
        <v>6</v>
      </c>
      <c r="AL47" s="227"/>
      <c r="AM47" s="227"/>
      <c r="AN47" s="227">
        <v>170</v>
      </c>
      <c r="AO47" s="227">
        <v>7</v>
      </c>
      <c r="AP47" s="227"/>
      <c r="AQ47" s="227"/>
      <c r="AR47" s="227">
        <v>166</v>
      </c>
      <c r="AS47" s="227">
        <v>6</v>
      </c>
      <c r="AT47" s="227"/>
      <c r="AU47" s="227"/>
      <c r="AV47" s="232">
        <v>3</v>
      </c>
      <c r="AW47" s="233">
        <v>0</v>
      </c>
      <c r="AX47" s="233">
        <v>0</v>
      </c>
      <c r="AY47" s="226">
        <v>4</v>
      </c>
      <c r="AZ47" s="226">
        <v>0</v>
      </c>
      <c r="BA47" s="226">
        <v>0</v>
      </c>
      <c r="BB47" s="226">
        <f t="shared" si="0"/>
        <v>9</v>
      </c>
      <c r="BC47" s="226">
        <f t="shared" si="1"/>
        <v>7</v>
      </c>
      <c r="BD47" s="226">
        <f t="shared" si="2"/>
        <v>0</v>
      </c>
      <c r="BE47" s="226">
        <f t="shared" si="3"/>
        <v>11</v>
      </c>
      <c r="BF47" s="226">
        <f t="shared" si="4"/>
        <v>9</v>
      </c>
      <c r="BG47" s="226">
        <f t="shared" si="5"/>
        <v>0</v>
      </c>
      <c r="BH47" s="226">
        <f t="shared" si="6"/>
        <v>14</v>
      </c>
      <c r="BI47" s="226">
        <f t="shared" si="7"/>
        <v>12</v>
      </c>
      <c r="BJ47" s="226">
        <f t="shared" si="8"/>
        <v>0</v>
      </c>
      <c r="BK47" s="226"/>
      <c r="BL47" s="226"/>
      <c r="BM47" s="226"/>
      <c r="BN47" s="226"/>
      <c r="BO47" s="226"/>
      <c r="BP47" s="226"/>
      <c r="BQ47" s="226"/>
      <c r="BR47" s="226"/>
      <c r="BS47" s="226"/>
      <c r="BT47" s="226"/>
      <c r="BU47" s="226"/>
      <c r="BV47" s="226"/>
      <c r="BW47" s="226"/>
      <c r="BX47" s="226"/>
      <c r="BY47" s="226"/>
      <c r="BZ47" s="226"/>
      <c r="CA47" s="226"/>
      <c r="CB47" s="230"/>
      <c r="CC47" s="231"/>
      <c r="CD47" s="231"/>
      <c r="CE47" s="231"/>
    </row>
    <row r="48" spans="1:83" ht="15.75" customHeight="1">
      <c r="A48" s="225" t="s">
        <v>87</v>
      </c>
      <c r="B48" s="226">
        <v>254</v>
      </c>
      <c r="C48" s="225">
        <v>1</v>
      </c>
      <c r="D48" s="227">
        <v>120</v>
      </c>
      <c r="E48" s="227">
        <v>4</v>
      </c>
      <c r="F48" s="227"/>
      <c r="G48" s="227"/>
      <c r="H48" s="227">
        <v>92</v>
      </c>
      <c r="I48" s="227">
        <v>3</v>
      </c>
      <c r="J48" s="227"/>
      <c r="K48" s="227"/>
      <c r="L48" s="227">
        <v>122</v>
      </c>
      <c r="M48" s="227">
        <v>4</v>
      </c>
      <c r="N48" s="227"/>
      <c r="O48" s="227"/>
      <c r="P48" s="227">
        <v>110</v>
      </c>
      <c r="Q48" s="227">
        <v>4</v>
      </c>
      <c r="R48" s="227"/>
      <c r="S48" s="227"/>
      <c r="T48" s="227">
        <v>110</v>
      </c>
      <c r="U48" s="227">
        <v>4</v>
      </c>
      <c r="V48" s="227"/>
      <c r="W48" s="227"/>
      <c r="X48" s="227">
        <v>89</v>
      </c>
      <c r="Y48" s="227">
        <v>3</v>
      </c>
      <c r="Z48" s="227"/>
      <c r="AA48" s="227"/>
      <c r="AB48" s="227">
        <v>109</v>
      </c>
      <c r="AC48" s="227">
        <v>4</v>
      </c>
      <c r="AD48" s="227"/>
      <c r="AE48" s="227"/>
      <c r="AF48" s="227">
        <v>97</v>
      </c>
      <c r="AG48" s="227">
        <v>3</v>
      </c>
      <c r="AH48" s="227"/>
      <c r="AI48" s="227"/>
      <c r="AJ48" s="227">
        <v>57</v>
      </c>
      <c r="AK48" s="227">
        <v>2</v>
      </c>
      <c r="AL48" s="227"/>
      <c r="AM48" s="227"/>
      <c r="AN48" s="227">
        <v>47</v>
      </c>
      <c r="AO48" s="227">
        <v>2</v>
      </c>
      <c r="AP48" s="227"/>
      <c r="AQ48" s="227"/>
      <c r="AR48" s="227">
        <v>52</v>
      </c>
      <c r="AS48" s="227">
        <v>2</v>
      </c>
      <c r="AT48" s="227"/>
      <c r="AU48" s="227"/>
      <c r="AV48" s="232">
        <v>3</v>
      </c>
      <c r="AW48" s="233">
        <v>0</v>
      </c>
      <c r="AX48" s="233">
        <v>0</v>
      </c>
      <c r="AY48" s="226">
        <v>3</v>
      </c>
      <c r="AZ48" s="226">
        <v>0</v>
      </c>
      <c r="BA48" s="226">
        <v>0</v>
      </c>
      <c r="BB48" s="226">
        <f t="shared" si="0"/>
        <v>4</v>
      </c>
      <c r="BC48" s="226">
        <f t="shared" si="1"/>
        <v>3</v>
      </c>
      <c r="BD48" s="226">
        <f t="shared" si="2"/>
        <v>0</v>
      </c>
      <c r="BE48" s="226">
        <f t="shared" si="3"/>
        <v>4</v>
      </c>
      <c r="BF48" s="226">
        <f t="shared" si="4"/>
        <v>4</v>
      </c>
      <c r="BG48" s="226">
        <f t="shared" si="5"/>
        <v>0</v>
      </c>
      <c r="BH48" s="226">
        <f t="shared" si="6"/>
        <v>5</v>
      </c>
      <c r="BI48" s="226">
        <f t="shared" si="7"/>
        <v>5</v>
      </c>
      <c r="BJ48" s="226">
        <f t="shared" si="8"/>
        <v>0</v>
      </c>
      <c r="BK48" s="226"/>
      <c r="BL48" s="226"/>
      <c r="BM48" s="226"/>
      <c r="BN48" s="226"/>
      <c r="BO48" s="226"/>
      <c r="BP48" s="226"/>
      <c r="BQ48" s="226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30"/>
      <c r="CC48" s="231"/>
      <c r="CD48" s="231"/>
      <c r="CE48" s="231"/>
    </row>
    <row r="49" spans="1:83" ht="15.75" customHeight="1">
      <c r="A49" s="225" t="s">
        <v>87</v>
      </c>
      <c r="B49" s="226">
        <v>264</v>
      </c>
      <c r="C49" s="225">
        <v>1</v>
      </c>
      <c r="D49" s="227">
        <v>86</v>
      </c>
      <c r="E49" s="227">
        <v>3</v>
      </c>
      <c r="F49" s="227">
        <v>89</v>
      </c>
      <c r="G49" s="227">
        <v>2</v>
      </c>
      <c r="H49" s="227">
        <v>93</v>
      </c>
      <c r="I49" s="227">
        <v>3</v>
      </c>
      <c r="J49" s="227">
        <v>108</v>
      </c>
      <c r="K49" s="227">
        <v>3</v>
      </c>
      <c r="L49" s="227">
        <v>105</v>
      </c>
      <c r="M49" s="227">
        <v>4</v>
      </c>
      <c r="N49" s="227">
        <v>123</v>
      </c>
      <c r="O49" s="227">
        <v>3</v>
      </c>
      <c r="P49" s="227">
        <v>103</v>
      </c>
      <c r="Q49" s="227">
        <v>4</v>
      </c>
      <c r="R49" s="227">
        <v>94</v>
      </c>
      <c r="S49" s="227">
        <v>3</v>
      </c>
      <c r="T49" s="227">
        <v>100</v>
      </c>
      <c r="U49" s="227">
        <v>3</v>
      </c>
      <c r="V49" s="227">
        <v>86</v>
      </c>
      <c r="W49" s="227">
        <v>3</v>
      </c>
      <c r="X49" s="227">
        <v>88</v>
      </c>
      <c r="Y49" s="227">
        <v>3</v>
      </c>
      <c r="Z49" s="227">
        <v>69</v>
      </c>
      <c r="AA49" s="227">
        <v>2</v>
      </c>
      <c r="AB49" s="227">
        <v>79</v>
      </c>
      <c r="AC49" s="227">
        <v>3</v>
      </c>
      <c r="AD49" s="227">
        <v>93</v>
      </c>
      <c r="AE49" s="227">
        <v>3</v>
      </c>
      <c r="AF49" s="227">
        <v>101</v>
      </c>
      <c r="AG49" s="227">
        <v>4</v>
      </c>
      <c r="AH49" s="227">
        <v>60</v>
      </c>
      <c r="AI49" s="227">
        <v>2</v>
      </c>
      <c r="AJ49" s="227">
        <v>84</v>
      </c>
      <c r="AK49" s="227">
        <v>3</v>
      </c>
      <c r="AL49" s="227">
        <v>49</v>
      </c>
      <c r="AM49" s="227">
        <v>2</v>
      </c>
      <c r="AN49" s="227">
        <v>50</v>
      </c>
      <c r="AO49" s="227">
        <v>2</v>
      </c>
      <c r="AP49" s="227">
        <v>41</v>
      </c>
      <c r="AQ49" s="227">
        <v>2</v>
      </c>
      <c r="AR49" s="227">
        <v>48</v>
      </c>
      <c r="AS49" s="227">
        <v>2</v>
      </c>
      <c r="AT49" s="227">
        <v>41</v>
      </c>
      <c r="AU49" s="227">
        <v>2</v>
      </c>
      <c r="AV49" s="232">
        <v>1</v>
      </c>
      <c r="AW49" s="233">
        <v>0</v>
      </c>
      <c r="AX49" s="233">
        <v>2</v>
      </c>
      <c r="AY49" s="226">
        <v>1</v>
      </c>
      <c r="AZ49" s="226">
        <v>0</v>
      </c>
      <c r="BA49" s="226">
        <v>2</v>
      </c>
      <c r="BB49" s="226">
        <f t="shared" si="0"/>
        <v>6</v>
      </c>
      <c r="BC49" s="226">
        <f t="shared" si="1"/>
        <v>2</v>
      </c>
      <c r="BD49" s="226">
        <f t="shared" si="2"/>
        <v>2</v>
      </c>
      <c r="BE49" s="226">
        <f t="shared" si="3"/>
        <v>7</v>
      </c>
      <c r="BF49" s="226">
        <f t="shared" si="4"/>
        <v>3</v>
      </c>
      <c r="BG49" s="226">
        <f t="shared" si="5"/>
        <v>3</v>
      </c>
      <c r="BH49" s="226">
        <f t="shared" si="6"/>
        <v>8</v>
      </c>
      <c r="BI49" s="226">
        <f t="shared" si="7"/>
        <v>4</v>
      </c>
      <c r="BJ49" s="226">
        <f t="shared" si="8"/>
        <v>4</v>
      </c>
      <c r="BK49" s="226"/>
      <c r="BL49" s="226"/>
      <c r="BM49" s="226"/>
      <c r="BN49" s="226"/>
      <c r="BO49" s="226"/>
      <c r="BP49" s="226"/>
      <c r="BQ49" s="226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30"/>
      <c r="CC49" s="231"/>
      <c r="CD49" s="231"/>
      <c r="CE49" s="231"/>
    </row>
    <row r="50" spans="1:83" ht="15.75" customHeight="1">
      <c r="A50" s="225" t="s">
        <v>87</v>
      </c>
      <c r="B50" s="226">
        <v>265</v>
      </c>
      <c r="C50" s="225">
        <v>1</v>
      </c>
      <c r="D50" s="227">
        <v>104</v>
      </c>
      <c r="E50" s="227">
        <v>4</v>
      </c>
      <c r="F50" s="227">
        <v>36</v>
      </c>
      <c r="G50" s="227">
        <v>1</v>
      </c>
      <c r="H50" s="227">
        <v>120</v>
      </c>
      <c r="I50" s="227">
        <v>4</v>
      </c>
      <c r="J50" s="227">
        <v>33</v>
      </c>
      <c r="K50" s="227">
        <v>1</v>
      </c>
      <c r="L50" s="227">
        <v>128</v>
      </c>
      <c r="M50" s="227">
        <v>4</v>
      </c>
      <c r="N50" s="227">
        <v>25</v>
      </c>
      <c r="O50" s="227">
        <v>1</v>
      </c>
      <c r="P50" s="227">
        <v>104</v>
      </c>
      <c r="Q50" s="227">
        <v>4</v>
      </c>
      <c r="R50" s="227">
        <v>22</v>
      </c>
      <c r="S50" s="227">
        <v>1</v>
      </c>
      <c r="T50" s="227">
        <v>107</v>
      </c>
      <c r="U50" s="227">
        <v>4</v>
      </c>
      <c r="V50" s="227">
        <v>13</v>
      </c>
      <c r="W50" s="227">
        <v>1</v>
      </c>
      <c r="X50" s="227">
        <v>83</v>
      </c>
      <c r="Y50" s="227">
        <v>3</v>
      </c>
      <c r="Z50" s="227">
        <v>22</v>
      </c>
      <c r="AA50" s="227">
        <v>1</v>
      </c>
      <c r="AB50" s="227">
        <v>94</v>
      </c>
      <c r="AC50" s="227">
        <v>4</v>
      </c>
      <c r="AD50" s="227">
        <v>12</v>
      </c>
      <c r="AE50" s="227">
        <v>1</v>
      </c>
      <c r="AF50" s="227">
        <v>78</v>
      </c>
      <c r="AG50" s="227">
        <v>3</v>
      </c>
      <c r="AH50" s="227">
        <v>16</v>
      </c>
      <c r="AI50" s="227">
        <v>1</v>
      </c>
      <c r="AJ50" s="227">
        <v>72</v>
      </c>
      <c r="AK50" s="227">
        <v>3</v>
      </c>
      <c r="AL50" s="227">
        <v>17</v>
      </c>
      <c r="AM50" s="227">
        <v>1</v>
      </c>
      <c r="AN50" s="227">
        <v>43</v>
      </c>
      <c r="AO50" s="227">
        <v>2</v>
      </c>
      <c r="AP50" s="227">
        <v>15</v>
      </c>
      <c r="AQ50" s="227">
        <v>1</v>
      </c>
      <c r="AR50" s="227">
        <v>53</v>
      </c>
      <c r="AS50" s="227">
        <v>2</v>
      </c>
      <c r="AT50" s="227">
        <v>7</v>
      </c>
      <c r="AU50" s="227">
        <v>1</v>
      </c>
      <c r="AV50" s="232">
        <v>2</v>
      </c>
      <c r="AW50" s="233">
        <v>0</v>
      </c>
      <c r="AX50" s="233">
        <v>2</v>
      </c>
      <c r="AY50" s="226">
        <v>0</v>
      </c>
      <c r="AZ50" s="226">
        <v>0</v>
      </c>
      <c r="BA50" s="226">
        <v>2</v>
      </c>
      <c r="BB50" s="226">
        <f t="shared" si="0"/>
        <v>5</v>
      </c>
      <c r="BC50" s="226">
        <f t="shared" si="1"/>
        <v>3</v>
      </c>
      <c r="BD50" s="226">
        <f t="shared" si="2"/>
        <v>1</v>
      </c>
      <c r="BE50" s="226">
        <f t="shared" si="3"/>
        <v>5</v>
      </c>
      <c r="BF50" s="226">
        <f t="shared" si="4"/>
        <v>4</v>
      </c>
      <c r="BG50" s="226">
        <f t="shared" si="5"/>
        <v>1</v>
      </c>
      <c r="BH50" s="226">
        <f t="shared" si="6"/>
        <v>7</v>
      </c>
      <c r="BI50" s="226">
        <f t="shared" si="7"/>
        <v>5</v>
      </c>
      <c r="BJ50" s="226">
        <f t="shared" si="8"/>
        <v>2</v>
      </c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30"/>
      <c r="CC50" s="231"/>
      <c r="CD50" s="231"/>
      <c r="CE50" s="231"/>
    </row>
    <row r="51" spans="1:83" ht="15.75" customHeight="1">
      <c r="A51" s="225" t="s">
        <v>87</v>
      </c>
      <c r="B51" s="226">
        <v>276</v>
      </c>
      <c r="C51" s="225">
        <v>1</v>
      </c>
      <c r="D51" s="227">
        <v>108</v>
      </c>
      <c r="E51" s="227">
        <v>4</v>
      </c>
      <c r="F51" s="227">
        <v>68</v>
      </c>
      <c r="G51" s="227">
        <v>2</v>
      </c>
      <c r="H51" s="227">
        <v>116</v>
      </c>
      <c r="I51" s="227">
        <v>4</v>
      </c>
      <c r="J51" s="227">
        <v>110</v>
      </c>
      <c r="K51" s="227">
        <v>3</v>
      </c>
      <c r="L51" s="227">
        <v>119</v>
      </c>
      <c r="M51" s="227">
        <v>4</v>
      </c>
      <c r="N51" s="227">
        <v>81</v>
      </c>
      <c r="O51" s="227">
        <v>3</v>
      </c>
      <c r="P51" s="227">
        <v>102</v>
      </c>
      <c r="Q51" s="227">
        <v>4</v>
      </c>
      <c r="R51" s="227">
        <v>59</v>
      </c>
      <c r="S51" s="227">
        <v>2</v>
      </c>
      <c r="T51" s="227">
        <v>98</v>
      </c>
      <c r="U51" s="227">
        <v>3</v>
      </c>
      <c r="V51" s="227">
        <v>64</v>
      </c>
      <c r="W51" s="227">
        <v>2</v>
      </c>
      <c r="X51" s="227">
        <v>98</v>
      </c>
      <c r="Y51" s="227">
        <v>3</v>
      </c>
      <c r="Z51" s="227">
        <v>39</v>
      </c>
      <c r="AA51" s="227">
        <v>2</v>
      </c>
      <c r="AB51" s="227">
        <v>88</v>
      </c>
      <c r="AC51" s="227">
        <v>3</v>
      </c>
      <c r="AD51" s="227">
        <v>43</v>
      </c>
      <c r="AE51" s="227">
        <v>2</v>
      </c>
      <c r="AF51" s="227">
        <v>87</v>
      </c>
      <c r="AG51" s="227">
        <v>4</v>
      </c>
      <c r="AH51" s="227">
        <v>34</v>
      </c>
      <c r="AI51" s="227">
        <v>1</v>
      </c>
      <c r="AJ51" s="227">
        <v>74</v>
      </c>
      <c r="AK51" s="227">
        <v>3</v>
      </c>
      <c r="AL51" s="227">
        <v>27</v>
      </c>
      <c r="AM51" s="227">
        <v>1</v>
      </c>
      <c r="AN51" s="227">
        <v>79</v>
      </c>
      <c r="AO51" s="227">
        <v>3</v>
      </c>
      <c r="AP51" s="227">
        <v>17</v>
      </c>
      <c r="AQ51" s="227">
        <v>1</v>
      </c>
      <c r="AR51" s="227">
        <v>51</v>
      </c>
      <c r="AS51" s="227">
        <v>2</v>
      </c>
      <c r="AT51" s="227">
        <v>20</v>
      </c>
      <c r="AU51" s="227">
        <v>1</v>
      </c>
      <c r="AV51" s="232">
        <v>2</v>
      </c>
      <c r="AW51" s="233">
        <v>2</v>
      </c>
      <c r="AX51" s="233">
        <v>0</v>
      </c>
      <c r="AY51" s="226">
        <v>2</v>
      </c>
      <c r="AZ51" s="226">
        <v>2</v>
      </c>
      <c r="BA51" s="226">
        <v>0</v>
      </c>
      <c r="BB51" s="226">
        <f t="shared" si="0"/>
        <v>5</v>
      </c>
      <c r="BC51" s="226">
        <f t="shared" si="1"/>
        <v>2</v>
      </c>
      <c r="BD51" s="226">
        <f t="shared" si="2"/>
        <v>2</v>
      </c>
      <c r="BE51" s="226">
        <f t="shared" si="3"/>
        <v>6</v>
      </c>
      <c r="BF51" s="226">
        <f t="shared" si="4"/>
        <v>3</v>
      </c>
      <c r="BG51" s="226">
        <f t="shared" si="5"/>
        <v>2</v>
      </c>
      <c r="BH51" s="226">
        <f t="shared" si="6"/>
        <v>8</v>
      </c>
      <c r="BI51" s="226">
        <f t="shared" si="7"/>
        <v>4</v>
      </c>
      <c r="BJ51" s="226">
        <f t="shared" si="8"/>
        <v>3</v>
      </c>
      <c r="BK51" s="226"/>
      <c r="BL51" s="226"/>
      <c r="BM51" s="226"/>
      <c r="BN51" s="226"/>
      <c r="BO51" s="226"/>
      <c r="BP51" s="226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30"/>
      <c r="CC51" s="231"/>
      <c r="CD51" s="231"/>
      <c r="CE51" s="231"/>
    </row>
    <row r="52" spans="1:83" ht="15.75" customHeight="1">
      <c r="A52" s="225" t="s">
        <v>87</v>
      </c>
      <c r="B52" s="226">
        <v>281</v>
      </c>
      <c r="C52" s="225">
        <v>1</v>
      </c>
      <c r="D52" s="227">
        <v>290</v>
      </c>
      <c r="E52" s="227">
        <v>9</v>
      </c>
      <c r="F52" s="227"/>
      <c r="G52" s="227"/>
      <c r="H52" s="227">
        <v>322</v>
      </c>
      <c r="I52" s="227">
        <v>12</v>
      </c>
      <c r="J52" s="227"/>
      <c r="K52" s="227"/>
      <c r="L52" s="227">
        <v>260</v>
      </c>
      <c r="M52" s="227">
        <v>9</v>
      </c>
      <c r="N52" s="227"/>
      <c r="O52" s="227"/>
      <c r="P52" s="227">
        <v>297</v>
      </c>
      <c r="Q52" s="227">
        <v>11</v>
      </c>
      <c r="R52" s="227"/>
      <c r="S52" s="227"/>
      <c r="T52" s="227">
        <v>260</v>
      </c>
      <c r="U52" s="227">
        <v>9</v>
      </c>
      <c r="V52" s="227"/>
      <c r="W52" s="227"/>
      <c r="X52" s="227">
        <v>230</v>
      </c>
      <c r="Y52" s="227">
        <v>8</v>
      </c>
      <c r="Z52" s="227"/>
      <c r="AA52" s="227"/>
      <c r="AB52" s="227">
        <v>228</v>
      </c>
      <c r="AC52" s="227">
        <v>9</v>
      </c>
      <c r="AD52" s="227"/>
      <c r="AE52" s="227"/>
      <c r="AF52" s="227">
        <v>198</v>
      </c>
      <c r="AG52" s="227">
        <v>8</v>
      </c>
      <c r="AH52" s="227"/>
      <c r="AI52" s="227"/>
      <c r="AJ52" s="227">
        <v>171</v>
      </c>
      <c r="AK52" s="227">
        <v>7</v>
      </c>
      <c r="AL52" s="227"/>
      <c r="AM52" s="227"/>
      <c r="AN52" s="227">
        <v>95</v>
      </c>
      <c r="AO52" s="227">
        <v>4</v>
      </c>
      <c r="AP52" s="227"/>
      <c r="AQ52" s="227"/>
      <c r="AR52" s="227">
        <v>103</v>
      </c>
      <c r="AS52" s="227">
        <v>5</v>
      </c>
      <c r="AT52" s="227"/>
      <c r="AU52" s="227"/>
      <c r="AV52" s="232">
        <v>3</v>
      </c>
      <c r="AW52" s="233">
        <v>0</v>
      </c>
      <c r="AX52" s="233">
        <v>0</v>
      </c>
      <c r="AY52" s="226">
        <v>3</v>
      </c>
      <c r="AZ52" s="226">
        <v>0</v>
      </c>
      <c r="BA52" s="226">
        <v>0</v>
      </c>
      <c r="BB52" s="226">
        <f t="shared" si="0"/>
        <v>8</v>
      </c>
      <c r="BC52" s="226">
        <f t="shared" si="1"/>
        <v>6</v>
      </c>
      <c r="BD52" s="226">
        <f t="shared" si="2"/>
        <v>0</v>
      </c>
      <c r="BE52" s="226">
        <f t="shared" si="3"/>
        <v>10</v>
      </c>
      <c r="BF52" s="226">
        <f t="shared" si="4"/>
        <v>9</v>
      </c>
      <c r="BG52" s="226">
        <f t="shared" si="5"/>
        <v>0</v>
      </c>
      <c r="BH52" s="226">
        <f t="shared" si="6"/>
        <v>12</v>
      </c>
      <c r="BI52" s="226">
        <f t="shared" si="7"/>
        <v>11</v>
      </c>
      <c r="BJ52" s="226">
        <f t="shared" si="8"/>
        <v>0</v>
      </c>
      <c r="BK52" s="226"/>
      <c r="BL52" s="226"/>
      <c r="BM52" s="226"/>
      <c r="BN52" s="226"/>
      <c r="BO52" s="226"/>
      <c r="BP52" s="226"/>
      <c r="BQ52" s="226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30"/>
      <c r="CC52" s="231"/>
      <c r="CD52" s="231"/>
      <c r="CE52" s="231"/>
    </row>
    <row r="53" spans="1:83" ht="15.75" customHeight="1">
      <c r="A53" s="225" t="s">
        <v>87</v>
      </c>
      <c r="B53" s="226">
        <v>291</v>
      </c>
      <c r="C53" s="225">
        <v>1</v>
      </c>
      <c r="D53" s="227" t="s">
        <v>15</v>
      </c>
      <c r="E53" s="227" t="s">
        <v>15</v>
      </c>
      <c r="F53" s="227" t="s">
        <v>15</v>
      </c>
      <c r="G53" s="227" t="s">
        <v>15</v>
      </c>
      <c r="H53" s="227" t="s">
        <v>15</v>
      </c>
      <c r="I53" s="227" t="s">
        <v>15</v>
      </c>
      <c r="J53" s="227" t="s">
        <v>15</v>
      </c>
      <c r="K53" s="227" t="s">
        <v>15</v>
      </c>
      <c r="L53" s="227" t="s">
        <v>15</v>
      </c>
      <c r="M53" s="227" t="s">
        <v>15</v>
      </c>
      <c r="N53" s="227" t="s">
        <v>15</v>
      </c>
      <c r="O53" s="227" t="s">
        <v>15</v>
      </c>
      <c r="P53" s="227">
        <v>33</v>
      </c>
      <c r="Q53" s="227">
        <v>1</v>
      </c>
      <c r="R53" s="227" t="s">
        <v>15</v>
      </c>
      <c r="S53" s="227" t="s">
        <v>15</v>
      </c>
      <c r="T53" s="227">
        <v>80</v>
      </c>
      <c r="U53" s="227">
        <v>3</v>
      </c>
      <c r="V53" s="227" t="s">
        <v>15</v>
      </c>
      <c r="W53" s="227" t="s">
        <v>15</v>
      </c>
      <c r="X53" s="227">
        <v>66</v>
      </c>
      <c r="Y53" s="227">
        <v>3</v>
      </c>
      <c r="Z53" s="227">
        <v>39</v>
      </c>
      <c r="AA53" s="227">
        <v>2</v>
      </c>
      <c r="AB53" s="227">
        <v>76</v>
      </c>
      <c r="AC53" s="227">
        <v>3</v>
      </c>
      <c r="AD53" s="227">
        <v>38</v>
      </c>
      <c r="AE53" s="227">
        <v>2</v>
      </c>
      <c r="AF53" s="227">
        <v>40</v>
      </c>
      <c r="AG53" s="227">
        <v>2</v>
      </c>
      <c r="AH53" s="227">
        <v>24</v>
      </c>
      <c r="AI53" s="227">
        <v>1</v>
      </c>
      <c r="AJ53" s="227">
        <v>53</v>
      </c>
      <c r="AK53" s="227">
        <v>3</v>
      </c>
      <c r="AL53" s="227">
        <v>16</v>
      </c>
      <c r="AM53" s="227">
        <v>1</v>
      </c>
      <c r="AN53" s="227">
        <v>14</v>
      </c>
      <c r="AO53" s="227">
        <v>1</v>
      </c>
      <c r="AP53" s="227">
        <v>15</v>
      </c>
      <c r="AQ53" s="227">
        <v>1</v>
      </c>
      <c r="AR53" s="227">
        <v>41</v>
      </c>
      <c r="AS53" s="227">
        <v>2</v>
      </c>
      <c r="AT53" s="227">
        <v>18</v>
      </c>
      <c r="AU53" s="227">
        <v>1</v>
      </c>
      <c r="AV53" s="232">
        <v>1</v>
      </c>
      <c r="AW53" s="233">
        <v>0</v>
      </c>
      <c r="AX53" s="233">
        <v>0</v>
      </c>
      <c r="AY53" s="226">
        <v>2</v>
      </c>
      <c r="AZ53" s="226">
        <v>0</v>
      </c>
      <c r="BA53" s="226">
        <v>0</v>
      </c>
      <c r="BB53" s="226" t="e">
        <f t="shared" si="0"/>
        <v>#VALUE!</v>
      </c>
      <c r="BC53" s="226">
        <f t="shared" si="1"/>
        <v>2</v>
      </c>
      <c r="BD53" s="226" t="e">
        <f t="shared" si="2"/>
        <v>#VALUE!</v>
      </c>
      <c r="BE53" s="226" t="e">
        <f t="shared" si="3"/>
        <v>#VALUE!</v>
      </c>
      <c r="BF53" s="226">
        <f t="shared" si="4"/>
        <v>3</v>
      </c>
      <c r="BG53" s="226" t="e">
        <f t="shared" si="5"/>
        <v>#VALUE!</v>
      </c>
      <c r="BH53" s="226" t="e">
        <f t="shared" si="6"/>
        <v>#VALUE!</v>
      </c>
      <c r="BI53" s="226" t="e">
        <f t="shared" si="7"/>
        <v>#VALUE!</v>
      </c>
      <c r="BJ53" s="226" t="e">
        <f t="shared" si="8"/>
        <v>#VALUE!</v>
      </c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30"/>
      <c r="CC53" s="231"/>
      <c r="CD53" s="231"/>
      <c r="CE53" s="231"/>
    </row>
    <row r="54" spans="1:83" ht="15.75" customHeight="1">
      <c r="A54" s="225" t="s">
        <v>87</v>
      </c>
      <c r="B54" s="226">
        <v>314</v>
      </c>
      <c r="C54" s="225">
        <v>1</v>
      </c>
      <c r="D54" s="227">
        <v>188</v>
      </c>
      <c r="E54" s="227">
        <v>7</v>
      </c>
      <c r="F54" s="227"/>
      <c r="G54" s="227"/>
      <c r="H54" s="227">
        <v>195</v>
      </c>
      <c r="I54" s="227">
        <v>8</v>
      </c>
      <c r="J54" s="227"/>
      <c r="K54" s="227"/>
      <c r="L54" s="227">
        <v>201</v>
      </c>
      <c r="M54" s="227">
        <v>8</v>
      </c>
      <c r="N54" s="227"/>
      <c r="O54" s="227"/>
      <c r="P54" s="227">
        <v>210</v>
      </c>
      <c r="Q54" s="227">
        <v>8</v>
      </c>
      <c r="R54" s="227"/>
      <c r="S54" s="227"/>
      <c r="T54" s="227">
        <v>194</v>
      </c>
      <c r="U54" s="227">
        <v>8</v>
      </c>
      <c r="V54" s="227"/>
      <c r="W54" s="227"/>
      <c r="X54" s="227">
        <v>211</v>
      </c>
      <c r="Y54" s="227">
        <v>8</v>
      </c>
      <c r="Z54" s="227"/>
      <c r="AA54" s="227"/>
      <c r="AB54" s="227">
        <v>162</v>
      </c>
      <c r="AC54" s="227">
        <v>7</v>
      </c>
      <c r="AD54" s="227"/>
      <c r="AE54" s="227"/>
      <c r="AF54" s="227">
        <v>145</v>
      </c>
      <c r="AG54" s="227">
        <v>6</v>
      </c>
      <c r="AH54" s="227"/>
      <c r="AI54" s="227"/>
      <c r="AJ54" s="227">
        <v>144</v>
      </c>
      <c r="AK54" s="227">
        <v>7</v>
      </c>
      <c r="AL54" s="227"/>
      <c r="AM54" s="227"/>
      <c r="AN54" s="227">
        <v>76</v>
      </c>
      <c r="AO54" s="227">
        <v>3</v>
      </c>
      <c r="AP54" s="227"/>
      <c r="AQ54" s="227"/>
      <c r="AR54" s="227">
        <v>82</v>
      </c>
      <c r="AS54" s="227">
        <v>4</v>
      </c>
      <c r="AT54" s="227"/>
      <c r="AU54" s="227"/>
      <c r="AV54" s="232">
        <v>4</v>
      </c>
      <c r="AW54" s="233">
        <v>0</v>
      </c>
      <c r="AX54" s="233">
        <v>0</v>
      </c>
      <c r="AY54" s="226">
        <v>4</v>
      </c>
      <c r="AZ54" s="226">
        <v>0</v>
      </c>
      <c r="BA54" s="226">
        <v>0</v>
      </c>
      <c r="BB54" s="226">
        <f t="shared" si="0"/>
        <v>7</v>
      </c>
      <c r="BC54" s="226">
        <f t="shared" si="1"/>
        <v>6</v>
      </c>
      <c r="BD54" s="226">
        <f t="shared" si="2"/>
        <v>0</v>
      </c>
      <c r="BE54" s="226">
        <f t="shared" si="3"/>
        <v>8</v>
      </c>
      <c r="BF54" s="226">
        <f t="shared" si="4"/>
        <v>7</v>
      </c>
      <c r="BG54" s="226">
        <f t="shared" si="5"/>
        <v>0</v>
      </c>
      <c r="BH54" s="226">
        <f t="shared" si="6"/>
        <v>10</v>
      </c>
      <c r="BI54" s="226">
        <f t="shared" si="7"/>
        <v>9</v>
      </c>
      <c r="BJ54" s="226">
        <f t="shared" si="8"/>
        <v>0</v>
      </c>
      <c r="BK54" s="226"/>
      <c r="BL54" s="226"/>
      <c r="BM54" s="226"/>
      <c r="BN54" s="226"/>
      <c r="BO54" s="226"/>
      <c r="BP54" s="226"/>
      <c r="BQ54" s="226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30"/>
      <c r="CC54" s="231"/>
      <c r="CD54" s="231"/>
      <c r="CE54" s="231"/>
    </row>
    <row r="55" spans="1:83" ht="15.75" customHeight="1">
      <c r="A55" s="225" t="s">
        <v>87</v>
      </c>
      <c r="B55" s="226" t="s">
        <v>195</v>
      </c>
      <c r="C55" s="225">
        <v>1</v>
      </c>
      <c r="D55" s="227">
        <v>94</v>
      </c>
      <c r="E55" s="227">
        <v>4</v>
      </c>
      <c r="F55" s="227">
        <v>173</v>
      </c>
      <c r="G55" s="227">
        <v>5</v>
      </c>
      <c r="H55" s="227">
        <v>97</v>
      </c>
      <c r="I55" s="227">
        <v>3</v>
      </c>
      <c r="J55" s="227">
        <v>190</v>
      </c>
      <c r="K55" s="227">
        <v>6</v>
      </c>
      <c r="L55" s="227">
        <v>117</v>
      </c>
      <c r="M55" s="227">
        <v>4</v>
      </c>
      <c r="N55" s="227">
        <v>153</v>
      </c>
      <c r="O55" s="227">
        <v>4</v>
      </c>
      <c r="P55" s="227">
        <v>120</v>
      </c>
      <c r="Q55" s="227">
        <v>3</v>
      </c>
      <c r="R55" s="227">
        <v>213</v>
      </c>
      <c r="S55" s="227">
        <v>7</v>
      </c>
      <c r="T55" s="227">
        <v>144</v>
      </c>
      <c r="U55" s="227">
        <v>5</v>
      </c>
      <c r="V55" s="227">
        <v>151</v>
      </c>
      <c r="W55" s="227">
        <v>5</v>
      </c>
      <c r="X55" s="227">
        <v>108</v>
      </c>
      <c r="Y55" s="227">
        <v>4</v>
      </c>
      <c r="Z55" s="227">
        <v>148</v>
      </c>
      <c r="AA55" s="227">
        <v>6</v>
      </c>
      <c r="AB55" s="227">
        <v>96</v>
      </c>
      <c r="AC55" s="227">
        <v>3</v>
      </c>
      <c r="AD55" s="227">
        <v>117</v>
      </c>
      <c r="AE55" s="227">
        <v>4</v>
      </c>
      <c r="AF55" s="227">
        <v>107</v>
      </c>
      <c r="AG55" s="227">
        <v>4</v>
      </c>
      <c r="AH55" s="227">
        <v>146</v>
      </c>
      <c r="AI55" s="227">
        <v>5</v>
      </c>
      <c r="AJ55" s="227">
        <v>95</v>
      </c>
      <c r="AK55" s="227">
        <v>4</v>
      </c>
      <c r="AL55" s="227">
        <v>107</v>
      </c>
      <c r="AM55" s="227">
        <v>4</v>
      </c>
      <c r="AN55" s="227">
        <v>31</v>
      </c>
      <c r="AO55" s="227">
        <v>1</v>
      </c>
      <c r="AP55" s="227">
        <v>43</v>
      </c>
      <c r="AQ55" s="227">
        <v>2</v>
      </c>
      <c r="AR55" s="227">
        <v>29</v>
      </c>
      <c r="AS55" s="227">
        <v>1</v>
      </c>
      <c r="AT55" s="227">
        <v>43</v>
      </c>
      <c r="AU55" s="227">
        <v>2</v>
      </c>
      <c r="AV55" s="232">
        <v>2</v>
      </c>
      <c r="AW55" s="233">
        <v>2</v>
      </c>
      <c r="AX55" s="233">
        <v>0</v>
      </c>
      <c r="AY55" s="226">
        <v>2</v>
      </c>
      <c r="AZ55" s="226">
        <v>2</v>
      </c>
      <c r="BA55" s="226">
        <v>0</v>
      </c>
      <c r="BB55" s="226">
        <f t="shared" si="0"/>
        <v>8</v>
      </c>
      <c r="BC55" s="226">
        <f t="shared" si="1"/>
        <v>3</v>
      </c>
      <c r="BD55" s="226">
        <f t="shared" si="2"/>
        <v>4</v>
      </c>
      <c r="BE55" s="226">
        <f t="shared" si="3"/>
        <v>10</v>
      </c>
      <c r="BF55" s="226">
        <f t="shared" si="4"/>
        <v>4</v>
      </c>
      <c r="BG55" s="226">
        <f t="shared" si="5"/>
        <v>5</v>
      </c>
      <c r="BH55" s="226">
        <f t="shared" si="6"/>
        <v>12</v>
      </c>
      <c r="BI55" s="226">
        <f t="shared" si="7"/>
        <v>5</v>
      </c>
      <c r="BJ55" s="226">
        <f t="shared" si="8"/>
        <v>6</v>
      </c>
      <c r="BK55" s="226"/>
      <c r="BL55" s="226"/>
      <c r="BM55" s="226"/>
      <c r="BN55" s="226"/>
      <c r="BO55" s="226"/>
      <c r="BP55" s="226"/>
      <c r="BQ55" s="226"/>
      <c r="BR55" s="226"/>
      <c r="BS55" s="226"/>
      <c r="BT55" s="226"/>
      <c r="BU55" s="226"/>
      <c r="BV55" s="226"/>
      <c r="BW55" s="226"/>
      <c r="BX55" s="226"/>
      <c r="BY55" s="226"/>
      <c r="BZ55" s="226"/>
      <c r="CA55" s="226"/>
      <c r="CB55" s="230"/>
      <c r="CC55" s="231"/>
      <c r="CD55" s="231"/>
      <c r="CE55" s="231"/>
    </row>
    <row r="56" spans="1:83" ht="15.75" customHeight="1">
      <c r="A56" s="225" t="s">
        <v>87</v>
      </c>
      <c r="B56" s="226" t="s">
        <v>943</v>
      </c>
      <c r="C56" s="225">
        <v>1</v>
      </c>
      <c r="D56" s="227">
        <v>52</v>
      </c>
      <c r="E56" s="227">
        <v>2</v>
      </c>
      <c r="F56" s="227"/>
      <c r="G56" s="225">
        <v>3</v>
      </c>
      <c r="H56" s="227">
        <v>64</v>
      </c>
      <c r="I56" s="227">
        <v>3</v>
      </c>
      <c r="J56" s="227"/>
      <c r="K56" s="225">
        <v>3</v>
      </c>
      <c r="L56" s="227">
        <v>44</v>
      </c>
      <c r="M56" s="227">
        <v>2</v>
      </c>
      <c r="N56" s="227"/>
      <c r="O56" s="225">
        <v>4</v>
      </c>
      <c r="P56" s="227">
        <v>55</v>
      </c>
      <c r="Q56" s="227">
        <v>2</v>
      </c>
      <c r="R56" s="227"/>
      <c r="S56" s="225">
        <v>3</v>
      </c>
      <c r="T56" s="227">
        <v>83</v>
      </c>
      <c r="U56" s="227">
        <v>4</v>
      </c>
      <c r="V56" s="227"/>
      <c r="W56" s="225">
        <v>3</v>
      </c>
      <c r="X56" s="227">
        <v>56</v>
      </c>
      <c r="Y56" s="227">
        <v>3</v>
      </c>
      <c r="Z56" s="227"/>
      <c r="AA56" s="225">
        <v>2</v>
      </c>
      <c r="AB56" s="227">
        <v>66</v>
      </c>
      <c r="AC56" s="227">
        <v>3</v>
      </c>
      <c r="AD56" s="227"/>
      <c r="AE56" s="225">
        <v>2</v>
      </c>
      <c r="AF56" s="227">
        <v>61</v>
      </c>
      <c r="AG56" s="227">
        <v>3</v>
      </c>
      <c r="AH56" s="227"/>
      <c r="AI56" s="225">
        <v>1</v>
      </c>
      <c r="AJ56" s="227">
        <v>71</v>
      </c>
      <c r="AK56" s="227">
        <v>3</v>
      </c>
      <c r="AL56" s="227"/>
      <c r="AM56" s="225">
        <v>2</v>
      </c>
      <c r="AN56" s="227">
        <v>20</v>
      </c>
      <c r="AO56" s="227">
        <v>1</v>
      </c>
      <c r="AP56" s="227"/>
      <c r="AQ56" s="225">
        <v>1</v>
      </c>
      <c r="AR56" s="227">
        <v>31</v>
      </c>
      <c r="AS56" s="227">
        <v>2</v>
      </c>
      <c r="AT56" s="227"/>
      <c r="AU56" s="227"/>
      <c r="AV56" s="232">
        <v>2</v>
      </c>
      <c r="AW56" s="233">
        <v>1</v>
      </c>
      <c r="AX56" s="233">
        <v>1</v>
      </c>
      <c r="AY56" s="226">
        <v>2</v>
      </c>
      <c r="AZ56" s="226">
        <v>1</v>
      </c>
      <c r="BA56" s="226">
        <v>1</v>
      </c>
      <c r="BB56" s="226">
        <f t="shared" si="0"/>
        <v>5</v>
      </c>
      <c r="BC56" s="226">
        <f t="shared" si="1"/>
        <v>3</v>
      </c>
      <c r="BD56" s="226">
        <f t="shared" si="2"/>
        <v>2</v>
      </c>
      <c r="BE56" s="226">
        <f t="shared" si="3"/>
        <v>6</v>
      </c>
      <c r="BF56" s="226">
        <f t="shared" si="4"/>
        <v>3</v>
      </c>
      <c r="BG56" s="226">
        <f t="shared" si="5"/>
        <v>3</v>
      </c>
      <c r="BH56" s="226">
        <f t="shared" si="6"/>
        <v>7</v>
      </c>
      <c r="BI56" s="226">
        <f t="shared" si="7"/>
        <v>4</v>
      </c>
      <c r="BJ56" s="226">
        <f t="shared" si="8"/>
        <v>4</v>
      </c>
      <c r="BK56" s="226"/>
      <c r="BL56" s="226"/>
      <c r="BM56" s="226"/>
      <c r="BN56" s="226"/>
      <c r="BO56" s="226"/>
      <c r="BP56" s="226"/>
      <c r="BQ56" s="226"/>
      <c r="BR56" s="226"/>
      <c r="BS56" s="226"/>
      <c r="BT56" s="226"/>
      <c r="BU56" s="226"/>
      <c r="BV56" s="226"/>
      <c r="BW56" s="226"/>
      <c r="BX56" s="226"/>
      <c r="BY56" s="226"/>
      <c r="BZ56" s="226"/>
      <c r="CA56" s="226"/>
      <c r="CB56" s="226"/>
      <c r="CC56" s="234"/>
      <c r="CD56" s="234"/>
      <c r="CE56" s="234"/>
    </row>
    <row r="57" spans="1:83" ht="15.75" customHeight="1">
      <c r="A57" s="225" t="s">
        <v>87</v>
      </c>
      <c r="B57" s="226" t="s">
        <v>944</v>
      </c>
      <c r="C57" s="225">
        <v>1</v>
      </c>
      <c r="D57" s="227" t="s">
        <v>15</v>
      </c>
      <c r="E57" s="227" t="s">
        <v>15</v>
      </c>
      <c r="F57" s="227"/>
      <c r="G57" s="227"/>
      <c r="H57" s="227" t="s">
        <v>15</v>
      </c>
      <c r="I57" s="227" t="s">
        <v>15</v>
      </c>
      <c r="J57" s="227"/>
      <c r="K57" s="227"/>
      <c r="L57" s="227" t="s">
        <v>15</v>
      </c>
      <c r="M57" s="227" t="s">
        <v>15</v>
      </c>
      <c r="N57" s="227"/>
      <c r="O57" s="227"/>
      <c r="P57" s="227" t="s">
        <v>15</v>
      </c>
      <c r="Q57" s="227" t="s">
        <v>15</v>
      </c>
      <c r="R57" s="227"/>
      <c r="S57" s="227"/>
      <c r="T57" s="227">
        <v>95</v>
      </c>
      <c r="U57" s="227">
        <v>4</v>
      </c>
      <c r="V57" s="227"/>
      <c r="W57" s="227"/>
      <c r="X57" s="227">
        <v>89</v>
      </c>
      <c r="Y57" s="227">
        <v>4</v>
      </c>
      <c r="Z57" s="227"/>
      <c r="AA57" s="227"/>
      <c r="AB57" s="227">
        <v>109</v>
      </c>
      <c r="AC57" s="227">
        <v>5</v>
      </c>
      <c r="AD57" s="227"/>
      <c r="AE57" s="227"/>
      <c r="AF57" s="227">
        <v>87</v>
      </c>
      <c r="AG57" s="227">
        <v>4</v>
      </c>
      <c r="AH57" s="227"/>
      <c r="AI57" s="227"/>
      <c r="AJ57" s="227">
        <v>96</v>
      </c>
      <c r="AK57" s="227">
        <v>5</v>
      </c>
      <c r="AL57" s="227"/>
      <c r="AM57" s="227"/>
      <c r="AN57" s="227">
        <v>49</v>
      </c>
      <c r="AO57" s="227">
        <v>2</v>
      </c>
      <c r="AP57" s="227"/>
      <c r="AQ57" s="227"/>
      <c r="AR57" s="227">
        <v>60</v>
      </c>
      <c r="AS57" s="227">
        <v>3</v>
      </c>
      <c r="AT57" s="227"/>
      <c r="AU57" s="227"/>
      <c r="AV57" s="232">
        <v>2</v>
      </c>
      <c r="AW57" s="233">
        <v>0</v>
      </c>
      <c r="AX57" s="233">
        <v>0</v>
      </c>
      <c r="AY57" s="226">
        <v>2</v>
      </c>
      <c r="AZ57" s="226">
        <v>0</v>
      </c>
      <c r="BA57" s="226">
        <v>0</v>
      </c>
      <c r="BB57" s="226" t="e">
        <f t="shared" si="0"/>
        <v>#VALUE!</v>
      </c>
      <c r="BC57" s="226">
        <f t="shared" si="1"/>
        <v>3</v>
      </c>
      <c r="BD57" s="226">
        <f t="shared" si="2"/>
        <v>0</v>
      </c>
      <c r="BE57" s="226" t="e">
        <f t="shared" si="3"/>
        <v>#VALUE!</v>
      </c>
      <c r="BF57" s="226" t="e">
        <f t="shared" si="4"/>
        <v>#VALUE!</v>
      </c>
      <c r="BG57" s="226">
        <f t="shared" si="5"/>
        <v>0</v>
      </c>
      <c r="BH57" s="226" t="e">
        <f t="shared" si="6"/>
        <v>#VALUE!</v>
      </c>
      <c r="BI57" s="226" t="e">
        <f t="shared" si="7"/>
        <v>#VALUE!</v>
      </c>
      <c r="BJ57" s="226">
        <f t="shared" si="8"/>
        <v>0</v>
      </c>
      <c r="BK57" s="226"/>
      <c r="BL57" s="226"/>
      <c r="BM57" s="226"/>
      <c r="BN57" s="226"/>
      <c r="BO57" s="226"/>
      <c r="BP57" s="226"/>
      <c r="BQ57" s="226"/>
      <c r="BR57" s="226"/>
      <c r="BS57" s="226"/>
      <c r="BT57" s="226"/>
      <c r="BU57" s="226"/>
      <c r="BV57" s="226"/>
      <c r="BW57" s="226"/>
      <c r="BX57" s="226"/>
      <c r="BY57" s="226"/>
      <c r="BZ57" s="226"/>
      <c r="CA57" s="226"/>
      <c r="CB57" s="226"/>
      <c r="CC57" s="234"/>
      <c r="CD57" s="234"/>
      <c r="CE57" s="234"/>
    </row>
    <row r="58" spans="1:83" ht="15.75" customHeight="1">
      <c r="A58" s="225" t="s">
        <v>87</v>
      </c>
      <c r="B58" s="226" t="s">
        <v>204</v>
      </c>
      <c r="C58" s="225">
        <v>1</v>
      </c>
      <c r="D58" s="227">
        <v>83</v>
      </c>
      <c r="E58" s="227">
        <v>3</v>
      </c>
      <c r="F58" s="227">
        <v>95</v>
      </c>
      <c r="G58" s="227">
        <v>3</v>
      </c>
      <c r="H58" s="227">
        <v>87</v>
      </c>
      <c r="I58" s="227">
        <v>3</v>
      </c>
      <c r="J58" s="227">
        <v>96</v>
      </c>
      <c r="K58" s="227">
        <v>3</v>
      </c>
      <c r="L58" s="227">
        <v>85</v>
      </c>
      <c r="M58" s="227">
        <v>3</v>
      </c>
      <c r="N58" s="227">
        <v>88</v>
      </c>
      <c r="O58" s="227">
        <v>3</v>
      </c>
      <c r="P58" s="227">
        <v>63</v>
      </c>
      <c r="Q58" s="227">
        <v>2</v>
      </c>
      <c r="R58" s="227">
        <v>65</v>
      </c>
      <c r="S58" s="227">
        <v>2</v>
      </c>
      <c r="T58" s="227">
        <v>64</v>
      </c>
      <c r="U58" s="227">
        <v>2</v>
      </c>
      <c r="V58" s="227">
        <v>61</v>
      </c>
      <c r="W58" s="227">
        <v>2</v>
      </c>
      <c r="X58" s="227">
        <v>64</v>
      </c>
      <c r="Y58" s="227">
        <v>2</v>
      </c>
      <c r="Z58" s="227">
        <v>61</v>
      </c>
      <c r="AA58" s="227">
        <v>2</v>
      </c>
      <c r="AB58" s="227">
        <v>55</v>
      </c>
      <c r="AC58" s="227">
        <v>2</v>
      </c>
      <c r="AD58" s="227">
        <v>60</v>
      </c>
      <c r="AE58" s="227">
        <v>2</v>
      </c>
      <c r="AF58" s="227">
        <v>51</v>
      </c>
      <c r="AG58" s="227">
        <v>2</v>
      </c>
      <c r="AH58" s="227">
        <v>44</v>
      </c>
      <c r="AI58" s="227">
        <v>2</v>
      </c>
      <c r="AJ58" s="227">
        <v>33</v>
      </c>
      <c r="AK58" s="227">
        <v>2</v>
      </c>
      <c r="AL58" s="227">
        <v>45</v>
      </c>
      <c r="AM58" s="227">
        <v>2</v>
      </c>
      <c r="AN58" s="227">
        <v>49</v>
      </c>
      <c r="AO58" s="227">
        <v>2</v>
      </c>
      <c r="AP58" s="227">
        <v>36</v>
      </c>
      <c r="AQ58" s="227">
        <v>2</v>
      </c>
      <c r="AR58" s="227">
        <v>49</v>
      </c>
      <c r="AS58" s="227">
        <v>2</v>
      </c>
      <c r="AT58" s="227">
        <v>39</v>
      </c>
      <c r="AU58" s="227">
        <v>2</v>
      </c>
      <c r="AV58" s="232">
        <v>2</v>
      </c>
      <c r="AW58" s="233">
        <v>2</v>
      </c>
      <c r="AX58" s="233">
        <v>0</v>
      </c>
      <c r="AY58" s="226">
        <v>1</v>
      </c>
      <c r="AZ58" s="226">
        <v>1</v>
      </c>
      <c r="BA58" s="226">
        <v>0</v>
      </c>
      <c r="BB58" s="226">
        <f t="shared" si="0"/>
        <v>4</v>
      </c>
      <c r="BC58" s="226">
        <f t="shared" si="1"/>
        <v>2</v>
      </c>
      <c r="BD58" s="226">
        <f t="shared" si="2"/>
        <v>2</v>
      </c>
      <c r="BE58" s="226">
        <f t="shared" si="3"/>
        <v>5</v>
      </c>
      <c r="BF58" s="226">
        <f t="shared" si="4"/>
        <v>2</v>
      </c>
      <c r="BG58" s="226">
        <f t="shared" si="5"/>
        <v>2</v>
      </c>
      <c r="BH58" s="226">
        <f t="shared" si="6"/>
        <v>6</v>
      </c>
      <c r="BI58" s="226">
        <f t="shared" si="7"/>
        <v>3</v>
      </c>
      <c r="BJ58" s="226">
        <f t="shared" si="8"/>
        <v>3</v>
      </c>
      <c r="BK58" s="226"/>
      <c r="BL58" s="226"/>
      <c r="BM58" s="226"/>
      <c r="BN58" s="226"/>
      <c r="BO58" s="226"/>
      <c r="BP58" s="226"/>
      <c r="BQ58" s="226"/>
      <c r="BR58" s="226"/>
      <c r="BS58" s="226"/>
      <c r="BT58" s="226"/>
      <c r="BU58" s="226"/>
      <c r="BV58" s="226"/>
      <c r="BW58" s="226"/>
      <c r="BX58" s="226"/>
      <c r="BY58" s="226"/>
      <c r="BZ58" s="226"/>
      <c r="CA58" s="226"/>
      <c r="CB58" s="226"/>
      <c r="CC58" s="234"/>
      <c r="CD58" s="234"/>
      <c r="CE58" s="234"/>
    </row>
    <row r="59" spans="1:83" ht="15.75" customHeight="1">
      <c r="A59" s="225" t="s">
        <v>87</v>
      </c>
      <c r="B59" s="226" t="s">
        <v>207</v>
      </c>
      <c r="C59" s="225">
        <v>1</v>
      </c>
      <c r="D59" s="227">
        <v>68</v>
      </c>
      <c r="E59" s="227">
        <v>2</v>
      </c>
      <c r="F59" s="227">
        <v>102</v>
      </c>
      <c r="G59" s="227">
        <v>3</v>
      </c>
      <c r="H59" s="227">
        <v>77</v>
      </c>
      <c r="I59" s="227">
        <v>2</v>
      </c>
      <c r="J59" s="227">
        <v>69</v>
      </c>
      <c r="K59" s="227">
        <v>2</v>
      </c>
      <c r="L59" s="227">
        <v>75</v>
      </c>
      <c r="M59" s="227">
        <v>3</v>
      </c>
      <c r="N59" s="227">
        <v>64</v>
      </c>
      <c r="O59" s="227">
        <v>2</v>
      </c>
      <c r="P59" s="227">
        <v>55</v>
      </c>
      <c r="Q59" s="227">
        <v>2</v>
      </c>
      <c r="R59" s="227">
        <v>68</v>
      </c>
      <c r="S59" s="227">
        <v>2</v>
      </c>
      <c r="T59" s="227">
        <v>85</v>
      </c>
      <c r="U59" s="227">
        <v>4</v>
      </c>
      <c r="V59" s="227">
        <v>82</v>
      </c>
      <c r="W59" s="227">
        <v>4</v>
      </c>
      <c r="X59" s="227">
        <v>103</v>
      </c>
      <c r="Y59" s="227">
        <v>4</v>
      </c>
      <c r="Z59" s="227">
        <v>71</v>
      </c>
      <c r="AA59" s="227">
        <v>3</v>
      </c>
      <c r="AB59" s="227">
        <v>78</v>
      </c>
      <c r="AC59" s="227">
        <v>3</v>
      </c>
      <c r="AD59" s="227">
        <v>74</v>
      </c>
      <c r="AE59" s="227">
        <v>3</v>
      </c>
      <c r="AF59" s="227">
        <v>82</v>
      </c>
      <c r="AG59" s="227">
        <v>3</v>
      </c>
      <c r="AH59" s="227">
        <v>51</v>
      </c>
      <c r="AI59" s="227">
        <v>2</v>
      </c>
      <c r="AJ59" s="227">
        <v>60</v>
      </c>
      <c r="AK59" s="227">
        <v>3</v>
      </c>
      <c r="AL59" s="227">
        <v>36</v>
      </c>
      <c r="AM59" s="227">
        <v>2</v>
      </c>
      <c r="AN59" s="227">
        <v>32</v>
      </c>
      <c r="AO59" s="227">
        <v>2</v>
      </c>
      <c r="AP59" s="227">
        <v>12</v>
      </c>
      <c r="AQ59" s="227">
        <v>1</v>
      </c>
      <c r="AR59" s="227">
        <v>20</v>
      </c>
      <c r="AS59" s="227">
        <v>1</v>
      </c>
      <c r="AT59" s="227">
        <v>15</v>
      </c>
      <c r="AU59" s="227">
        <v>1</v>
      </c>
      <c r="AV59" s="232">
        <v>3</v>
      </c>
      <c r="AW59" s="233">
        <v>4</v>
      </c>
      <c r="AX59" s="233">
        <v>0</v>
      </c>
      <c r="AY59" s="226">
        <v>3</v>
      </c>
      <c r="AZ59" s="226">
        <v>4</v>
      </c>
      <c r="BA59" s="226">
        <v>0</v>
      </c>
      <c r="BB59" s="226">
        <f t="shared" si="0"/>
        <v>6</v>
      </c>
      <c r="BC59" s="226">
        <f t="shared" si="1"/>
        <v>3</v>
      </c>
      <c r="BD59" s="226">
        <f t="shared" si="2"/>
        <v>3</v>
      </c>
      <c r="BE59" s="226">
        <f t="shared" si="3"/>
        <v>7</v>
      </c>
      <c r="BF59" s="226">
        <f t="shared" si="4"/>
        <v>3</v>
      </c>
      <c r="BG59" s="226">
        <f t="shared" si="5"/>
        <v>3</v>
      </c>
      <c r="BH59" s="226">
        <f t="shared" si="6"/>
        <v>8</v>
      </c>
      <c r="BI59" s="226">
        <f t="shared" si="7"/>
        <v>4</v>
      </c>
      <c r="BJ59" s="226">
        <f t="shared" si="8"/>
        <v>4</v>
      </c>
      <c r="BK59" s="226"/>
      <c r="BL59" s="226"/>
      <c r="BM59" s="226"/>
      <c r="BN59" s="226"/>
      <c r="BO59" s="226"/>
      <c r="BP59" s="226"/>
      <c r="BQ59" s="226"/>
      <c r="BR59" s="226"/>
      <c r="BS59" s="226"/>
      <c r="BT59" s="226"/>
      <c r="BU59" s="226"/>
      <c r="BV59" s="226"/>
      <c r="BW59" s="226"/>
      <c r="BX59" s="226"/>
      <c r="BY59" s="226"/>
      <c r="BZ59" s="226"/>
      <c r="CA59" s="226"/>
      <c r="CB59" s="226"/>
      <c r="CC59" s="234"/>
      <c r="CD59" s="234"/>
      <c r="CE59" s="234"/>
    </row>
    <row r="60" spans="1:83" ht="15.75" customHeight="1">
      <c r="A60" s="225" t="s">
        <v>87</v>
      </c>
      <c r="B60" s="226" t="s">
        <v>210</v>
      </c>
      <c r="C60" s="225">
        <v>1</v>
      </c>
      <c r="D60" s="227">
        <v>70</v>
      </c>
      <c r="E60" s="227">
        <v>2</v>
      </c>
      <c r="F60" s="227">
        <v>160</v>
      </c>
      <c r="G60" s="227">
        <v>4</v>
      </c>
      <c r="H60" s="227">
        <v>93</v>
      </c>
      <c r="I60" s="227">
        <v>3</v>
      </c>
      <c r="J60" s="227">
        <v>158</v>
      </c>
      <c r="K60" s="227">
        <v>4</v>
      </c>
      <c r="L60" s="227">
        <v>76</v>
      </c>
      <c r="M60" s="227">
        <v>2</v>
      </c>
      <c r="N60" s="227">
        <v>130</v>
      </c>
      <c r="O60" s="227">
        <v>4</v>
      </c>
      <c r="P60" s="227">
        <v>79</v>
      </c>
      <c r="Q60" s="227">
        <v>3</v>
      </c>
      <c r="R60" s="227">
        <v>98</v>
      </c>
      <c r="S60" s="227">
        <v>3</v>
      </c>
      <c r="T60" s="227">
        <v>96</v>
      </c>
      <c r="U60" s="227">
        <v>4</v>
      </c>
      <c r="V60" s="227">
        <v>74</v>
      </c>
      <c r="W60" s="227">
        <v>2</v>
      </c>
      <c r="X60" s="227">
        <v>89</v>
      </c>
      <c r="Y60" s="227">
        <v>3</v>
      </c>
      <c r="Z60" s="227">
        <v>75</v>
      </c>
      <c r="AA60" s="227">
        <v>2</v>
      </c>
      <c r="AB60" s="227">
        <v>77</v>
      </c>
      <c r="AC60" s="227">
        <v>3</v>
      </c>
      <c r="AD60" s="227">
        <v>53</v>
      </c>
      <c r="AE60" s="227">
        <v>2</v>
      </c>
      <c r="AF60" s="227">
        <v>68</v>
      </c>
      <c r="AG60" s="227">
        <v>2</v>
      </c>
      <c r="AH60" s="227">
        <v>52</v>
      </c>
      <c r="AI60" s="227">
        <v>2</v>
      </c>
      <c r="AJ60" s="227">
        <v>64</v>
      </c>
      <c r="AK60" s="227">
        <v>3</v>
      </c>
      <c r="AL60" s="227">
        <v>54</v>
      </c>
      <c r="AM60" s="227">
        <v>2</v>
      </c>
      <c r="AN60" s="227">
        <v>31</v>
      </c>
      <c r="AO60" s="227">
        <v>1</v>
      </c>
      <c r="AP60" s="227">
        <v>12</v>
      </c>
      <c r="AQ60" s="227">
        <v>1</v>
      </c>
      <c r="AR60" s="227">
        <v>43</v>
      </c>
      <c r="AS60" s="227">
        <v>3</v>
      </c>
      <c r="AT60" s="227">
        <v>17</v>
      </c>
      <c r="AU60" s="227">
        <v>1</v>
      </c>
      <c r="AV60" s="232">
        <v>3</v>
      </c>
      <c r="AW60" s="233">
        <v>1</v>
      </c>
      <c r="AX60" s="233">
        <v>0</v>
      </c>
      <c r="AY60" s="226">
        <v>3</v>
      </c>
      <c r="AZ60" s="226">
        <v>1</v>
      </c>
      <c r="BA60" s="226">
        <v>0</v>
      </c>
      <c r="BB60" s="226">
        <f t="shared" si="0"/>
        <v>5</v>
      </c>
      <c r="BC60" s="226">
        <f t="shared" si="1"/>
        <v>3</v>
      </c>
      <c r="BD60" s="226">
        <f t="shared" si="2"/>
        <v>2</v>
      </c>
      <c r="BE60" s="226">
        <f t="shared" si="3"/>
        <v>6</v>
      </c>
      <c r="BF60" s="226">
        <f t="shared" si="4"/>
        <v>3</v>
      </c>
      <c r="BG60" s="226">
        <f t="shared" si="5"/>
        <v>2</v>
      </c>
      <c r="BH60" s="226">
        <f t="shared" si="6"/>
        <v>8</v>
      </c>
      <c r="BI60" s="226">
        <f t="shared" si="7"/>
        <v>4</v>
      </c>
      <c r="BJ60" s="226">
        <f t="shared" si="8"/>
        <v>3</v>
      </c>
      <c r="BK60" s="226"/>
      <c r="BL60" s="226"/>
      <c r="BM60" s="226"/>
      <c r="BN60" s="226"/>
      <c r="BO60" s="226"/>
      <c r="BP60" s="226"/>
      <c r="BQ60" s="226"/>
      <c r="BR60" s="226"/>
      <c r="BS60" s="226"/>
      <c r="BT60" s="226"/>
      <c r="BU60" s="226"/>
      <c r="BV60" s="226"/>
      <c r="BW60" s="226"/>
      <c r="BX60" s="226"/>
      <c r="BY60" s="226"/>
      <c r="BZ60" s="226"/>
      <c r="CA60" s="226"/>
      <c r="CB60" s="226"/>
      <c r="CC60" s="234"/>
      <c r="CD60" s="234"/>
      <c r="CE60" s="234"/>
    </row>
    <row r="61" spans="1:83" ht="15.75" customHeight="1">
      <c r="A61" s="225" t="s">
        <v>87</v>
      </c>
      <c r="B61" s="226" t="s">
        <v>213</v>
      </c>
      <c r="C61" s="225">
        <v>1</v>
      </c>
      <c r="D61" s="227">
        <v>116</v>
      </c>
      <c r="E61" s="227">
        <v>5</v>
      </c>
      <c r="F61" s="227"/>
      <c r="G61" s="227"/>
      <c r="H61" s="227">
        <v>106</v>
      </c>
      <c r="I61" s="227">
        <v>4</v>
      </c>
      <c r="J61" s="227"/>
      <c r="K61" s="227"/>
      <c r="L61" s="227">
        <v>155</v>
      </c>
      <c r="M61" s="227">
        <v>6</v>
      </c>
      <c r="N61" s="227"/>
      <c r="O61" s="227"/>
      <c r="P61" s="227">
        <v>121</v>
      </c>
      <c r="Q61" s="227">
        <v>4</v>
      </c>
      <c r="R61" s="227"/>
      <c r="S61" s="227"/>
      <c r="T61" s="227">
        <v>174</v>
      </c>
      <c r="U61" s="227">
        <v>7</v>
      </c>
      <c r="V61" s="227"/>
      <c r="W61" s="227"/>
      <c r="X61" s="227">
        <v>154</v>
      </c>
      <c r="Y61" s="227">
        <v>6</v>
      </c>
      <c r="Z61" s="227"/>
      <c r="AA61" s="227"/>
      <c r="AB61" s="227">
        <v>137</v>
      </c>
      <c r="AC61" s="227">
        <v>6</v>
      </c>
      <c r="AD61" s="227"/>
      <c r="AE61" s="227"/>
      <c r="AF61" s="227">
        <v>101</v>
      </c>
      <c r="AG61" s="227">
        <v>4</v>
      </c>
      <c r="AH61" s="227"/>
      <c r="AI61" s="227"/>
      <c r="AJ61" s="227">
        <v>85</v>
      </c>
      <c r="AK61" s="227">
        <v>4</v>
      </c>
      <c r="AL61" s="227"/>
      <c r="AM61" s="227"/>
      <c r="AN61" s="227">
        <v>62</v>
      </c>
      <c r="AO61" s="227">
        <v>3</v>
      </c>
      <c r="AP61" s="227"/>
      <c r="AQ61" s="227"/>
      <c r="AR61" s="227">
        <v>82</v>
      </c>
      <c r="AS61" s="227">
        <v>4</v>
      </c>
      <c r="AT61" s="227"/>
      <c r="AU61" s="227"/>
      <c r="AV61" s="232">
        <v>1</v>
      </c>
      <c r="AW61" s="233">
        <v>0</v>
      </c>
      <c r="AX61" s="233">
        <v>1</v>
      </c>
      <c r="AY61" s="226">
        <v>4</v>
      </c>
      <c r="AZ61" s="226">
        <v>0</v>
      </c>
      <c r="BA61" s="226">
        <v>0</v>
      </c>
      <c r="BB61" s="226">
        <f t="shared" si="0"/>
        <v>6</v>
      </c>
      <c r="BC61" s="226">
        <f t="shared" si="1"/>
        <v>5</v>
      </c>
      <c r="BD61" s="226">
        <f t="shared" si="2"/>
        <v>0</v>
      </c>
      <c r="BE61" s="226">
        <f t="shared" si="3"/>
        <v>6</v>
      </c>
      <c r="BF61" s="226">
        <f t="shared" si="4"/>
        <v>6</v>
      </c>
      <c r="BG61" s="226">
        <f t="shared" si="5"/>
        <v>0</v>
      </c>
      <c r="BH61" s="226">
        <f t="shared" si="6"/>
        <v>8</v>
      </c>
      <c r="BI61" s="226">
        <f t="shared" si="7"/>
        <v>7</v>
      </c>
      <c r="BJ61" s="226">
        <f t="shared" si="8"/>
        <v>0</v>
      </c>
      <c r="BK61" s="226"/>
      <c r="BL61" s="226"/>
      <c r="BM61" s="226"/>
      <c r="BN61" s="226"/>
      <c r="BO61" s="226"/>
      <c r="BP61" s="226"/>
      <c r="BQ61" s="226"/>
      <c r="BR61" s="226"/>
      <c r="BS61" s="226"/>
      <c r="BT61" s="226"/>
      <c r="BU61" s="226"/>
      <c r="BV61" s="226"/>
      <c r="BW61" s="226"/>
      <c r="BX61" s="226"/>
      <c r="BY61" s="226"/>
      <c r="BZ61" s="226"/>
      <c r="CA61" s="226"/>
      <c r="CB61" s="226"/>
      <c r="CC61" s="234"/>
      <c r="CD61" s="234"/>
      <c r="CE61" s="234"/>
    </row>
    <row r="62" spans="1:83" ht="15.75" customHeight="1">
      <c r="A62" s="225" t="s">
        <v>87</v>
      </c>
      <c r="B62" s="226" t="s">
        <v>216</v>
      </c>
      <c r="C62" s="225">
        <v>1</v>
      </c>
      <c r="D62" s="227">
        <v>124</v>
      </c>
      <c r="E62" s="227">
        <v>4</v>
      </c>
      <c r="F62" s="227"/>
      <c r="G62" s="227"/>
      <c r="H62" s="227">
        <v>127</v>
      </c>
      <c r="I62" s="227">
        <v>5</v>
      </c>
      <c r="J62" s="227"/>
      <c r="K62" s="227"/>
      <c r="L62" s="227">
        <v>94</v>
      </c>
      <c r="M62" s="227">
        <v>4</v>
      </c>
      <c r="N62" s="227"/>
      <c r="O62" s="227"/>
      <c r="P62" s="227">
        <v>105</v>
      </c>
      <c r="Q62" s="227">
        <v>4</v>
      </c>
      <c r="R62" s="227"/>
      <c r="S62" s="227"/>
      <c r="T62" s="227">
        <v>110</v>
      </c>
      <c r="U62" s="227">
        <v>5</v>
      </c>
      <c r="V62" s="227"/>
      <c r="W62" s="227"/>
      <c r="X62" s="227">
        <v>113</v>
      </c>
      <c r="Y62" s="227">
        <v>4</v>
      </c>
      <c r="Z62" s="227"/>
      <c r="AA62" s="227"/>
      <c r="AB62" s="227">
        <v>88</v>
      </c>
      <c r="AC62" s="227">
        <v>4</v>
      </c>
      <c r="AD62" s="227"/>
      <c r="AE62" s="227"/>
      <c r="AF62" s="227">
        <v>65</v>
      </c>
      <c r="AG62" s="227">
        <v>3</v>
      </c>
      <c r="AH62" s="227"/>
      <c r="AI62" s="227"/>
      <c r="AJ62" s="227">
        <v>43</v>
      </c>
      <c r="AK62" s="227">
        <v>2</v>
      </c>
      <c r="AL62" s="227"/>
      <c r="AM62" s="227"/>
      <c r="AN62" s="227">
        <v>24</v>
      </c>
      <c r="AO62" s="227">
        <v>1</v>
      </c>
      <c r="AP62" s="227"/>
      <c r="AQ62" s="227"/>
      <c r="AR62" s="227">
        <v>29</v>
      </c>
      <c r="AS62" s="227">
        <v>1</v>
      </c>
      <c r="AT62" s="227"/>
      <c r="AU62" s="227"/>
      <c r="AV62" s="232">
        <v>3</v>
      </c>
      <c r="AW62" s="233">
        <v>0</v>
      </c>
      <c r="AX62" s="233">
        <v>0</v>
      </c>
      <c r="AY62" s="226">
        <v>3</v>
      </c>
      <c r="AZ62" s="226">
        <v>0</v>
      </c>
      <c r="BA62" s="226">
        <v>0</v>
      </c>
      <c r="BB62" s="226">
        <f t="shared" si="0"/>
        <v>4</v>
      </c>
      <c r="BC62" s="226">
        <f t="shared" si="1"/>
        <v>3</v>
      </c>
      <c r="BD62" s="226">
        <f t="shared" si="2"/>
        <v>0</v>
      </c>
      <c r="BE62" s="226">
        <f t="shared" si="3"/>
        <v>5</v>
      </c>
      <c r="BF62" s="226">
        <f t="shared" si="4"/>
        <v>4</v>
      </c>
      <c r="BG62" s="226">
        <f t="shared" si="5"/>
        <v>0</v>
      </c>
      <c r="BH62" s="226">
        <f t="shared" si="6"/>
        <v>6</v>
      </c>
      <c r="BI62" s="226">
        <f t="shared" si="7"/>
        <v>5</v>
      </c>
      <c r="BJ62" s="226">
        <f t="shared" si="8"/>
        <v>0</v>
      </c>
      <c r="BK62" s="226"/>
      <c r="BL62" s="226"/>
      <c r="BM62" s="226"/>
      <c r="BN62" s="226"/>
      <c r="BO62" s="226"/>
      <c r="BP62" s="226"/>
      <c r="BQ62" s="226"/>
      <c r="BR62" s="226"/>
      <c r="BS62" s="226"/>
      <c r="BT62" s="226"/>
      <c r="BU62" s="226"/>
      <c r="BV62" s="226"/>
      <c r="BW62" s="226"/>
      <c r="BX62" s="226"/>
      <c r="BY62" s="226"/>
      <c r="BZ62" s="226"/>
      <c r="CA62" s="226"/>
      <c r="CB62" s="226"/>
      <c r="CC62" s="234"/>
      <c r="CD62" s="234"/>
      <c r="CE62" s="234"/>
    </row>
    <row r="63" spans="1:83" ht="15.75" customHeight="1">
      <c r="A63" s="225" t="s">
        <v>87</v>
      </c>
      <c r="B63" s="226" t="s">
        <v>220</v>
      </c>
      <c r="C63" s="225">
        <v>1</v>
      </c>
      <c r="D63" s="227">
        <v>11</v>
      </c>
      <c r="E63" s="227">
        <v>1</v>
      </c>
      <c r="F63" s="227">
        <v>51</v>
      </c>
      <c r="G63" s="227">
        <v>4</v>
      </c>
      <c r="H63" s="227">
        <v>14</v>
      </c>
      <c r="I63" s="227">
        <v>1</v>
      </c>
      <c r="J63" s="227">
        <v>36</v>
      </c>
      <c r="K63" s="227">
        <v>3</v>
      </c>
      <c r="L63" s="227">
        <v>9</v>
      </c>
      <c r="M63" s="227">
        <v>1</v>
      </c>
      <c r="N63" s="227">
        <v>25</v>
      </c>
      <c r="O63" s="227">
        <v>2</v>
      </c>
      <c r="P63" s="227">
        <v>16</v>
      </c>
      <c r="Q63" s="227">
        <v>2</v>
      </c>
      <c r="R63" s="227">
        <v>22</v>
      </c>
      <c r="S63" s="227">
        <v>2</v>
      </c>
      <c r="T63" s="227">
        <v>17</v>
      </c>
      <c r="U63" s="227">
        <v>2</v>
      </c>
      <c r="V63" s="227">
        <v>22</v>
      </c>
      <c r="W63" s="227">
        <v>2</v>
      </c>
      <c r="X63" s="227">
        <v>20</v>
      </c>
      <c r="Y63" s="227">
        <v>2</v>
      </c>
      <c r="Z63" s="227">
        <v>35</v>
      </c>
      <c r="AA63" s="227">
        <v>3</v>
      </c>
      <c r="AB63" s="227">
        <v>27</v>
      </c>
      <c r="AC63" s="227">
        <v>2</v>
      </c>
      <c r="AD63" s="227">
        <v>24</v>
      </c>
      <c r="AE63" s="227">
        <v>3</v>
      </c>
      <c r="AF63" s="227">
        <v>23</v>
      </c>
      <c r="AG63" s="227">
        <v>2</v>
      </c>
      <c r="AH63" s="227">
        <v>30</v>
      </c>
      <c r="AI63" s="227">
        <v>3</v>
      </c>
      <c r="AJ63" s="227">
        <v>18</v>
      </c>
      <c r="AK63" s="227">
        <v>2</v>
      </c>
      <c r="AL63" s="227">
        <v>20</v>
      </c>
      <c r="AM63" s="227">
        <v>2</v>
      </c>
      <c r="AN63" s="227">
        <v>7</v>
      </c>
      <c r="AO63" s="227">
        <v>1</v>
      </c>
      <c r="AP63" s="227">
        <v>14</v>
      </c>
      <c r="AQ63" s="227">
        <v>2</v>
      </c>
      <c r="AR63" s="227">
        <v>17</v>
      </c>
      <c r="AS63" s="227">
        <v>2</v>
      </c>
      <c r="AT63" s="227">
        <v>15</v>
      </c>
      <c r="AU63" s="227">
        <v>2</v>
      </c>
      <c r="AV63" s="232">
        <v>2</v>
      </c>
      <c r="AW63" s="233">
        <v>2</v>
      </c>
      <c r="AX63" s="233">
        <v>0</v>
      </c>
      <c r="AY63" s="226">
        <v>1</v>
      </c>
      <c r="AZ63" s="226">
        <v>1</v>
      </c>
      <c r="BA63" s="226">
        <v>2</v>
      </c>
      <c r="BB63" s="226">
        <f t="shared" si="0"/>
        <v>5</v>
      </c>
      <c r="BC63" s="226">
        <f t="shared" si="1"/>
        <v>2</v>
      </c>
      <c r="BD63" s="226">
        <f t="shared" si="2"/>
        <v>2</v>
      </c>
      <c r="BE63" s="226">
        <f t="shared" si="3"/>
        <v>5</v>
      </c>
      <c r="BF63" s="226">
        <f t="shared" si="4"/>
        <v>2</v>
      </c>
      <c r="BG63" s="226">
        <f t="shared" si="5"/>
        <v>3</v>
      </c>
      <c r="BH63" s="226">
        <f t="shared" si="6"/>
        <v>6</v>
      </c>
      <c r="BI63" s="226">
        <f t="shared" si="7"/>
        <v>2</v>
      </c>
      <c r="BJ63" s="226">
        <f t="shared" si="8"/>
        <v>3</v>
      </c>
      <c r="BK63" s="226"/>
      <c r="BL63" s="226"/>
      <c r="BM63" s="226"/>
      <c r="BN63" s="226"/>
      <c r="BO63" s="226"/>
      <c r="BP63" s="226"/>
      <c r="BQ63" s="226"/>
      <c r="BR63" s="226"/>
      <c r="BS63" s="226"/>
      <c r="BT63" s="226"/>
      <c r="BU63" s="226"/>
      <c r="BV63" s="226"/>
      <c r="BW63" s="226"/>
      <c r="BX63" s="226"/>
      <c r="BY63" s="226"/>
      <c r="BZ63" s="226"/>
      <c r="CA63" s="226"/>
      <c r="CB63" s="226"/>
      <c r="CC63" s="234"/>
      <c r="CD63" s="234"/>
      <c r="CE63" s="234"/>
    </row>
    <row r="64" spans="1:83" ht="15.75" customHeight="1">
      <c r="A64" s="225" t="s">
        <v>87</v>
      </c>
      <c r="B64" s="226" t="s">
        <v>223</v>
      </c>
      <c r="C64" s="225">
        <v>1</v>
      </c>
      <c r="D64" s="227" t="s">
        <v>15</v>
      </c>
      <c r="E64" s="227" t="s">
        <v>15</v>
      </c>
      <c r="F64" s="227"/>
      <c r="G64" s="227"/>
      <c r="H64" s="227" t="s">
        <v>15</v>
      </c>
      <c r="I64" s="227" t="s">
        <v>15</v>
      </c>
      <c r="J64" s="227"/>
      <c r="K64" s="227"/>
      <c r="L64" s="227" t="s">
        <v>15</v>
      </c>
      <c r="M64" s="227" t="s">
        <v>15</v>
      </c>
      <c r="N64" s="227"/>
      <c r="O64" s="227"/>
      <c r="P64" s="227" t="s">
        <v>15</v>
      </c>
      <c r="Q64" s="227" t="s">
        <v>15</v>
      </c>
      <c r="R64" s="227"/>
      <c r="S64" s="227"/>
      <c r="T64" s="227">
        <v>152</v>
      </c>
      <c r="U64" s="227">
        <v>6</v>
      </c>
      <c r="V64" s="227"/>
      <c r="W64" s="227"/>
      <c r="X64" s="227">
        <v>132</v>
      </c>
      <c r="Y64" s="227">
        <v>6</v>
      </c>
      <c r="Z64" s="227"/>
      <c r="AA64" s="227"/>
      <c r="AB64" s="227">
        <v>95</v>
      </c>
      <c r="AC64" s="227">
        <v>4</v>
      </c>
      <c r="AD64" s="227"/>
      <c r="AE64" s="227"/>
      <c r="AF64" s="227">
        <v>114</v>
      </c>
      <c r="AG64" s="227">
        <v>6</v>
      </c>
      <c r="AH64" s="227"/>
      <c r="AI64" s="227"/>
      <c r="AJ64" s="227">
        <v>134</v>
      </c>
      <c r="AK64" s="227">
        <v>7</v>
      </c>
      <c r="AL64" s="227"/>
      <c r="AM64" s="227"/>
      <c r="AN64" s="227">
        <v>34</v>
      </c>
      <c r="AO64" s="227">
        <v>2</v>
      </c>
      <c r="AP64" s="227"/>
      <c r="AQ64" s="227"/>
      <c r="AR64" s="227">
        <v>44</v>
      </c>
      <c r="AS64" s="227">
        <v>3</v>
      </c>
      <c r="AT64" s="227"/>
      <c r="AU64" s="227"/>
      <c r="AV64" s="232">
        <v>6</v>
      </c>
      <c r="AW64" s="233">
        <v>0</v>
      </c>
      <c r="AX64" s="233">
        <v>0</v>
      </c>
      <c r="AY64" s="226">
        <v>4</v>
      </c>
      <c r="AZ64" s="226">
        <v>0</v>
      </c>
      <c r="BA64" s="226">
        <v>0</v>
      </c>
      <c r="BB64" s="226" t="e">
        <f t="shared" si="0"/>
        <v>#VALUE!</v>
      </c>
      <c r="BC64" s="226">
        <f t="shared" si="1"/>
        <v>4</v>
      </c>
      <c r="BD64" s="226">
        <f t="shared" si="2"/>
        <v>0</v>
      </c>
      <c r="BE64" s="226" t="e">
        <f t="shared" si="3"/>
        <v>#VALUE!</v>
      </c>
      <c r="BF64" s="226" t="e">
        <f t="shared" si="4"/>
        <v>#VALUE!</v>
      </c>
      <c r="BG64" s="226">
        <f t="shared" si="5"/>
        <v>0</v>
      </c>
      <c r="BH64" s="226" t="e">
        <f t="shared" si="6"/>
        <v>#VALUE!</v>
      </c>
      <c r="BI64" s="226" t="e">
        <f t="shared" si="7"/>
        <v>#VALUE!</v>
      </c>
      <c r="BJ64" s="226">
        <f t="shared" si="8"/>
        <v>0</v>
      </c>
      <c r="BK64" s="226"/>
      <c r="BL64" s="226"/>
      <c r="BM64" s="226"/>
      <c r="BN64" s="226"/>
      <c r="BO64" s="226"/>
      <c r="BP64" s="226"/>
      <c r="BQ64" s="226"/>
      <c r="BR64" s="226"/>
      <c r="BS64" s="226"/>
      <c r="BT64" s="226"/>
      <c r="BU64" s="226"/>
      <c r="BV64" s="226"/>
      <c r="BW64" s="226"/>
      <c r="BX64" s="226"/>
      <c r="BY64" s="226"/>
      <c r="BZ64" s="226"/>
      <c r="CA64" s="226"/>
      <c r="CB64" s="226"/>
      <c r="CC64" s="234"/>
      <c r="CD64" s="234"/>
      <c r="CE64" s="234"/>
    </row>
    <row r="65" spans="1:83" ht="15.75" customHeight="1">
      <c r="A65" s="225" t="s">
        <v>87</v>
      </c>
      <c r="B65" s="226" t="s">
        <v>226</v>
      </c>
      <c r="C65" s="225">
        <v>1</v>
      </c>
      <c r="D65" s="227" t="s">
        <v>15</v>
      </c>
      <c r="E65" s="227" t="s">
        <v>15</v>
      </c>
      <c r="F65" s="227"/>
      <c r="G65" s="227"/>
      <c r="H65" s="227" t="s">
        <v>15</v>
      </c>
      <c r="I65" s="227" t="s">
        <v>15</v>
      </c>
      <c r="J65" s="227"/>
      <c r="K65" s="227"/>
      <c r="L65" s="227" t="s">
        <v>15</v>
      </c>
      <c r="M65" s="227" t="s">
        <v>15</v>
      </c>
      <c r="N65" s="227"/>
      <c r="O65" s="227"/>
      <c r="P65" s="227" t="s">
        <v>15</v>
      </c>
      <c r="Q65" s="227" t="s">
        <v>15</v>
      </c>
      <c r="R65" s="227"/>
      <c r="S65" s="227"/>
      <c r="T65" s="227">
        <v>232</v>
      </c>
      <c r="U65" s="227">
        <v>10</v>
      </c>
      <c r="V65" s="227"/>
      <c r="W65" s="227"/>
      <c r="X65" s="227">
        <v>221</v>
      </c>
      <c r="Y65" s="227">
        <v>9</v>
      </c>
      <c r="Z65" s="227"/>
      <c r="AA65" s="227"/>
      <c r="AB65" s="227">
        <v>172</v>
      </c>
      <c r="AC65" s="227">
        <v>7</v>
      </c>
      <c r="AD65" s="227"/>
      <c r="AE65" s="227"/>
      <c r="AF65" s="227">
        <v>140</v>
      </c>
      <c r="AG65" s="227">
        <v>6</v>
      </c>
      <c r="AH65" s="227"/>
      <c r="AI65" s="227"/>
      <c r="AJ65" s="227">
        <v>128</v>
      </c>
      <c r="AK65" s="227">
        <v>6</v>
      </c>
      <c r="AL65" s="227"/>
      <c r="AM65" s="227"/>
      <c r="AN65" s="227">
        <v>51</v>
      </c>
      <c r="AO65" s="227">
        <v>2</v>
      </c>
      <c r="AP65" s="227"/>
      <c r="AQ65" s="227"/>
      <c r="AR65" s="227">
        <v>47</v>
      </c>
      <c r="AS65" s="227">
        <v>2</v>
      </c>
      <c r="AT65" s="227"/>
      <c r="AU65" s="227"/>
      <c r="AV65" s="232">
        <v>1</v>
      </c>
      <c r="AW65" s="233">
        <v>2</v>
      </c>
      <c r="AX65" s="233">
        <v>1</v>
      </c>
      <c r="AY65" s="226">
        <v>7</v>
      </c>
      <c r="AZ65" s="226">
        <v>0</v>
      </c>
      <c r="BA65" s="226">
        <v>1</v>
      </c>
      <c r="BB65" s="226" t="e">
        <f t="shared" si="0"/>
        <v>#VALUE!</v>
      </c>
      <c r="BC65" s="226">
        <f t="shared" si="1"/>
        <v>6</v>
      </c>
      <c r="BD65" s="226">
        <f t="shared" si="2"/>
        <v>0</v>
      </c>
      <c r="BE65" s="226" t="e">
        <f t="shared" si="3"/>
        <v>#VALUE!</v>
      </c>
      <c r="BF65" s="226" t="e">
        <f t="shared" si="4"/>
        <v>#VALUE!</v>
      </c>
      <c r="BG65" s="226">
        <f t="shared" si="5"/>
        <v>0</v>
      </c>
      <c r="BH65" s="226" t="e">
        <f t="shared" si="6"/>
        <v>#VALUE!</v>
      </c>
      <c r="BI65" s="226" t="e">
        <f t="shared" si="7"/>
        <v>#VALUE!</v>
      </c>
      <c r="BJ65" s="226">
        <f t="shared" si="8"/>
        <v>0</v>
      </c>
      <c r="BK65" s="226"/>
      <c r="BL65" s="226"/>
      <c r="BM65" s="226"/>
      <c r="BN65" s="226"/>
      <c r="BO65" s="226"/>
      <c r="BP65" s="226"/>
      <c r="BQ65" s="226"/>
      <c r="BR65" s="226"/>
      <c r="BS65" s="226"/>
      <c r="BT65" s="226"/>
      <c r="BU65" s="226"/>
      <c r="BV65" s="226"/>
      <c r="BW65" s="226"/>
      <c r="BX65" s="226"/>
      <c r="BY65" s="226"/>
      <c r="BZ65" s="226"/>
      <c r="CA65" s="226"/>
      <c r="CB65" s="226"/>
      <c r="CC65" s="234"/>
      <c r="CD65" s="234"/>
      <c r="CE65" s="234"/>
    </row>
    <row r="66" spans="1:83" ht="15.75" customHeight="1">
      <c r="A66" s="225" t="s">
        <v>87</v>
      </c>
      <c r="B66" s="226" t="s">
        <v>229</v>
      </c>
      <c r="C66" s="225">
        <v>1</v>
      </c>
      <c r="D66" s="227">
        <v>61</v>
      </c>
      <c r="E66" s="227">
        <v>2</v>
      </c>
      <c r="F66" s="227">
        <v>84</v>
      </c>
      <c r="G66" s="227">
        <v>2</v>
      </c>
      <c r="H66" s="227">
        <v>57</v>
      </c>
      <c r="I66" s="227">
        <v>2</v>
      </c>
      <c r="J66" s="227">
        <v>65</v>
      </c>
      <c r="K66" s="227">
        <v>2</v>
      </c>
      <c r="L66" s="227">
        <v>66</v>
      </c>
      <c r="M66" s="227">
        <v>2</v>
      </c>
      <c r="N66" s="227">
        <v>79</v>
      </c>
      <c r="O66" s="227">
        <v>2</v>
      </c>
      <c r="P66" s="227">
        <v>53</v>
      </c>
      <c r="Q66" s="227">
        <v>2</v>
      </c>
      <c r="R66" s="227">
        <v>63</v>
      </c>
      <c r="S66" s="227">
        <v>2</v>
      </c>
      <c r="T66" s="227">
        <v>67</v>
      </c>
      <c r="U66" s="227">
        <v>3</v>
      </c>
      <c r="V66" s="227">
        <v>60</v>
      </c>
      <c r="W66" s="227">
        <v>2</v>
      </c>
      <c r="X66" s="227">
        <v>46</v>
      </c>
      <c r="Y66" s="227">
        <v>2</v>
      </c>
      <c r="Z66" s="227">
        <v>44</v>
      </c>
      <c r="AA66" s="227">
        <v>2</v>
      </c>
      <c r="AB66" s="227">
        <v>42</v>
      </c>
      <c r="AC66" s="227">
        <v>2</v>
      </c>
      <c r="AD66" s="227">
        <v>37</v>
      </c>
      <c r="AE66" s="227">
        <v>1</v>
      </c>
      <c r="AF66" s="227">
        <v>43</v>
      </c>
      <c r="AG66" s="227">
        <v>2</v>
      </c>
      <c r="AH66" s="227">
        <v>22</v>
      </c>
      <c r="AI66" s="227">
        <v>1</v>
      </c>
      <c r="AJ66" s="227">
        <v>36</v>
      </c>
      <c r="AK66" s="227">
        <v>2</v>
      </c>
      <c r="AL66" s="227">
        <v>35</v>
      </c>
      <c r="AM66" s="227">
        <v>2</v>
      </c>
      <c r="AN66" s="227">
        <v>29</v>
      </c>
      <c r="AO66" s="227">
        <v>2</v>
      </c>
      <c r="AP66" s="227">
        <v>29</v>
      </c>
      <c r="AQ66" s="227">
        <v>1</v>
      </c>
      <c r="AR66" s="227">
        <v>22</v>
      </c>
      <c r="AS66" s="227">
        <v>1</v>
      </c>
      <c r="AT66" s="227">
        <v>14</v>
      </c>
      <c r="AU66" s="227">
        <v>1</v>
      </c>
      <c r="AV66" s="232">
        <v>2</v>
      </c>
      <c r="AW66" s="233">
        <v>0</v>
      </c>
      <c r="AX66" s="233">
        <v>2</v>
      </c>
      <c r="AY66" s="226">
        <v>1</v>
      </c>
      <c r="AZ66" s="226">
        <v>2</v>
      </c>
      <c r="BA66" s="226">
        <v>1</v>
      </c>
      <c r="BB66" s="226">
        <f t="shared" si="0"/>
        <v>4</v>
      </c>
      <c r="BC66" s="226">
        <f t="shared" si="1"/>
        <v>2</v>
      </c>
      <c r="BD66" s="226">
        <f t="shared" si="2"/>
        <v>2</v>
      </c>
      <c r="BE66" s="226">
        <f t="shared" si="3"/>
        <v>5</v>
      </c>
      <c r="BF66" s="226">
        <f t="shared" si="4"/>
        <v>2</v>
      </c>
      <c r="BG66" s="226">
        <f t="shared" si="5"/>
        <v>2</v>
      </c>
      <c r="BH66" s="226">
        <f t="shared" si="6"/>
        <v>6</v>
      </c>
      <c r="BI66" s="226">
        <f t="shared" si="7"/>
        <v>3</v>
      </c>
      <c r="BJ66" s="226">
        <f t="shared" si="8"/>
        <v>2</v>
      </c>
      <c r="BK66" s="226"/>
      <c r="BL66" s="226"/>
      <c r="BM66" s="226"/>
      <c r="BN66" s="226"/>
      <c r="BO66" s="226"/>
      <c r="BP66" s="226"/>
      <c r="BQ66" s="226"/>
      <c r="BR66" s="226"/>
      <c r="BS66" s="226"/>
      <c r="BT66" s="226"/>
      <c r="BU66" s="226"/>
      <c r="BV66" s="226"/>
      <c r="BW66" s="226"/>
      <c r="BX66" s="226"/>
      <c r="BY66" s="226"/>
      <c r="BZ66" s="226"/>
      <c r="CA66" s="226"/>
      <c r="CB66" s="226"/>
      <c r="CC66" s="234"/>
      <c r="CD66" s="234"/>
      <c r="CE66" s="234"/>
    </row>
    <row r="67" spans="1:83" ht="15.75" customHeight="1">
      <c r="A67" s="225" t="s">
        <v>87</v>
      </c>
      <c r="B67" s="226" t="s">
        <v>232</v>
      </c>
      <c r="C67" s="225">
        <v>1</v>
      </c>
      <c r="D67" s="227">
        <v>107</v>
      </c>
      <c r="E67" s="227">
        <v>5</v>
      </c>
      <c r="F67" s="227">
        <v>31</v>
      </c>
      <c r="G67" s="227">
        <v>1</v>
      </c>
      <c r="H67" s="227">
        <v>104</v>
      </c>
      <c r="I67" s="227">
        <v>5</v>
      </c>
      <c r="J67" s="227">
        <v>35</v>
      </c>
      <c r="K67" s="227">
        <v>1</v>
      </c>
      <c r="L67" s="227">
        <v>104</v>
      </c>
      <c r="M67" s="227">
        <v>5</v>
      </c>
      <c r="N67" s="227">
        <v>24</v>
      </c>
      <c r="O67" s="227">
        <v>1</v>
      </c>
      <c r="P67" s="227">
        <v>112</v>
      </c>
      <c r="Q67" s="227">
        <v>5</v>
      </c>
      <c r="R67" s="227">
        <v>33</v>
      </c>
      <c r="S67" s="227">
        <v>1</v>
      </c>
      <c r="T67" s="227">
        <v>122</v>
      </c>
      <c r="U67" s="227">
        <v>5</v>
      </c>
      <c r="V67" s="227">
        <v>30</v>
      </c>
      <c r="W67" s="227">
        <v>1</v>
      </c>
      <c r="X67" s="227">
        <v>109</v>
      </c>
      <c r="Y67" s="227">
        <v>5</v>
      </c>
      <c r="Z67" s="227">
        <v>24</v>
      </c>
      <c r="AA67" s="227">
        <v>1</v>
      </c>
      <c r="AB67" s="227">
        <v>102</v>
      </c>
      <c r="AC67" s="227">
        <v>5</v>
      </c>
      <c r="AD67" s="227">
        <v>32</v>
      </c>
      <c r="AE67" s="227">
        <v>1</v>
      </c>
      <c r="AF67" s="227">
        <v>84</v>
      </c>
      <c r="AG67" s="227">
        <v>4</v>
      </c>
      <c r="AH67" s="227">
        <v>25</v>
      </c>
      <c r="AI67" s="227">
        <v>1</v>
      </c>
      <c r="AJ67" s="227">
        <v>84</v>
      </c>
      <c r="AK67" s="227">
        <v>5</v>
      </c>
      <c r="AL67" s="227">
        <v>21</v>
      </c>
      <c r="AM67" s="227">
        <v>1</v>
      </c>
      <c r="AN67" s="227">
        <v>75</v>
      </c>
      <c r="AO67" s="227">
        <v>4</v>
      </c>
      <c r="AP67" s="227">
        <v>20</v>
      </c>
      <c r="AQ67" s="227">
        <v>1</v>
      </c>
      <c r="AR67" s="227">
        <v>77</v>
      </c>
      <c r="AS67" s="227">
        <v>4</v>
      </c>
      <c r="AT67" s="227">
        <v>14</v>
      </c>
      <c r="AU67" s="227">
        <v>1</v>
      </c>
      <c r="AV67" s="232">
        <v>2</v>
      </c>
      <c r="AW67" s="233">
        <v>1</v>
      </c>
      <c r="AX67" s="233">
        <v>2</v>
      </c>
      <c r="AY67" s="226">
        <v>2</v>
      </c>
      <c r="AZ67" s="226">
        <v>0</v>
      </c>
      <c r="BA67" s="226">
        <v>2</v>
      </c>
      <c r="BB67" s="226">
        <f t="shared" si="0"/>
        <v>6</v>
      </c>
      <c r="BC67" s="226">
        <f t="shared" si="1"/>
        <v>4</v>
      </c>
      <c r="BD67" s="226">
        <f t="shared" si="2"/>
        <v>1</v>
      </c>
      <c r="BE67" s="226">
        <f t="shared" si="3"/>
        <v>7</v>
      </c>
      <c r="BF67" s="226">
        <f t="shared" si="4"/>
        <v>5</v>
      </c>
      <c r="BG67" s="226">
        <f t="shared" si="5"/>
        <v>1</v>
      </c>
      <c r="BH67" s="226">
        <f t="shared" si="6"/>
        <v>8</v>
      </c>
      <c r="BI67" s="226">
        <f t="shared" si="7"/>
        <v>6</v>
      </c>
      <c r="BJ67" s="226">
        <f t="shared" si="8"/>
        <v>2</v>
      </c>
      <c r="BK67" s="226"/>
      <c r="BL67" s="226"/>
      <c r="BM67" s="226"/>
      <c r="BN67" s="226"/>
      <c r="BO67" s="226"/>
      <c r="BP67" s="226"/>
      <c r="BQ67" s="226"/>
      <c r="BR67" s="226"/>
      <c r="BS67" s="226"/>
      <c r="BT67" s="226"/>
      <c r="BU67" s="226"/>
      <c r="BV67" s="226"/>
      <c r="BW67" s="226"/>
      <c r="BX67" s="226"/>
      <c r="BY67" s="226"/>
      <c r="BZ67" s="226"/>
      <c r="CA67" s="226"/>
      <c r="CB67" s="226"/>
      <c r="CC67" s="234"/>
      <c r="CD67" s="234"/>
      <c r="CE67" s="234"/>
    </row>
    <row r="68" spans="1:83" ht="15.75" customHeight="1">
      <c r="A68" s="225" t="s">
        <v>239</v>
      </c>
      <c r="B68" s="226">
        <v>2</v>
      </c>
      <c r="C68" s="225">
        <v>1</v>
      </c>
      <c r="D68" s="227">
        <v>121</v>
      </c>
      <c r="E68" s="227">
        <v>6</v>
      </c>
      <c r="F68" s="227">
        <v>28</v>
      </c>
      <c r="G68" s="227">
        <v>1</v>
      </c>
      <c r="H68" s="227">
        <v>144</v>
      </c>
      <c r="I68" s="227">
        <v>6</v>
      </c>
      <c r="J68" s="227">
        <v>20</v>
      </c>
      <c r="K68" s="227">
        <v>1</v>
      </c>
      <c r="L68" s="227">
        <v>146</v>
      </c>
      <c r="M68" s="227">
        <v>6</v>
      </c>
      <c r="N68" s="227">
        <v>32</v>
      </c>
      <c r="O68" s="227">
        <v>1</v>
      </c>
      <c r="P68" s="227">
        <v>151</v>
      </c>
      <c r="Q68" s="227">
        <v>7</v>
      </c>
      <c r="R68" s="227">
        <v>18</v>
      </c>
      <c r="S68" s="227">
        <v>1</v>
      </c>
      <c r="T68" s="227">
        <v>128</v>
      </c>
      <c r="U68" s="227">
        <v>6</v>
      </c>
      <c r="V68" s="227">
        <v>11</v>
      </c>
      <c r="W68" s="227">
        <v>1</v>
      </c>
      <c r="X68" s="227">
        <v>126</v>
      </c>
      <c r="Y68" s="227">
        <v>5</v>
      </c>
      <c r="Z68" s="227">
        <v>18</v>
      </c>
      <c r="AA68" s="227">
        <v>1</v>
      </c>
      <c r="AB68" s="227">
        <v>109</v>
      </c>
      <c r="AC68" s="227">
        <v>5</v>
      </c>
      <c r="AD68" s="227">
        <v>23</v>
      </c>
      <c r="AE68" s="227">
        <v>1</v>
      </c>
      <c r="AF68" s="227">
        <v>106</v>
      </c>
      <c r="AG68" s="227">
        <v>5</v>
      </c>
      <c r="AH68" s="227">
        <v>16</v>
      </c>
      <c r="AI68" s="227">
        <v>1</v>
      </c>
      <c r="AJ68" s="227">
        <v>98</v>
      </c>
      <c r="AK68" s="227">
        <v>5</v>
      </c>
      <c r="AL68" s="227">
        <v>13</v>
      </c>
      <c r="AM68" s="227">
        <v>1</v>
      </c>
      <c r="AN68" s="227">
        <v>51</v>
      </c>
      <c r="AO68" s="227">
        <v>2</v>
      </c>
      <c r="AP68" s="227">
        <v>11</v>
      </c>
      <c r="AQ68" s="227">
        <v>1</v>
      </c>
      <c r="AR68" s="227">
        <v>66</v>
      </c>
      <c r="AS68" s="227">
        <v>3</v>
      </c>
      <c r="AT68" s="227">
        <v>13</v>
      </c>
      <c r="AU68" s="227">
        <v>1</v>
      </c>
      <c r="AV68" s="228">
        <v>3</v>
      </c>
      <c r="AW68" s="229">
        <v>1</v>
      </c>
      <c r="AX68" s="229">
        <v>0</v>
      </c>
      <c r="AY68" s="226">
        <v>3</v>
      </c>
      <c r="AZ68" s="226">
        <v>1</v>
      </c>
      <c r="BA68" s="226">
        <v>0</v>
      </c>
      <c r="BB68" s="226">
        <f t="shared" si="0"/>
        <v>6</v>
      </c>
      <c r="BC68" s="226">
        <f t="shared" si="1"/>
        <v>4</v>
      </c>
      <c r="BD68" s="226">
        <f t="shared" si="2"/>
        <v>1</v>
      </c>
      <c r="BE68" s="226">
        <f t="shared" si="3"/>
        <v>8</v>
      </c>
      <c r="BF68" s="226">
        <f t="shared" si="4"/>
        <v>6</v>
      </c>
      <c r="BG68" s="226">
        <f t="shared" si="5"/>
        <v>1</v>
      </c>
      <c r="BH68" s="226">
        <f t="shared" si="6"/>
        <v>9</v>
      </c>
      <c r="BI68" s="226">
        <f t="shared" si="7"/>
        <v>7</v>
      </c>
      <c r="BJ68" s="226">
        <f t="shared" si="8"/>
        <v>2</v>
      </c>
      <c r="BK68" s="226"/>
      <c r="BL68" s="226"/>
      <c r="BM68" s="226"/>
      <c r="BN68" s="226"/>
      <c r="BO68" s="226"/>
      <c r="BP68" s="226"/>
      <c r="BQ68" s="226"/>
      <c r="BR68" s="226"/>
      <c r="BS68" s="226"/>
      <c r="BT68" s="226"/>
      <c r="BU68" s="226"/>
      <c r="BV68" s="226"/>
      <c r="BW68" s="226"/>
      <c r="BX68" s="226"/>
      <c r="BY68" s="226"/>
      <c r="BZ68" s="226"/>
      <c r="CA68" s="226"/>
      <c r="CB68" s="226"/>
      <c r="CC68" s="234"/>
      <c r="CD68" s="234"/>
      <c r="CE68" s="234"/>
    </row>
    <row r="69" spans="1:83" ht="15.75" customHeight="1">
      <c r="A69" s="225" t="s">
        <v>239</v>
      </c>
      <c r="B69" s="226">
        <v>4</v>
      </c>
      <c r="C69" s="225">
        <v>1</v>
      </c>
      <c r="D69" s="227">
        <v>85</v>
      </c>
      <c r="E69" s="227">
        <v>3</v>
      </c>
      <c r="F69" s="227">
        <v>229</v>
      </c>
      <c r="G69" s="227">
        <v>6</v>
      </c>
      <c r="H69" s="227">
        <v>84</v>
      </c>
      <c r="I69" s="227">
        <v>3</v>
      </c>
      <c r="J69" s="227">
        <v>293</v>
      </c>
      <c r="K69" s="227">
        <v>7</v>
      </c>
      <c r="L69" s="227">
        <v>85</v>
      </c>
      <c r="M69" s="227">
        <v>3</v>
      </c>
      <c r="N69" s="227">
        <v>235</v>
      </c>
      <c r="O69" s="227">
        <v>6</v>
      </c>
      <c r="P69" s="227">
        <v>75</v>
      </c>
      <c r="Q69" s="227">
        <v>2</v>
      </c>
      <c r="R69" s="227">
        <v>197</v>
      </c>
      <c r="S69" s="227">
        <v>7</v>
      </c>
      <c r="T69" s="227">
        <v>97</v>
      </c>
      <c r="U69" s="227">
        <v>3</v>
      </c>
      <c r="V69" s="227">
        <v>194</v>
      </c>
      <c r="W69" s="227">
        <v>6</v>
      </c>
      <c r="X69" s="227">
        <v>74</v>
      </c>
      <c r="Y69" s="227">
        <v>2</v>
      </c>
      <c r="Z69" s="227">
        <v>203</v>
      </c>
      <c r="AA69" s="227">
        <v>7</v>
      </c>
      <c r="AB69" s="227">
        <v>82</v>
      </c>
      <c r="AC69" s="227">
        <v>3</v>
      </c>
      <c r="AD69" s="227">
        <v>148</v>
      </c>
      <c r="AE69" s="227">
        <v>6</v>
      </c>
      <c r="AF69" s="227">
        <v>72</v>
      </c>
      <c r="AG69" s="227">
        <v>2</v>
      </c>
      <c r="AH69" s="227">
        <v>158</v>
      </c>
      <c r="AI69" s="227">
        <v>6</v>
      </c>
      <c r="AJ69" s="227">
        <v>77</v>
      </c>
      <c r="AK69" s="227">
        <v>3</v>
      </c>
      <c r="AL69" s="227">
        <v>130</v>
      </c>
      <c r="AM69" s="227">
        <v>5</v>
      </c>
      <c r="AN69" s="227">
        <v>49</v>
      </c>
      <c r="AO69" s="227">
        <v>2</v>
      </c>
      <c r="AP69" s="227">
        <v>85</v>
      </c>
      <c r="AQ69" s="227">
        <v>4</v>
      </c>
      <c r="AR69" s="227">
        <v>40</v>
      </c>
      <c r="AS69" s="227">
        <v>2</v>
      </c>
      <c r="AT69" s="227">
        <v>96</v>
      </c>
      <c r="AU69" s="227">
        <v>4</v>
      </c>
      <c r="AV69" s="232">
        <v>4</v>
      </c>
      <c r="AW69" s="233">
        <v>2</v>
      </c>
      <c r="AX69" s="233">
        <v>0</v>
      </c>
      <c r="AY69" s="226">
        <v>4</v>
      </c>
      <c r="AZ69" s="226">
        <v>2</v>
      </c>
      <c r="BA69" s="226">
        <v>0</v>
      </c>
      <c r="BB69" s="226">
        <f t="shared" si="0"/>
        <v>9</v>
      </c>
      <c r="BC69" s="226">
        <f t="shared" si="1"/>
        <v>2</v>
      </c>
      <c r="BD69" s="226">
        <f t="shared" si="2"/>
        <v>5</v>
      </c>
      <c r="BE69" s="226">
        <f t="shared" si="3"/>
        <v>10</v>
      </c>
      <c r="BF69" s="226">
        <f t="shared" si="4"/>
        <v>3</v>
      </c>
      <c r="BG69" s="226">
        <f t="shared" si="5"/>
        <v>6</v>
      </c>
      <c r="BH69" s="226">
        <f t="shared" si="6"/>
        <v>12</v>
      </c>
      <c r="BI69" s="226">
        <f t="shared" si="7"/>
        <v>3</v>
      </c>
      <c r="BJ69" s="226">
        <f t="shared" si="8"/>
        <v>8</v>
      </c>
      <c r="BK69" s="226"/>
      <c r="BL69" s="226"/>
      <c r="BM69" s="226"/>
      <c r="BN69" s="226"/>
      <c r="BO69" s="226"/>
      <c r="BP69" s="226"/>
      <c r="BQ69" s="226"/>
      <c r="BR69" s="226"/>
      <c r="BS69" s="226"/>
      <c r="BT69" s="226"/>
      <c r="BU69" s="226"/>
      <c r="BV69" s="226"/>
      <c r="BW69" s="226"/>
      <c r="BX69" s="226"/>
      <c r="BY69" s="226"/>
      <c r="BZ69" s="226"/>
      <c r="CA69" s="226"/>
      <c r="CB69" s="226"/>
      <c r="CC69" s="234"/>
      <c r="CD69" s="234"/>
      <c r="CE69" s="234"/>
    </row>
    <row r="70" spans="1:83" ht="15.75" customHeight="1">
      <c r="A70" s="225" t="s">
        <v>239</v>
      </c>
      <c r="B70" s="226">
        <v>12</v>
      </c>
      <c r="C70" s="225">
        <v>1</v>
      </c>
      <c r="D70" s="227">
        <v>78</v>
      </c>
      <c r="E70" s="227">
        <v>4</v>
      </c>
      <c r="F70" s="227"/>
      <c r="G70" s="227"/>
      <c r="H70" s="227">
        <v>96</v>
      </c>
      <c r="I70" s="227">
        <v>4</v>
      </c>
      <c r="J70" s="227"/>
      <c r="K70" s="227"/>
      <c r="L70" s="227">
        <v>130</v>
      </c>
      <c r="M70" s="227">
        <v>5</v>
      </c>
      <c r="N70" s="227"/>
      <c r="O70" s="227"/>
      <c r="P70" s="227">
        <v>107</v>
      </c>
      <c r="Q70" s="227">
        <v>4</v>
      </c>
      <c r="R70" s="227"/>
      <c r="S70" s="227"/>
      <c r="T70" s="227">
        <v>100</v>
      </c>
      <c r="U70" s="227">
        <v>4</v>
      </c>
      <c r="V70" s="227"/>
      <c r="W70" s="227"/>
      <c r="X70" s="227">
        <v>92</v>
      </c>
      <c r="Y70" s="227">
        <v>4</v>
      </c>
      <c r="Z70" s="227"/>
      <c r="AA70" s="227"/>
      <c r="AB70" s="227">
        <v>78</v>
      </c>
      <c r="AC70" s="227">
        <v>4</v>
      </c>
      <c r="AD70" s="227"/>
      <c r="AE70" s="227"/>
      <c r="AF70" s="227">
        <v>65</v>
      </c>
      <c r="AG70" s="227">
        <v>3</v>
      </c>
      <c r="AH70" s="227"/>
      <c r="AI70" s="227"/>
      <c r="AJ70" s="227">
        <v>61</v>
      </c>
      <c r="AK70" s="227">
        <v>3</v>
      </c>
      <c r="AL70" s="227"/>
      <c r="AM70" s="227"/>
      <c r="AN70" s="227">
        <v>41</v>
      </c>
      <c r="AO70" s="227">
        <v>2</v>
      </c>
      <c r="AP70" s="227"/>
      <c r="AQ70" s="227"/>
      <c r="AR70" s="227">
        <v>39</v>
      </c>
      <c r="AS70" s="227">
        <v>2</v>
      </c>
      <c r="AT70" s="227"/>
      <c r="AU70" s="227"/>
      <c r="AV70" s="232">
        <v>2</v>
      </c>
      <c r="AW70" s="233">
        <v>0</v>
      </c>
      <c r="AX70" s="233">
        <v>0</v>
      </c>
      <c r="AY70" s="226">
        <v>2</v>
      </c>
      <c r="AZ70" s="226">
        <v>0</v>
      </c>
      <c r="BA70" s="226">
        <v>0</v>
      </c>
      <c r="BB70" s="226">
        <f t="shared" si="0"/>
        <v>4</v>
      </c>
      <c r="BC70" s="226">
        <f t="shared" si="1"/>
        <v>3</v>
      </c>
      <c r="BD70" s="226">
        <f t="shared" si="2"/>
        <v>0</v>
      </c>
      <c r="BE70" s="226">
        <f t="shared" si="3"/>
        <v>5</v>
      </c>
      <c r="BF70" s="226">
        <f t="shared" si="4"/>
        <v>4</v>
      </c>
      <c r="BG70" s="226">
        <f t="shared" si="5"/>
        <v>0</v>
      </c>
      <c r="BH70" s="226">
        <f t="shared" si="6"/>
        <v>6</v>
      </c>
      <c r="BI70" s="226">
        <f t="shared" si="7"/>
        <v>5</v>
      </c>
      <c r="BJ70" s="226">
        <f t="shared" si="8"/>
        <v>0</v>
      </c>
      <c r="BK70" s="226"/>
      <c r="BL70" s="226"/>
      <c r="BM70" s="226"/>
      <c r="BN70" s="226"/>
      <c r="BO70" s="226"/>
      <c r="BP70" s="226"/>
      <c r="BQ70" s="226"/>
      <c r="BR70" s="226"/>
      <c r="BS70" s="226"/>
      <c r="BT70" s="226"/>
      <c r="BU70" s="226"/>
      <c r="BV70" s="226"/>
      <c r="BW70" s="226"/>
      <c r="BX70" s="226"/>
      <c r="BY70" s="226"/>
      <c r="BZ70" s="226"/>
      <c r="CA70" s="226"/>
      <c r="CB70" s="226"/>
      <c r="CC70" s="234"/>
      <c r="CD70" s="234"/>
      <c r="CE70" s="234"/>
    </row>
    <row r="71" spans="1:83" ht="15.75" customHeight="1">
      <c r="A71" s="225" t="s">
        <v>239</v>
      </c>
      <c r="B71" s="226">
        <v>16</v>
      </c>
      <c r="C71" s="225">
        <v>1</v>
      </c>
      <c r="D71" s="227">
        <v>159</v>
      </c>
      <c r="E71" s="227">
        <v>6</v>
      </c>
      <c r="F71" s="227">
        <v>95</v>
      </c>
      <c r="G71" s="227">
        <v>3</v>
      </c>
      <c r="H71" s="227">
        <v>194</v>
      </c>
      <c r="I71" s="227">
        <v>6</v>
      </c>
      <c r="J71" s="227">
        <v>80</v>
      </c>
      <c r="K71" s="227">
        <v>2</v>
      </c>
      <c r="L71" s="227">
        <v>195</v>
      </c>
      <c r="M71" s="227">
        <v>6</v>
      </c>
      <c r="N71" s="227">
        <v>78</v>
      </c>
      <c r="O71" s="227">
        <v>2</v>
      </c>
      <c r="P71" s="227">
        <v>181</v>
      </c>
      <c r="Q71" s="227">
        <v>6</v>
      </c>
      <c r="R71" s="227">
        <v>86</v>
      </c>
      <c r="S71" s="227">
        <v>3</v>
      </c>
      <c r="T71" s="227">
        <v>137</v>
      </c>
      <c r="U71" s="227">
        <v>5</v>
      </c>
      <c r="V71" s="227">
        <v>67</v>
      </c>
      <c r="W71" s="227">
        <v>2</v>
      </c>
      <c r="X71" s="227">
        <v>150</v>
      </c>
      <c r="Y71" s="227">
        <v>6</v>
      </c>
      <c r="Z71" s="227">
        <v>61</v>
      </c>
      <c r="AA71" s="227">
        <v>2</v>
      </c>
      <c r="AB71" s="227">
        <v>156</v>
      </c>
      <c r="AC71" s="227">
        <v>5</v>
      </c>
      <c r="AD71" s="227">
        <v>64</v>
      </c>
      <c r="AE71" s="227">
        <v>2</v>
      </c>
      <c r="AF71" s="227">
        <v>113</v>
      </c>
      <c r="AG71" s="227">
        <v>5</v>
      </c>
      <c r="AH71" s="227">
        <v>48</v>
      </c>
      <c r="AI71" s="227">
        <v>2</v>
      </c>
      <c r="AJ71" s="227">
        <v>95</v>
      </c>
      <c r="AK71" s="227">
        <v>4</v>
      </c>
      <c r="AL71" s="227">
        <v>31</v>
      </c>
      <c r="AM71" s="227">
        <v>1</v>
      </c>
      <c r="AN71" s="227">
        <v>92</v>
      </c>
      <c r="AO71" s="227">
        <v>5</v>
      </c>
      <c r="AP71" s="227">
        <v>33</v>
      </c>
      <c r="AQ71" s="227">
        <v>1</v>
      </c>
      <c r="AR71" s="227">
        <v>85</v>
      </c>
      <c r="AS71" s="227">
        <v>4</v>
      </c>
      <c r="AT71" s="227">
        <v>30</v>
      </c>
      <c r="AU71" s="227">
        <v>1</v>
      </c>
      <c r="AV71" s="232">
        <v>2</v>
      </c>
      <c r="AW71" s="233">
        <v>2</v>
      </c>
      <c r="AX71" s="233">
        <v>0</v>
      </c>
      <c r="AY71" s="226">
        <v>2</v>
      </c>
      <c r="AZ71" s="226">
        <v>2</v>
      </c>
      <c r="BA71" s="226">
        <v>0</v>
      </c>
      <c r="BB71" s="226">
        <f t="shared" si="0"/>
        <v>7</v>
      </c>
      <c r="BC71" s="226">
        <f t="shared" si="1"/>
        <v>4</v>
      </c>
      <c r="BD71" s="226">
        <f t="shared" si="2"/>
        <v>2</v>
      </c>
      <c r="BE71" s="226">
        <f t="shared" si="3"/>
        <v>9</v>
      </c>
      <c r="BF71" s="226">
        <f t="shared" si="4"/>
        <v>5</v>
      </c>
      <c r="BG71" s="226">
        <f t="shared" si="5"/>
        <v>2</v>
      </c>
      <c r="BH71" s="226">
        <f t="shared" si="6"/>
        <v>10</v>
      </c>
      <c r="BI71" s="226">
        <f t="shared" si="7"/>
        <v>7</v>
      </c>
      <c r="BJ71" s="226">
        <f t="shared" si="8"/>
        <v>3</v>
      </c>
      <c r="BK71" s="226"/>
      <c r="BL71" s="226"/>
      <c r="BM71" s="226"/>
      <c r="BN71" s="226"/>
      <c r="BO71" s="226"/>
      <c r="BP71" s="226"/>
      <c r="BQ71" s="226"/>
      <c r="BR71" s="226"/>
      <c r="BS71" s="226"/>
      <c r="BT71" s="226"/>
      <c r="BU71" s="226"/>
      <c r="BV71" s="226"/>
      <c r="BW71" s="226"/>
      <c r="BX71" s="226"/>
      <c r="BY71" s="226"/>
      <c r="BZ71" s="226"/>
      <c r="CA71" s="226"/>
      <c r="CB71" s="226"/>
      <c r="CC71" s="234"/>
      <c r="CD71" s="234"/>
      <c r="CE71" s="234"/>
    </row>
    <row r="72" spans="1:83" ht="15.75" customHeight="1">
      <c r="A72" s="225" t="s">
        <v>239</v>
      </c>
      <c r="B72" s="226">
        <v>27</v>
      </c>
      <c r="C72" s="225">
        <v>1</v>
      </c>
      <c r="D72" s="227">
        <v>68</v>
      </c>
      <c r="E72" s="227">
        <v>2</v>
      </c>
      <c r="F72" s="227">
        <v>22</v>
      </c>
      <c r="G72" s="227">
        <v>1</v>
      </c>
      <c r="H72" s="227">
        <v>91</v>
      </c>
      <c r="I72" s="227">
        <v>3</v>
      </c>
      <c r="J72" s="227" t="s">
        <v>15</v>
      </c>
      <c r="K72" s="227" t="s">
        <v>15</v>
      </c>
      <c r="L72" s="227">
        <v>84</v>
      </c>
      <c r="M72" s="227">
        <v>2</v>
      </c>
      <c r="N72" s="227" t="s">
        <v>15</v>
      </c>
      <c r="O72" s="227" t="s">
        <v>15</v>
      </c>
      <c r="P72" s="227">
        <v>114</v>
      </c>
      <c r="Q72" s="227">
        <v>3</v>
      </c>
      <c r="R72" s="227" t="s">
        <v>15</v>
      </c>
      <c r="S72" s="227" t="s">
        <v>15</v>
      </c>
      <c r="T72" s="227">
        <v>121</v>
      </c>
      <c r="U72" s="227">
        <v>4</v>
      </c>
      <c r="V72" s="227">
        <v>12</v>
      </c>
      <c r="W72" s="227">
        <v>1</v>
      </c>
      <c r="X72" s="227">
        <v>114</v>
      </c>
      <c r="Y72" s="227">
        <v>4</v>
      </c>
      <c r="Z72" s="227" t="s">
        <v>15</v>
      </c>
      <c r="AA72" s="227" t="s">
        <v>15</v>
      </c>
      <c r="AB72" s="227">
        <v>70</v>
      </c>
      <c r="AC72" s="227">
        <v>2</v>
      </c>
      <c r="AD72" s="227" t="s">
        <v>15</v>
      </c>
      <c r="AE72" s="227" t="s">
        <v>15</v>
      </c>
      <c r="AF72" s="227">
        <v>83</v>
      </c>
      <c r="AG72" s="227">
        <v>3</v>
      </c>
      <c r="AH72" s="227" t="s">
        <v>15</v>
      </c>
      <c r="AI72" s="227" t="s">
        <v>15</v>
      </c>
      <c r="AJ72" s="227">
        <v>80</v>
      </c>
      <c r="AK72" s="227">
        <v>3</v>
      </c>
      <c r="AL72" s="227" t="s">
        <v>15</v>
      </c>
      <c r="AM72" s="227" t="s">
        <v>15</v>
      </c>
      <c r="AN72" s="227">
        <v>99</v>
      </c>
      <c r="AO72" s="227">
        <v>4</v>
      </c>
      <c r="AP72" s="227" t="s">
        <v>15</v>
      </c>
      <c r="AQ72" s="227" t="s">
        <v>15</v>
      </c>
      <c r="AR72" s="227">
        <v>61</v>
      </c>
      <c r="AS72" s="227">
        <v>3</v>
      </c>
      <c r="AT72" s="227">
        <v>14</v>
      </c>
      <c r="AU72" s="227">
        <v>1</v>
      </c>
      <c r="AV72" s="232">
        <v>4</v>
      </c>
      <c r="AW72" s="233">
        <v>0</v>
      </c>
      <c r="AX72" s="233">
        <v>0</v>
      </c>
      <c r="AY72" s="226">
        <v>4</v>
      </c>
      <c r="AZ72" s="226">
        <v>0</v>
      </c>
      <c r="BA72" s="226">
        <v>0</v>
      </c>
      <c r="BB72" s="226" t="e">
        <f t="shared" si="0"/>
        <v>#VALUE!</v>
      </c>
      <c r="BC72" s="226">
        <f t="shared" si="1"/>
        <v>3</v>
      </c>
      <c r="BD72" s="226" t="e">
        <f t="shared" si="2"/>
        <v>#VALUE!</v>
      </c>
      <c r="BE72" s="226" t="e">
        <f t="shared" si="3"/>
        <v>#VALUE!</v>
      </c>
      <c r="BF72" s="226">
        <f t="shared" si="4"/>
        <v>3</v>
      </c>
      <c r="BG72" s="226" t="e">
        <f t="shared" si="5"/>
        <v>#VALUE!</v>
      </c>
      <c r="BH72" s="226" t="e">
        <f t="shared" si="6"/>
        <v>#VALUE!</v>
      </c>
      <c r="BI72" s="226">
        <f t="shared" si="7"/>
        <v>4</v>
      </c>
      <c r="BJ72" s="226" t="e">
        <f t="shared" si="8"/>
        <v>#VALUE!</v>
      </c>
      <c r="BK72" s="226"/>
      <c r="BL72" s="226"/>
      <c r="BM72" s="226"/>
      <c r="BN72" s="226"/>
      <c r="BO72" s="226"/>
      <c r="BP72" s="226"/>
      <c r="BQ72" s="226"/>
      <c r="BR72" s="226"/>
      <c r="BS72" s="226"/>
      <c r="BT72" s="226"/>
      <c r="BU72" s="226"/>
      <c r="BV72" s="226"/>
      <c r="BW72" s="226"/>
      <c r="BX72" s="226"/>
      <c r="BY72" s="226"/>
      <c r="BZ72" s="226"/>
      <c r="CA72" s="226"/>
      <c r="CB72" s="226"/>
      <c r="CC72" s="234"/>
      <c r="CD72" s="234"/>
      <c r="CE72" s="234"/>
    </row>
    <row r="73" spans="1:83" ht="15.75" customHeight="1">
      <c r="A73" s="225" t="s">
        <v>239</v>
      </c>
      <c r="B73" s="226">
        <v>39</v>
      </c>
      <c r="C73" s="116">
        <v>1</v>
      </c>
      <c r="D73" s="235">
        <v>137</v>
      </c>
      <c r="E73" s="235">
        <v>5</v>
      </c>
      <c r="F73" s="235">
        <v>116</v>
      </c>
      <c r="G73" s="235">
        <v>4</v>
      </c>
      <c r="H73" s="235">
        <v>173</v>
      </c>
      <c r="I73" s="235">
        <v>7</v>
      </c>
      <c r="J73" s="235">
        <v>125</v>
      </c>
      <c r="K73" s="235">
        <v>4</v>
      </c>
      <c r="L73" s="235">
        <v>181</v>
      </c>
      <c r="M73" s="235">
        <v>6</v>
      </c>
      <c r="N73" s="235">
        <v>86</v>
      </c>
      <c r="O73" s="235">
        <v>3</v>
      </c>
      <c r="P73" s="235">
        <v>148</v>
      </c>
      <c r="Q73" s="235">
        <v>6</v>
      </c>
      <c r="R73" s="235">
        <v>91</v>
      </c>
      <c r="S73" s="235">
        <v>3</v>
      </c>
      <c r="T73" s="235">
        <v>145</v>
      </c>
      <c r="U73" s="235">
        <v>5</v>
      </c>
      <c r="V73" s="235">
        <v>93</v>
      </c>
      <c r="W73" s="235">
        <v>3</v>
      </c>
      <c r="X73" s="235">
        <v>153</v>
      </c>
      <c r="Y73" s="235">
        <v>6</v>
      </c>
      <c r="Z73" s="235">
        <v>74</v>
      </c>
      <c r="AA73" s="235">
        <v>2</v>
      </c>
      <c r="AB73" s="235">
        <v>153</v>
      </c>
      <c r="AC73" s="235">
        <v>6</v>
      </c>
      <c r="AD73" s="235">
        <v>70</v>
      </c>
      <c r="AE73" s="235">
        <v>2</v>
      </c>
      <c r="AF73" s="235">
        <v>130</v>
      </c>
      <c r="AG73" s="235">
        <v>5</v>
      </c>
      <c r="AH73" s="235">
        <v>90</v>
      </c>
      <c r="AI73" s="235">
        <v>3</v>
      </c>
      <c r="AJ73" s="235">
        <v>135</v>
      </c>
      <c r="AK73" s="235">
        <v>6</v>
      </c>
      <c r="AL73" s="235">
        <v>57</v>
      </c>
      <c r="AM73" s="235">
        <v>2</v>
      </c>
      <c r="AN73" s="235">
        <v>102</v>
      </c>
      <c r="AO73" s="235">
        <v>4</v>
      </c>
      <c r="AP73" s="235">
        <v>50</v>
      </c>
      <c r="AQ73" s="235">
        <v>2</v>
      </c>
      <c r="AR73" s="235">
        <v>112</v>
      </c>
      <c r="AS73" s="235">
        <v>5</v>
      </c>
      <c r="AT73" s="227">
        <v>40</v>
      </c>
      <c r="AU73" s="227">
        <v>2</v>
      </c>
      <c r="AV73" s="232">
        <v>4</v>
      </c>
      <c r="AW73" s="233">
        <v>3</v>
      </c>
      <c r="AX73" s="233">
        <v>0</v>
      </c>
      <c r="AY73" s="226">
        <v>4</v>
      </c>
      <c r="AZ73" s="226">
        <v>3</v>
      </c>
      <c r="BA73" s="226">
        <v>0</v>
      </c>
      <c r="BB73" s="226">
        <f t="shared" si="0"/>
        <v>8</v>
      </c>
      <c r="BC73" s="226">
        <f t="shared" si="1"/>
        <v>4</v>
      </c>
      <c r="BD73" s="226">
        <f t="shared" si="2"/>
        <v>2</v>
      </c>
      <c r="BE73" s="226">
        <f t="shared" si="3"/>
        <v>9</v>
      </c>
      <c r="BF73" s="226">
        <f t="shared" si="4"/>
        <v>6</v>
      </c>
      <c r="BG73" s="226">
        <f t="shared" si="5"/>
        <v>3</v>
      </c>
      <c r="BH73" s="226">
        <f t="shared" si="6"/>
        <v>11</v>
      </c>
      <c r="BI73" s="226">
        <f t="shared" si="7"/>
        <v>7</v>
      </c>
      <c r="BJ73" s="226">
        <f t="shared" si="8"/>
        <v>3</v>
      </c>
      <c r="BK73" s="226"/>
      <c r="BL73" s="226"/>
      <c r="BM73" s="226"/>
      <c r="BN73" s="226"/>
      <c r="BO73" s="226"/>
      <c r="BP73" s="226"/>
      <c r="BQ73" s="226"/>
      <c r="BR73" s="226"/>
      <c r="BS73" s="226"/>
      <c r="BT73" s="226"/>
      <c r="BU73" s="226"/>
      <c r="BV73" s="226"/>
      <c r="BW73" s="226"/>
      <c r="BX73" s="226"/>
      <c r="BY73" s="226"/>
      <c r="BZ73" s="226"/>
      <c r="CA73" s="226"/>
      <c r="CB73" s="226"/>
      <c r="CC73" s="234"/>
      <c r="CD73" s="234"/>
      <c r="CE73" s="234"/>
    </row>
    <row r="74" spans="1:83" ht="15.75" customHeight="1" collapsed="1">
      <c r="A74" s="225" t="s">
        <v>233</v>
      </c>
      <c r="B74" s="226" t="s">
        <v>235</v>
      </c>
      <c r="C74" s="116">
        <v>1</v>
      </c>
      <c r="D74" s="236"/>
      <c r="E74" s="235">
        <v>2</v>
      </c>
      <c r="F74" s="236"/>
      <c r="G74" s="235">
        <v>0</v>
      </c>
      <c r="H74" s="236"/>
      <c r="I74" s="235">
        <v>2</v>
      </c>
      <c r="J74" s="236"/>
      <c r="K74" s="235">
        <v>0</v>
      </c>
      <c r="L74" s="236"/>
      <c r="M74" s="235">
        <v>2</v>
      </c>
      <c r="N74" s="236"/>
      <c r="O74" s="235">
        <v>0</v>
      </c>
      <c r="P74" s="236"/>
      <c r="Q74" s="235">
        <v>2</v>
      </c>
      <c r="R74" s="236"/>
      <c r="S74" s="235">
        <v>0</v>
      </c>
      <c r="T74" s="236"/>
      <c r="U74" s="235">
        <v>3</v>
      </c>
      <c r="V74" s="236"/>
      <c r="W74" s="235">
        <v>0</v>
      </c>
      <c r="X74" s="236"/>
      <c r="Y74" s="235">
        <v>3</v>
      </c>
      <c r="Z74" s="236"/>
      <c r="AA74" s="235">
        <v>0</v>
      </c>
      <c r="AB74" s="236"/>
      <c r="AC74" s="235">
        <v>3</v>
      </c>
      <c r="AD74" s="235"/>
      <c r="AE74" s="235">
        <v>0</v>
      </c>
      <c r="AF74" s="235"/>
      <c r="AG74" s="235">
        <v>3</v>
      </c>
      <c r="AH74" s="235"/>
      <c r="AI74" s="235">
        <v>0</v>
      </c>
      <c r="AJ74" s="235"/>
      <c r="AK74" s="235">
        <v>4</v>
      </c>
      <c r="AL74" s="235"/>
      <c r="AM74" s="235">
        <v>4</v>
      </c>
      <c r="AN74" s="235"/>
      <c r="AO74" s="235">
        <v>4</v>
      </c>
      <c r="AP74" s="235"/>
      <c r="AQ74" s="235">
        <v>0</v>
      </c>
      <c r="AR74" s="235"/>
      <c r="AS74" s="235">
        <v>4</v>
      </c>
      <c r="AT74" s="227"/>
      <c r="AU74" s="227">
        <v>0</v>
      </c>
      <c r="AV74" s="237"/>
      <c r="AW74" s="237"/>
      <c r="AX74" s="237"/>
      <c r="AY74" s="226"/>
      <c r="AZ74" s="226"/>
      <c r="BA74" s="226"/>
      <c r="BB74" s="226">
        <f t="shared" si="0"/>
        <v>4</v>
      </c>
      <c r="BC74" s="226">
        <f t="shared" si="1"/>
        <v>2</v>
      </c>
      <c r="BD74" s="226">
        <f t="shared" si="2"/>
        <v>0</v>
      </c>
      <c r="BE74" s="226">
        <f t="shared" si="3"/>
        <v>4</v>
      </c>
      <c r="BF74" s="226">
        <f t="shared" si="4"/>
        <v>3</v>
      </c>
      <c r="BG74" s="226">
        <f t="shared" si="5"/>
        <v>0</v>
      </c>
      <c r="BH74" s="226">
        <f t="shared" si="6"/>
        <v>4</v>
      </c>
      <c r="BI74" s="226">
        <f t="shared" si="7"/>
        <v>3</v>
      </c>
      <c r="BJ74" s="226">
        <f t="shared" si="8"/>
        <v>0</v>
      </c>
      <c r="BK74" s="226"/>
      <c r="BL74" s="226"/>
      <c r="BM74" s="226"/>
      <c r="BN74" s="226"/>
      <c r="BO74" s="226"/>
      <c r="BP74" s="226"/>
      <c r="BQ74" s="226"/>
      <c r="BR74" s="226"/>
      <c r="BS74" s="226"/>
      <c r="BT74" s="226"/>
      <c r="BU74" s="226"/>
      <c r="BV74" s="226"/>
      <c r="BW74" s="226"/>
      <c r="BX74" s="226"/>
      <c r="BY74" s="226"/>
      <c r="BZ74" s="226"/>
      <c r="CA74" s="226"/>
      <c r="CB74" s="226"/>
      <c r="CC74" s="234"/>
      <c r="CD74" s="234"/>
      <c r="CE74" s="234"/>
    </row>
    <row r="75" spans="1:83" ht="15.75" hidden="1" customHeight="1" outlineLevel="1">
      <c r="A75" s="225" t="s">
        <v>87</v>
      </c>
      <c r="B75" s="226">
        <v>5</v>
      </c>
      <c r="C75" s="225">
        <v>0.5</v>
      </c>
      <c r="D75" s="227">
        <v>121</v>
      </c>
      <c r="E75" s="227">
        <v>4</v>
      </c>
      <c r="F75" s="227">
        <v>81</v>
      </c>
      <c r="G75" s="227">
        <v>2</v>
      </c>
      <c r="H75" s="227">
        <v>128</v>
      </c>
      <c r="I75" s="227">
        <v>4</v>
      </c>
      <c r="J75" s="227">
        <v>106</v>
      </c>
      <c r="K75" s="227">
        <v>3</v>
      </c>
      <c r="L75" s="227">
        <v>146</v>
      </c>
      <c r="M75" s="227">
        <v>5</v>
      </c>
      <c r="N75" s="227">
        <v>84</v>
      </c>
      <c r="O75" s="227">
        <v>3</v>
      </c>
      <c r="P75" s="227">
        <v>147</v>
      </c>
      <c r="Q75" s="227">
        <v>5</v>
      </c>
      <c r="R75" s="227">
        <v>77</v>
      </c>
      <c r="S75" s="227">
        <v>3</v>
      </c>
      <c r="T75" s="227">
        <v>118</v>
      </c>
      <c r="U75" s="227">
        <v>5</v>
      </c>
      <c r="V75" s="227">
        <v>59</v>
      </c>
      <c r="W75" s="227">
        <v>2</v>
      </c>
      <c r="X75" s="227">
        <v>107</v>
      </c>
      <c r="Y75" s="227">
        <v>5</v>
      </c>
      <c r="Z75" s="227">
        <v>54</v>
      </c>
      <c r="AA75" s="227">
        <v>2</v>
      </c>
      <c r="AB75" s="227">
        <v>111</v>
      </c>
      <c r="AC75" s="227">
        <v>5</v>
      </c>
      <c r="AD75" s="227">
        <v>37</v>
      </c>
      <c r="AE75" s="227">
        <v>2</v>
      </c>
      <c r="AF75" s="227">
        <v>108</v>
      </c>
      <c r="AG75" s="227">
        <v>5</v>
      </c>
      <c r="AH75" s="227">
        <v>37</v>
      </c>
      <c r="AI75" s="227">
        <v>2</v>
      </c>
      <c r="AJ75" s="227">
        <v>90</v>
      </c>
      <c r="AK75" s="227">
        <v>4</v>
      </c>
      <c r="AL75" s="227">
        <v>32</v>
      </c>
      <c r="AM75" s="227">
        <v>1</v>
      </c>
      <c r="AN75" s="227">
        <v>85</v>
      </c>
      <c r="AO75" s="227">
        <v>3</v>
      </c>
      <c r="AP75" s="227">
        <v>25</v>
      </c>
      <c r="AQ75" s="227">
        <v>1</v>
      </c>
      <c r="AR75" s="227">
        <v>74</v>
      </c>
      <c r="AS75" s="227">
        <v>3</v>
      </c>
      <c r="AT75" s="227">
        <v>31</v>
      </c>
      <c r="AU75" s="227">
        <v>1</v>
      </c>
      <c r="AV75" s="237">
        <v>2</v>
      </c>
      <c r="AW75" s="237">
        <v>2</v>
      </c>
      <c r="AX75" s="237">
        <v>0</v>
      </c>
      <c r="AY75" s="226">
        <v>0</v>
      </c>
      <c r="AZ75" s="226">
        <v>0</v>
      </c>
      <c r="BA75" s="226">
        <v>0</v>
      </c>
      <c r="BB75" s="226"/>
      <c r="BC75" s="226"/>
      <c r="BD75" s="226"/>
      <c r="BE75" s="226"/>
      <c r="BF75" s="226"/>
      <c r="BG75" s="226"/>
      <c r="BH75" s="226"/>
      <c r="BI75" s="226"/>
      <c r="BJ75" s="226"/>
      <c r="BK75" s="226">
        <f t="shared" ref="BK75:BK124" si="9">ROUNDUP((((U75+AC75+W75+AE75)*4)+Q75+Y75+AG75+AK75+AO75+AS75+S75+AA75+AI75+AM75+AQ75+AU75)/18,0)</f>
        <v>6</v>
      </c>
      <c r="BL75" s="226">
        <f t="shared" ref="BL75:BL124" si="10">ROUNDUP((((U75+AC75)*4))/18,0)</f>
        <v>3</v>
      </c>
      <c r="BM75" s="226">
        <f t="shared" ref="BM75:BM124" si="11">ROUNDUP((((W75+AE75)*4))/18,0)</f>
        <v>1</v>
      </c>
      <c r="BN75" s="226">
        <f t="shared" ref="BN75:BN124" si="12">ROUNDUP((((U75+Y75+AC75+W75+AA75+AE75)*4)+Q75+AG75+AK75+AO75+AS75+S75+AI75+AM75+AQ75+AU75)/18,0)</f>
        <v>7</v>
      </c>
      <c r="BO75" s="226">
        <f t="shared" ref="BO75:BO124" si="13">ROUNDUP((((U75+Y75+AC75)*4))/18,0)</f>
        <v>4</v>
      </c>
      <c r="BP75" s="226">
        <f t="shared" ref="BP75:BP124" si="14">ROUNDUP((((W75+AA75+AE75)*4))/18,0)</f>
        <v>2</v>
      </c>
      <c r="BQ75" s="226">
        <f t="shared" ref="BQ75:BQ124" si="15">ROUNDUP((((Q75+U75+AC75+S75+W75+AE75)*4)+Y75+AG75+AK75+AO75+AS75+AA75+AI75+AM75+AQ75+AU75)/18,0)</f>
        <v>7</v>
      </c>
      <c r="BR75" s="226">
        <f t="shared" ref="BR75:BR124" si="16">ROUNDUP((((Q75+U75+AC75)*4))/18,0)</f>
        <v>4</v>
      </c>
      <c r="BS75" s="226">
        <f t="shared" ref="BS75:BS124" si="17">ROUNDUP((((S75+W75+AE75)*4))/18,0)</f>
        <v>2</v>
      </c>
      <c r="BT75" s="226">
        <f t="shared" ref="BT75:BT124" si="18">ROUNDUP((((Q75+U75+Y75+AC75+S75+W75+AA75+AE75)*4)+AG75+AK75+AO75+AS75+AI75+AM75+AQ75+AU75)/18,0)</f>
        <v>8</v>
      </c>
      <c r="BU75" s="226">
        <f t="shared" ref="BU75:BU124" si="19">ROUNDUP((((Q75+U75+Y75+AC75)*4))/18,0)</f>
        <v>5</v>
      </c>
      <c r="BV75" s="226">
        <f t="shared" ref="BV75:BV124" si="20">ROUNDUP((((S75+W75+AA75+AE75)*4))/18,0)</f>
        <v>2</v>
      </c>
      <c r="BW75" s="226">
        <f t="shared" ref="BW75:BW124" si="21">ROUNDUP((((M75+Q75+U75+AC75+O75+S75+W75+AE75)*4)+Y75+AG75+AK75+AO75+AS75+AA75+AI75+AM75+AQ75+AU75)/18,0)</f>
        <v>9</v>
      </c>
      <c r="BX75" s="226">
        <f t="shared" ref="BX75:BX124" si="22">ROUNDUP((((M75+Q75+U75+AC75)*4))/18,0)</f>
        <v>5</v>
      </c>
      <c r="BY75" s="226">
        <f t="shared" ref="BY75:BY124" si="23">ROUNDUP((((O75+S75+W75+AE75)*4))/18,0)</f>
        <v>3</v>
      </c>
      <c r="BZ75" s="226">
        <f t="shared" ref="BZ75:BZ124" si="24">ROUNDUP((((M75+O75+Q75+S75+U75+W75+Y75+AA75+AC75+AE75)*4)+AG75+AI75+AK75+AM75+AO75+AQ75+AS75+AU75)/18,0)</f>
        <v>10</v>
      </c>
      <c r="CA75" s="226">
        <f t="shared" ref="CA75:CA124" si="25">ROUNDUP((((M75+Q75+Y75+U75+AC75)*4))/18,0)</f>
        <v>6</v>
      </c>
      <c r="CB75" s="226">
        <f t="shared" ref="CB75:CB124" si="26">ROUNDUP((((O75+S75+W75+AA75+AE75)*4))/18,0)</f>
        <v>3</v>
      </c>
      <c r="CC75" s="234"/>
      <c r="CD75" s="234"/>
      <c r="CE75" s="234"/>
    </row>
    <row r="76" spans="1:83" ht="15.75" hidden="1" customHeight="1" outlineLevel="1">
      <c r="A76" s="225" t="s">
        <v>87</v>
      </c>
      <c r="B76" s="226">
        <v>7</v>
      </c>
      <c r="C76" s="225">
        <v>0.5</v>
      </c>
      <c r="D76" s="227">
        <v>61</v>
      </c>
      <c r="E76" s="227">
        <v>2</v>
      </c>
      <c r="F76" s="227">
        <v>30</v>
      </c>
      <c r="G76" s="227">
        <v>1</v>
      </c>
      <c r="H76" s="227">
        <v>64</v>
      </c>
      <c r="I76" s="227">
        <v>3</v>
      </c>
      <c r="J76" s="227">
        <v>54</v>
      </c>
      <c r="K76" s="227">
        <v>2</v>
      </c>
      <c r="L76" s="227">
        <v>51</v>
      </c>
      <c r="M76" s="227">
        <v>2</v>
      </c>
      <c r="N76" s="227">
        <v>51</v>
      </c>
      <c r="O76" s="227">
        <v>2</v>
      </c>
      <c r="P76" s="227">
        <v>72</v>
      </c>
      <c r="Q76" s="227">
        <v>3</v>
      </c>
      <c r="R76" s="227">
        <v>49</v>
      </c>
      <c r="S76" s="227">
        <v>2</v>
      </c>
      <c r="T76" s="227">
        <v>65</v>
      </c>
      <c r="U76" s="227">
        <v>3</v>
      </c>
      <c r="V76" s="227">
        <v>29</v>
      </c>
      <c r="W76" s="227">
        <v>2</v>
      </c>
      <c r="X76" s="227">
        <v>62</v>
      </c>
      <c r="Y76" s="227">
        <v>3</v>
      </c>
      <c r="Z76" s="227">
        <v>42</v>
      </c>
      <c r="AA76" s="227">
        <v>2</v>
      </c>
      <c r="AB76" s="227">
        <v>48</v>
      </c>
      <c r="AC76" s="227">
        <v>2</v>
      </c>
      <c r="AD76" s="227">
        <v>38</v>
      </c>
      <c r="AE76" s="227">
        <v>2</v>
      </c>
      <c r="AF76" s="227">
        <v>51</v>
      </c>
      <c r="AG76" s="227">
        <v>2</v>
      </c>
      <c r="AH76" s="227">
        <v>35</v>
      </c>
      <c r="AI76" s="227">
        <v>2</v>
      </c>
      <c r="AJ76" s="227">
        <v>44</v>
      </c>
      <c r="AK76" s="227">
        <v>2</v>
      </c>
      <c r="AL76" s="227">
        <v>16</v>
      </c>
      <c r="AM76" s="227">
        <v>1</v>
      </c>
      <c r="AN76" s="227">
        <v>42</v>
      </c>
      <c r="AO76" s="227">
        <v>2</v>
      </c>
      <c r="AP76" s="227">
        <v>24</v>
      </c>
      <c r="AQ76" s="227">
        <v>1</v>
      </c>
      <c r="AR76" s="227">
        <v>49</v>
      </c>
      <c r="AS76" s="227">
        <v>2</v>
      </c>
      <c r="AT76" s="227">
        <v>14</v>
      </c>
      <c r="AU76" s="227">
        <v>1</v>
      </c>
      <c r="AV76" s="237">
        <v>2</v>
      </c>
      <c r="AW76" s="237">
        <v>1</v>
      </c>
      <c r="AX76" s="237">
        <v>0</v>
      </c>
      <c r="AY76" s="226">
        <v>0</v>
      </c>
      <c r="AZ76" s="226">
        <v>0</v>
      </c>
      <c r="BA76" s="226">
        <v>0</v>
      </c>
      <c r="BB76" s="226"/>
      <c r="BC76" s="226"/>
      <c r="BD76" s="226"/>
      <c r="BE76" s="226"/>
      <c r="BF76" s="226"/>
      <c r="BG76" s="226"/>
      <c r="BH76" s="226"/>
      <c r="BI76" s="226"/>
      <c r="BJ76" s="226"/>
      <c r="BK76" s="226">
        <f t="shared" si="9"/>
        <v>4</v>
      </c>
      <c r="BL76" s="226">
        <f t="shared" si="10"/>
        <v>2</v>
      </c>
      <c r="BM76" s="226">
        <f t="shared" si="11"/>
        <v>1</v>
      </c>
      <c r="BN76" s="226">
        <f t="shared" si="12"/>
        <v>5</v>
      </c>
      <c r="BO76" s="226">
        <f t="shared" si="13"/>
        <v>2</v>
      </c>
      <c r="BP76" s="226">
        <f t="shared" si="14"/>
        <v>2</v>
      </c>
      <c r="BQ76" s="226">
        <f t="shared" si="15"/>
        <v>5</v>
      </c>
      <c r="BR76" s="226">
        <f t="shared" si="16"/>
        <v>2</v>
      </c>
      <c r="BS76" s="226">
        <f t="shared" si="17"/>
        <v>2</v>
      </c>
      <c r="BT76" s="226">
        <f t="shared" si="18"/>
        <v>5</v>
      </c>
      <c r="BU76" s="226">
        <f t="shared" si="19"/>
        <v>3</v>
      </c>
      <c r="BV76" s="226">
        <f t="shared" si="20"/>
        <v>2</v>
      </c>
      <c r="BW76" s="226">
        <f t="shared" si="21"/>
        <v>5</v>
      </c>
      <c r="BX76" s="226">
        <f t="shared" si="22"/>
        <v>3</v>
      </c>
      <c r="BY76" s="226">
        <f t="shared" si="23"/>
        <v>2</v>
      </c>
      <c r="BZ76" s="226">
        <f t="shared" si="24"/>
        <v>6</v>
      </c>
      <c r="CA76" s="226">
        <f t="shared" si="25"/>
        <v>3</v>
      </c>
      <c r="CB76" s="226">
        <f t="shared" si="26"/>
        <v>3</v>
      </c>
      <c r="CC76" s="234"/>
      <c r="CD76" s="234"/>
      <c r="CE76" s="234"/>
    </row>
    <row r="77" spans="1:83" ht="15.75" hidden="1" customHeight="1" outlineLevel="1">
      <c r="A77" s="225" t="s">
        <v>87</v>
      </c>
      <c r="B77" s="226">
        <v>8</v>
      </c>
      <c r="C77" s="225">
        <v>0.5</v>
      </c>
      <c r="D77" s="227">
        <v>10</v>
      </c>
      <c r="E77" s="227">
        <v>1</v>
      </c>
      <c r="F77" s="227">
        <v>75</v>
      </c>
      <c r="G77" s="227">
        <v>2</v>
      </c>
      <c r="H77" s="227">
        <v>23</v>
      </c>
      <c r="I77" s="227">
        <v>1</v>
      </c>
      <c r="J77" s="227">
        <v>78</v>
      </c>
      <c r="K77" s="227">
        <v>3</v>
      </c>
      <c r="L77" s="227">
        <v>22</v>
      </c>
      <c r="M77" s="227">
        <v>1</v>
      </c>
      <c r="N77" s="227">
        <v>59</v>
      </c>
      <c r="O77" s="227">
        <v>2</v>
      </c>
      <c r="P77" s="227">
        <v>24</v>
      </c>
      <c r="Q77" s="227">
        <v>1</v>
      </c>
      <c r="R77" s="227">
        <v>53</v>
      </c>
      <c r="S77" s="227">
        <v>2</v>
      </c>
      <c r="T77" s="227">
        <v>18</v>
      </c>
      <c r="U77" s="227">
        <v>1</v>
      </c>
      <c r="V77" s="227">
        <v>59</v>
      </c>
      <c r="W77" s="227">
        <v>2</v>
      </c>
      <c r="X77" s="227">
        <v>20</v>
      </c>
      <c r="Y77" s="227">
        <v>1</v>
      </c>
      <c r="Z77" s="227">
        <v>44</v>
      </c>
      <c r="AA77" s="227">
        <v>2</v>
      </c>
      <c r="AB77" s="227">
        <v>14</v>
      </c>
      <c r="AC77" s="227">
        <v>1</v>
      </c>
      <c r="AD77" s="227">
        <v>40</v>
      </c>
      <c r="AE77" s="227">
        <v>2</v>
      </c>
      <c r="AF77" s="227">
        <v>13</v>
      </c>
      <c r="AG77" s="227">
        <v>1</v>
      </c>
      <c r="AH77" s="227">
        <v>50</v>
      </c>
      <c r="AI77" s="227">
        <v>2</v>
      </c>
      <c r="AJ77" s="227">
        <v>14</v>
      </c>
      <c r="AK77" s="227">
        <v>1</v>
      </c>
      <c r="AL77" s="227">
        <v>41</v>
      </c>
      <c r="AM77" s="227">
        <v>2</v>
      </c>
      <c r="AN77" s="227">
        <v>16</v>
      </c>
      <c r="AO77" s="227">
        <v>1</v>
      </c>
      <c r="AP77" s="227">
        <v>53</v>
      </c>
      <c r="AQ77" s="227">
        <v>2</v>
      </c>
      <c r="AR77" s="227">
        <v>17</v>
      </c>
      <c r="AS77" s="227">
        <v>1</v>
      </c>
      <c r="AT77" s="227">
        <v>61</v>
      </c>
      <c r="AU77" s="227">
        <v>2</v>
      </c>
      <c r="AV77" s="237">
        <v>1</v>
      </c>
      <c r="AW77" s="237">
        <v>1</v>
      </c>
      <c r="AX77" s="237">
        <v>0</v>
      </c>
      <c r="AY77" s="226">
        <v>0</v>
      </c>
      <c r="AZ77" s="226">
        <v>0</v>
      </c>
      <c r="BA77" s="226">
        <v>0</v>
      </c>
      <c r="BB77" s="226"/>
      <c r="BC77" s="226"/>
      <c r="BD77" s="226"/>
      <c r="BE77" s="226"/>
      <c r="BF77" s="226"/>
      <c r="BG77" s="226"/>
      <c r="BH77" s="226"/>
      <c r="BI77" s="226"/>
      <c r="BJ77" s="226"/>
      <c r="BK77" s="226">
        <f t="shared" si="9"/>
        <v>3</v>
      </c>
      <c r="BL77" s="226">
        <f t="shared" si="10"/>
        <v>1</v>
      </c>
      <c r="BM77" s="226">
        <f t="shared" si="11"/>
        <v>1</v>
      </c>
      <c r="BN77" s="226">
        <f t="shared" si="12"/>
        <v>3</v>
      </c>
      <c r="BO77" s="226">
        <f t="shared" si="13"/>
        <v>1</v>
      </c>
      <c r="BP77" s="226">
        <f t="shared" si="14"/>
        <v>2</v>
      </c>
      <c r="BQ77" s="226">
        <f t="shared" si="15"/>
        <v>3</v>
      </c>
      <c r="BR77" s="226">
        <f t="shared" si="16"/>
        <v>1</v>
      </c>
      <c r="BS77" s="226">
        <f t="shared" si="17"/>
        <v>2</v>
      </c>
      <c r="BT77" s="226">
        <f t="shared" si="18"/>
        <v>4</v>
      </c>
      <c r="BU77" s="226">
        <f t="shared" si="19"/>
        <v>1</v>
      </c>
      <c r="BV77" s="226">
        <f t="shared" si="20"/>
        <v>2</v>
      </c>
      <c r="BW77" s="226">
        <f t="shared" si="21"/>
        <v>4</v>
      </c>
      <c r="BX77" s="226">
        <f t="shared" si="22"/>
        <v>1</v>
      </c>
      <c r="BY77" s="226">
        <f t="shared" si="23"/>
        <v>2</v>
      </c>
      <c r="BZ77" s="226">
        <f t="shared" si="24"/>
        <v>4</v>
      </c>
      <c r="CA77" s="226">
        <f t="shared" si="25"/>
        <v>2</v>
      </c>
      <c r="CB77" s="226">
        <f t="shared" si="26"/>
        <v>3</v>
      </c>
      <c r="CC77" s="234"/>
      <c r="CD77" s="234"/>
      <c r="CE77" s="234"/>
    </row>
    <row r="78" spans="1:83" ht="15.75" hidden="1" customHeight="1" outlineLevel="1">
      <c r="A78" s="225" t="s">
        <v>87</v>
      </c>
      <c r="B78" s="226">
        <v>17</v>
      </c>
      <c r="C78" s="225">
        <v>0.5</v>
      </c>
      <c r="D78" s="227">
        <v>88</v>
      </c>
      <c r="E78" s="227">
        <v>4</v>
      </c>
      <c r="F78" s="227">
        <v>162</v>
      </c>
      <c r="G78" s="227">
        <v>5</v>
      </c>
      <c r="H78" s="227">
        <v>61</v>
      </c>
      <c r="I78" s="227">
        <v>3</v>
      </c>
      <c r="J78" s="227">
        <v>130</v>
      </c>
      <c r="K78" s="227">
        <v>4</v>
      </c>
      <c r="L78" s="227">
        <v>76</v>
      </c>
      <c r="M78" s="227">
        <v>3</v>
      </c>
      <c r="N78" s="227">
        <v>131</v>
      </c>
      <c r="O78" s="227">
        <v>4</v>
      </c>
      <c r="P78" s="227">
        <v>59</v>
      </c>
      <c r="Q78" s="227">
        <v>3</v>
      </c>
      <c r="R78" s="227">
        <v>101</v>
      </c>
      <c r="S78" s="227">
        <v>4</v>
      </c>
      <c r="T78" s="227">
        <v>96</v>
      </c>
      <c r="U78" s="227">
        <v>4</v>
      </c>
      <c r="V78" s="227">
        <v>112</v>
      </c>
      <c r="W78" s="227">
        <v>5</v>
      </c>
      <c r="X78" s="227">
        <v>68</v>
      </c>
      <c r="Y78" s="227">
        <v>3</v>
      </c>
      <c r="Z78" s="227">
        <v>103</v>
      </c>
      <c r="AA78" s="227">
        <v>4</v>
      </c>
      <c r="AB78" s="227">
        <v>78</v>
      </c>
      <c r="AC78" s="227">
        <v>3</v>
      </c>
      <c r="AD78" s="227">
        <v>115</v>
      </c>
      <c r="AE78" s="227">
        <v>4</v>
      </c>
      <c r="AF78" s="227">
        <v>61</v>
      </c>
      <c r="AG78" s="227">
        <v>3</v>
      </c>
      <c r="AH78" s="227">
        <v>77</v>
      </c>
      <c r="AI78" s="227">
        <v>3</v>
      </c>
      <c r="AJ78" s="227">
        <v>75</v>
      </c>
      <c r="AK78" s="227">
        <v>3</v>
      </c>
      <c r="AL78" s="227">
        <v>73</v>
      </c>
      <c r="AM78" s="227">
        <v>3</v>
      </c>
      <c r="AN78" s="227">
        <v>44</v>
      </c>
      <c r="AO78" s="227">
        <v>2</v>
      </c>
      <c r="AP78" s="227">
        <v>66</v>
      </c>
      <c r="AQ78" s="227">
        <v>3</v>
      </c>
      <c r="AR78" s="227">
        <v>51</v>
      </c>
      <c r="AS78" s="227">
        <v>2</v>
      </c>
      <c r="AT78" s="227">
        <v>42</v>
      </c>
      <c r="AU78" s="227">
        <v>2</v>
      </c>
      <c r="AV78" s="237">
        <v>2</v>
      </c>
      <c r="AW78" s="237">
        <v>1</v>
      </c>
      <c r="AX78" s="237">
        <v>1</v>
      </c>
      <c r="AY78" s="226">
        <v>0</v>
      </c>
      <c r="AZ78" s="226">
        <v>0</v>
      </c>
      <c r="BA78" s="226">
        <v>0</v>
      </c>
      <c r="BB78" s="226"/>
      <c r="BC78" s="226"/>
      <c r="BD78" s="226"/>
      <c r="BE78" s="226"/>
      <c r="BF78" s="226"/>
      <c r="BG78" s="226"/>
      <c r="BH78" s="226"/>
      <c r="BI78" s="226"/>
      <c r="BJ78" s="226"/>
      <c r="BK78" s="226">
        <f t="shared" si="9"/>
        <v>6</v>
      </c>
      <c r="BL78" s="226">
        <f t="shared" si="10"/>
        <v>2</v>
      </c>
      <c r="BM78" s="226">
        <f t="shared" si="11"/>
        <v>2</v>
      </c>
      <c r="BN78" s="226">
        <f t="shared" si="12"/>
        <v>7</v>
      </c>
      <c r="BO78" s="226">
        <f t="shared" si="13"/>
        <v>3</v>
      </c>
      <c r="BP78" s="226">
        <f t="shared" si="14"/>
        <v>3</v>
      </c>
      <c r="BQ78" s="226">
        <f t="shared" si="15"/>
        <v>7</v>
      </c>
      <c r="BR78" s="226">
        <f t="shared" si="16"/>
        <v>3</v>
      </c>
      <c r="BS78" s="226">
        <f t="shared" si="17"/>
        <v>3</v>
      </c>
      <c r="BT78" s="226">
        <f t="shared" si="18"/>
        <v>8</v>
      </c>
      <c r="BU78" s="226">
        <f t="shared" si="19"/>
        <v>3</v>
      </c>
      <c r="BV78" s="226">
        <f t="shared" si="20"/>
        <v>4</v>
      </c>
      <c r="BW78" s="226">
        <f t="shared" si="21"/>
        <v>9</v>
      </c>
      <c r="BX78" s="226">
        <f t="shared" si="22"/>
        <v>3</v>
      </c>
      <c r="BY78" s="226">
        <f t="shared" si="23"/>
        <v>4</v>
      </c>
      <c r="BZ78" s="226">
        <f t="shared" si="24"/>
        <v>10</v>
      </c>
      <c r="CA78" s="226">
        <f t="shared" si="25"/>
        <v>4</v>
      </c>
      <c r="CB78" s="226">
        <f t="shared" si="26"/>
        <v>5</v>
      </c>
      <c r="CC78" s="234"/>
      <c r="CD78" s="234"/>
      <c r="CE78" s="234"/>
    </row>
    <row r="79" spans="1:83" ht="15.75" hidden="1" customHeight="1" outlineLevel="1">
      <c r="A79" s="225" t="s">
        <v>87</v>
      </c>
      <c r="B79" s="226">
        <v>42</v>
      </c>
      <c r="C79" s="225">
        <v>0.5</v>
      </c>
      <c r="D79" s="227">
        <v>78</v>
      </c>
      <c r="E79" s="227">
        <v>3</v>
      </c>
      <c r="F79" s="227">
        <v>63</v>
      </c>
      <c r="G79" s="227">
        <v>2</v>
      </c>
      <c r="H79" s="227">
        <v>75</v>
      </c>
      <c r="I79" s="227">
        <v>3</v>
      </c>
      <c r="J79" s="227">
        <v>67</v>
      </c>
      <c r="K79" s="227">
        <v>2</v>
      </c>
      <c r="L79" s="227">
        <v>77</v>
      </c>
      <c r="M79" s="227">
        <v>3</v>
      </c>
      <c r="N79" s="227">
        <v>54</v>
      </c>
      <c r="O79" s="227">
        <v>2</v>
      </c>
      <c r="P79" s="227">
        <v>86</v>
      </c>
      <c r="Q79" s="227">
        <v>3</v>
      </c>
      <c r="R79" s="227">
        <v>47</v>
      </c>
      <c r="S79" s="227">
        <v>2</v>
      </c>
      <c r="T79" s="227">
        <v>85</v>
      </c>
      <c r="U79" s="227">
        <v>4</v>
      </c>
      <c r="V79" s="227">
        <v>54</v>
      </c>
      <c r="W79" s="227">
        <v>2</v>
      </c>
      <c r="X79" s="227">
        <v>65</v>
      </c>
      <c r="Y79" s="227">
        <v>3</v>
      </c>
      <c r="Z79" s="227">
        <v>40</v>
      </c>
      <c r="AA79" s="227">
        <v>2</v>
      </c>
      <c r="AB79" s="227">
        <v>74</v>
      </c>
      <c r="AC79" s="227">
        <v>3</v>
      </c>
      <c r="AD79" s="227">
        <v>45</v>
      </c>
      <c r="AE79" s="227">
        <v>2</v>
      </c>
      <c r="AF79" s="227">
        <v>75</v>
      </c>
      <c r="AG79" s="227">
        <v>3</v>
      </c>
      <c r="AH79" s="227">
        <v>16</v>
      </c>
      <c r="AI79" s="227">
        <v>1</v>
      </c>
      <c r="AJ79" s="227">
        <v>60</v>
      </c>
      <c r="AK79" s="227">
        <v>3</v>
      </c>
      <c r="AL79" s="227">
        <v>30</v>
      </c>
      <c r="AM79" s="227">
        <v>1</v>
      </c>
      <c r="AN79" s="227">
        <v>41</v>
      </c>
      <c r="AO79" s="227">
        <v>3</v>
      </c>
      <c r="AP79" s="227">
        <v>17</v>
      </c>
      <c r="AQ79" s="227">
        <v>1</v>
      </c>
      <c r="AR79" s="227">
        <v>23</v>
      </c>
      <c r="AS79" s="227">
        <v>1</v>
      </c>
      <c r="AT79" s="227">
        <v>23</v>
      </c>
      <c r="AU79" s="227">
        <v>1</v>
      </c>
      <c r="AV79" s="237">
        <v>4</v>
      </c>
      <c r="AW79" s="237">
        <v>2</v>
      </c>
      <c r="AX79" s="237">
        <v>2</v>
      </c>
      <c r="AY79" s="226">
        <v>0</v>
      </c>
      <c r="AZ79" s="226">
        <v>0</v>
      </c>
      <c r="BA79" s="226">
        <v>0</v>
      </c>
      <c r="BB79" s="226"/>
      <c r="BC79" s="226"/>
      <c r="BD79" s="226"/>
      <c r="BE79" s="226"/>
      <c r="BF79" s="226"/>
      <c r="BG79" s="226"/>
      <c r="BH79" s="226"/>
      <c r="BI79" s="226"/>
      <c r="BJ79" s="226"/>
      <c r="BK79" s="226">
        <f t="shared" si="9"/>
        <v>4</v>
      </c>
      <c r="BL79" s="226">
        <f t="shared" si="10"/>
        <v>2</v>
      </c>
      <c r="BM79" s="226">
        <f t="shared" si="11"/>
        <v>1</v>
      </c>
      <c r="BN79" s="226">
        <f t="shared" si="12"/>
        <v>5</v>
      </c>
      <c r="BO79" s="226">
        <f t="shared" si="13"/>
        <v>3</v>
      </c>
      <c r="BP79" s="226">
        <f t="shared" si="14"/>
        <v>2</v>
      </c>
      <c r="BQ79" s="226">
        <f t="shared" si="15"/>
        <v>5</v>
      </c>
      <c r="BR79" s="226">
        <f t="shared" si="16"/>
        <v>3</v>
      </c>
      <c r="BS79" s="226">
        <f t="shared" si="17"/>
        <v>2</v>
      </c>
      <c r="BT79" s="226">
        <f t="shared" si="18"/>
        <v>6</v>
      </c>
      <c r="BU79" s="226">
        <f t="shared" si="19"/>
        <v>3</v>
      </c>
      <c r="BV79" s="226">
        <f t="shared" si="20"/>
        <v>2</v>
      </c>
      <c r="BW79" s="226">
        <f t="shared" si="21"/>
        <v>6</v>
      </c>
      <c r="BX79" s="226">
        <f t="shared" si="22"/>
        <v>3</v>
      </c>
      <c r="BY79" s="226">
        <f t="shared" si="23"/>
        <v>2</v>
      </c>
      <c r="BZ79" s="226">
        <f t="shared" si="24"/>
        <v>7</v>
      </c>
      <c r="CA79" s="226">
        <f t="shared" si="25"/>
        <v>4</v>
      </c>
      <c r="CB79" s="226">
        <f t="shared" si="26"/>
        <v>3</v>
      </c>
      <c r="CC79" s="234"/>
      <c r="CD79" s="234"/>
      <c r="CE79" s="234"/>
    </row>
    <row r="80" spans="1:83" ht="15.75" hidden="1" customHeight="1" outlineLevel="1">
      <c r="A80" s="225" t="s">
        <v>87</v>
      </c>
      <c r="B80" s="226">
        <v>59</v>
      </c>
      <c r="C80" s="225">
        <v>0.5</v>
      </c>
      <c r="D80" s="227">
        <v>184</v>
      </c>
      <c r="E80" s="227">
        <v>7</v>
      </c>
      <c r="F80" s="227">
        <v>30</v>
      </c>
      <c r="G80" s="227">
        <v>1</v>
      </c>
      <c r="H80" s="227">
        <v>191</v>
      </c>
      <c r="I80" s="227">
        <v>7</v>
      </c>
      <c r="J80" s="227">
        <v>38</v>
      </c>
      <c r="K80" s="227">
        <v>1</v>
      </c>
      <c r="L80" s="227">
        <v>195</v>
      </c>
      <c r="M80" s="227">
        <v>7</v>
      </c>
      <c r="N80" s="227">
        <v>34</v>
      </c>
      <c r="O80" s="227">
        <v>1</v>
      </c>
      <c r="P80" s="227">
        <v>150</v>
      </c>
      <c r="Q80" s="227">
        <v>8</v>
      </c>
      <c r="R80" s="227">
        <v>29</v>
      </c>
      <c r="S80" s="227">
        <v>1</v>
      </c>
      <c r="T80" s="227">
        <v>154</v>
      </c>
      <c r="U80" s="227">
        <v>6</v>
      </c>
      <c r="V80" s="227">
        <v>25</v>
      </c>
      <c r="W80" s="227">
        <v>2</v>
      </c>
      <c r="X80" s="227">
        <v>142</v>
      </c>
      <c r="Y80" s="227">
        <v>6</v>
      </c>
      <c r="Z80" s="227">
        <v>30</v>
      </c>
      <c r="AA80" s="227">
        <v>1</v>
      </c>
      <c r="AB80" s="227">
        <v>117</v>
      </c>
      <c r="AC80" s="227">
        <v>5</v>
      </c>
      <c r="AD80" s="227">
        <v>26</v>
      </c>
      <c r="AE80" s="227">
        <v>2</v>
      </c>
      <c r="AF80" s="227">
        <v>142</v>
      </c>
      <c r="AG80" s="227">
        <v>7</v>
      </c>
      <c r="AH80" s="227">
        <v>20</v>
      </c>
      <c r="AI80" s="227">
        <v>1</v>
      </c>
      <c r="AJ80" s="227">
        <v>118</v>
      </c>
      <c r="AK80" s="227">
        <v>6</v>
      </c>
      <c r="AL80" s="227">
        <v>11</v>
      </c>
      <c r="AM80" s="227">
        <v>1</v>
      </c>
      <c r="AN80" s="227">
        <v>64</v>
      </c>
      <c r="AO80" s="227">
        <v>3</v>
      </c>
      <c r="AP80" s="227">
        <v>16</v>
      </c>
      <c r="AQ80" s="227">
        <v>1</v>
      </c>
      <c r="AR80" s="227">
        <v>78</v>
      </c>
      <c r="AS80" s="227">
        <v>4</v>
      </c>
      <c r="AT80" s="227">
        <v>16</v>
      </c>
      <c r="AU80" s="227">
        <v>1</v>
      </c>
      <c r="AV80" s="237">
        <v>5</v>
      </c>
      <c r="AW80" s="237">
        <v>1</v>
      </c>
      <c r="AX80" s="237">
        <v>0</v>
      </c>
      <c r="AY80" s="226">
        <v>0</v>
      </c>
      <c r="AZ80" s="226">
        <v>0</v>
      </c>
      <c r="BA80" s="226">
        <v>0</v>
      </c>
      <c r="BB80" s="226"/>
      <c r="BC80" s="226"/>
      <c r="BD80" s="226"/>
      <c r="BE80" s="226"/>
      <c r="BF80" s="226"/>
      <c r="BG80" s="226"/>
      <c r="BH80" s="226"/>
      <c r="BI80" s="226"/>
      <c r="BJ80" s="226"/>
      <c r="BK80" s="226">
        <f t="shared" si="9"/>
        <v>6</v>
      </c>
      <c r="BL80" s="226">
        <f t="shared" si="10"/>
        <v>3</v>
      </c>
      <c r="BM80" s="226">
        <f t="shared" si="11"/>
        <v>1</v>
      </c>
      <c r="BN80" s="226">
        <f t="shared" si="12"/>
        <v>7</v>
      </c>
      <c r="BO80" s="226">
        <f t="shared" si="13"/>
        <v>4</v>
      </c>
      <c r="BP80" s="226">
        <f t="shared" si="14"/>
        <v>2</v>
      </c>
      <c r="BQ80" s="226">
        <f t="shared" si="15"/>
        <v>8</v>
      </c>
      <c r="BR80" s="226">
        <f t="shared" si="16"/>
        <v>5</v>
      </c>
      <c r="BS80" s="226">
        <f t="shared" si="17"/>
        <v>2</v>
      </c>
      <c r="BT80" s="226">
        <f t="shared" si="18"/>
        <v>9</v>
      </c>
      <c r="BU80" s="226">
        <f t="shared" si="19"/>
        <v>6</v>
      </c>
      <c r="BV80" s="226">
        <f t="shared" si="20"/>
        <v>2</v>
      </c>
      <c r="BW80" s="226">
        <f t="shared" si="21"/>
        <v>9</v>
      </c>
      <c r="BX80" s="226">
        <f t="shared" si="22"/>
        <v>6</v>
      </c>
      <c r="BY80" s="226">
        <f t="shared" si="23"/>
        <v>2</v>
      </c>
      <c r="BZ80" s="226">
        <f t="shared" si="24"/>
        <v>10</v>
      </c>
      <c r="CA80" s="226">
        <f t="shared" si="25"/>
        <v>8</v>
      </c>
      <c r="CB80" s="226">
        <f t="shared" si="26"/>
        <v>2</v>
      </c>
      <c r="CC80" s="234"/>
      <c r="CD80" s="234"/>
      <c r="CE80" s="234"/>
    </row>
    <row r="81" spans="1:83" ht="15.75" hidden="1" customHeight="1" outlineLevel="1">
      <c r="A81" s="225" t="s">
        <v>87</v>
      </c>
      <c r="B81" s="226">
        <v>62</v>
      </c>
      <c r="C81" s="225">
        <v>0.5</v>
      </c>
      <c r="D81" s="227">
        <v>114</v>
      </c>
      <c r="E81" s="227">
        <v>5</v>
      </c>
      <c r="F81" s="227" t="s">
        <v>15</v>
      </c>
      <c r="G81" s="227" t="s">
        <v>15</v>
      </c>
      <c r="H81" s="227">
        <v>116</v>
      </c>
      <c r="I81" s="227">
        <v>4</v>
      </c>
      <c r="J81" s="227" t="s">
        <v>15</v>
      </c>
      <c r="K81" s="227" t="s">
        <v>15</v>
      </c>
      <c r="L81" s="227">
        <v>139</v>
      </c>
      <c r="M81" s="227">
        <v>5</v>
      </c>
      <c r="N81" s="227">
        <v>19</v>
      </c>
      <c r="O81" s="227">
        <v>1</v>
      </c>
      <c r="P81" s="227">
        <v>95</v>
      </c>
      <c r="Q81" s="227">
        <v>4</v>
      </c>
      <c r="R81" s="227">
        <v>15</v>
      </c>
      <c r="S81" s="227">
        <v>1</v>
      </c>
      <c r="T81" s="227">
        <v>126</v>
      </c>
      <c r="U81" s="227">
        <v>6</v>
      </c>
      <c r="V81" s="227">
        <v>10</v>
      </c>
      <c r="W81" s="227">
        <v>1</v>
      </c>
      <c r="X81" s="227">
        <v>112</v>
      </c>
      <c r="Y81" s="227">
        <v>5</v>
      </c>
      <c r="Z81" s="227">
        <v>10</v>
      </c>
      <c r="AA81" s="227">
        <v>1</v>
      </c>
      <c r="AB81" s="227">
        <v>121</v>
      </c>
      <c r="AC81" s="227">
        <v>8</v>
      </c>
      <c r="AD81" s="227">
        <v>16</v>
      </c>
      <c r="AE81" s="227">
        <v>1</v>
      </c>
      <c r="AF81" s="227">
        <v>100</v>
      </c>
      <c r="AG81" s="227">
        <v>5</v>
      </c>
      <c r="AH81" s="227" t="s">
        <v>15</v>
      </c>
      <c r="AI81" s="227" t="s">
        <v>15</v>
      </c>
      <c r="AJ81" s="227">
        <v>61</v>
      </c>
      <c r="AK81" s="227">
        <v>4</v>
      </c>
      <c r="AL81" s="227" t="s">
        <v>15</v>
      </c>
      <c r="AM81" s="227" t="s">
        <v>15</v>
      </c>
      <c r="AN81" s="227">
        <v>55</v>
      </c>
      <c r="AO81" s="227">
        <v>2</v>
      </c>
      <c r="AP81" s="227" t="s">
        <v>15</v>
      </c>
      <c r="AQ81" s="227" t="s">
        <v>15</v>
      </c>
      <c r="AR81" s="227">
        <v>65</v>
      </c>
      <c r="AS81" s="227">
        <v>3</v>
      </c>
      <c r="AT81" s="227" t="s">
        <v>15</v>
      </c>
      <c r="AU81" s="227" t="s">
        <v>15</v>
      </c>
      <c r="AV81" s="237">
        <v>4</v>
      </c>
      <c r="AW81" s="237">
        <v>0</v>
      </c>
      <c r="AX81" s="237">
        <v>0</v>
      </c>
      <c r="AY81" s="226">
        <v>0</v>
      </c>
      <c r="AZ81" s="226">
        <v>0</v>
      </c>
      <c r="BA81" s="226">
        <v>0</v>
      </c>
      <c r="BB81" s="226"/>
      <c r="BC81" s="226"/>
      <c r="BD81" s="226"/>
      <c r="BE81" s="226"/>
      <c r="BF81" s="226"/>
      <c r="BG81" s="226"/>
      <c r="BH81" s="226"/>
      <c r="BI81" s="226"/>
      <c r="BJ81" s="226"/>
      <c r="BK81" s="226" t="e">
        <f t="shared" si="9"/>
        <v>#VALUE!</v>
      </c>
      <c r="BL81" s="226">
        <f t="shared" si="10"/>
        <v>4</v>
      </c>
      <c r="BM81" s="226">
        <f t="shared" si="11"/>
        <v>1</v>
      </c>
      <c r="BN81" s="226" t="e">
        <f t="shared" si="12"/>
        <v>#VALUE!</v>
      </c>
      <c r="BO81" s="226">
        <f t="shared" si="13"/>
        <v>5</v>
      </c>
      <c r="BP81" s="226">
        <f t="shared" si="14"/>
        <v>1</v>
      </c>
      <c r="BQ81" s="226" t="e">
        <f t="shared" si="15"/>
        <v>#VALUE!</v>
      </c>
      <c r="BR81" s="226">
        <f t="shared" si="16"/>
        <v>4</v>
      </c>
      <c r="BS81" s="226">
        <f t="shared" si="17"/>
        <v>1</v>
      </c>
      <c r="BT81" s="226" t="e">
        <f t="shared" si="18"/>
        <v>#VALUE!</v>
      </c>
      <c r="BU81" s="226">
        <f t="shared" si="19"/>
        <v>6</v>
      </c>
      <c r="BV81" s="226">
        <f t="shared" si="20"/>
        <v>1</v>
      </c>
      <c r="BW81" s="226" t="e">
        <f t="shared" si="21"/>
        <v>#VALUE!</v>
      </c>
      <c r="BX81" s="226">
        <f t="shared" si="22"/>
        <v>6</v>
      </c>
      <c r="BY81" s="226">
        <f t="shared" si="23"/>
        <v>1</v>
      </c>
      <c r="BZ81" s="226" t="e">
        <f t="shared" si="24"/>
        <v>#VALUE!</v>
      </c>
      <c r="CA81" s="226">
        <f t="shared" si="25"/>
        <v>7</v>
      </c>
      <c r="CB81" s="226">
        <f t="shared" si="26"/>
        <v>2</v>
      </c>
      <c r="CC81" s="234"/>
      <c r="CD81" s="234"/>
      <c r="CE81" s="234"/>
    </row>
    <row r="82" spans="1:83" ht="15.75" hidden="1" customHeight="1" outlineLevel="1">
      <c r="A82" s="225" t="s">
        <v>87</v>
      </c>
      <c r="B82" s="226">
        <v>86</v>
      </c>
      <c r="C82" s="225">
        <v>0.5</v>
      </c>
      <c r="D82" s="227">
        <v>92</v>
      </c>
      <c r="E82" s="227">
        <v>3</v>
      </c>
      <c r="F82" s="227">
        <v>86</v>
      </c>
      <c r="G82" s="227">
        <v>2</v>
      </c>
      <c r="H82" s="227">
        <v>91</v>
      </c>
      <c r="I82" s="227">
        <v>3</v>
      </c>
      <c r="J82" s="227">
        <v>112</v>
      </c>
      <c r="K82" s="227">
        <v>3</v>
      </c>
      <c r="L82" s="227">
        <v>74</v>
      </c>
      <c r="M82" s="227">
        <v>3</v>
      </c>
      <c r="N82" s="227">
        <v>94</v>
      </c>
      <c r="O82" s="227">
        <v>3</v>
      </c>
      <c r="P82" s="227">
        <v>55</v>
      </c>
      <c r="Q82" s="227">
        <v>2</v>
      </c>
      <c r="R82" s="227">
        <v>93</v>
      </c>
      <c r="S82" s="227">
        <v>3</v>
      </c>
      <c r="T82" s="227">
        <v>73</v>
      </c>
      <c r="U82" s="227">
        <v>3</v>
      </c>
      <c r="V82" s="227">
        <v>70</v>
      </c>
      <c r="W82" s="227">
        <v>3</v>
      </c>
      <c r="X82" s="227">
        <v>55</v>
      </c>
      <c r="Y82" s="227">
        <v>2</v>
      </c>
      <c r="Z82" s="227">
        <v>53</v>
      </c>
      <c r="AA82" s="227">
        <v>2</v>
      </c>
      <c r="AB82" s="227">
        <v>54</v>
      </c>
      <c r="AC82" s="227">
        <v>2</v>
      </c>
      <c r="AD82" s="227">
        <v>41</v>
      </c>
      <c r="AE82" s="227">
        <v>2</v>
      </c>
      <c r="AF82" s="227">
        <v>59</v>
      </c>
      <c r="AG82" s="227">
        <v>2</v>
      </c>
      <c r="AH82" s="227">
        <v>54</v>
      </c>
      <c r="AI82" s="227">
        <v>2</v>
      </c>
      <c r="AJ82" s="227">
        <v>44</v>
      </c>
      <c r="AK82" s="227">
        <v>2</v>
      </c>
      <c r="AL82" s="227">
        <v>28</v>
      </c>
      <c r="AM82" s="227">
        <v>1</v>
      </c>
      <c r="AN82" s="227">
        <v>21</v>
      </c>
      <c r="AO82" s="227">
        <v>1</v>
      </c>
      <c r="AP82" s="227">
        <v>25</v>
      </c>
      <c r="AQ82" s="227">
        <v>1</v>
      </c>
      <c r="AR82" s="227">
        <v>33</v>
      </c>
      <c r="AS82" s="227">
        <v>2</v>
      </c>
      <c r="AT82" s="227">
        <v>28</v>
      </c>
      <c r="AU82" s="227">
        <v>1</v>
      </c>
      <c r="AV82" s="237">
        <v>1</v>
      </c>
      <c r="AW82" s="237">
        <v>1</v>
      </c>
      <c r="AX82" s="237">
        <v>0</v>
      </c>
      <c r="AY82" s="226">
        <v>0</v>
      </c>
      <c r="AZ82" s="226">
        <v>0</v>
      </c>
      <c r="BA82" s="226">
        <v>0</v>
      </c>
      <c r="BB82" s="226"/>
      <c r="BC82" s="226"/>
      <c r="BD82" s="226"/>
      <c r="BE82" s="226"/>
      <c r="BF82" s="226"/>
      <c r="BG82" s="226"/>
      <c r="BH82" s="226"/>
      <c r="BI82" s="226"/>
      <c r="BJ82" s="226"/>
      <c r="BK82" s="226">
        <f t="shared" si="9"/>
        <v>4</v>
      </c>
      <c r="BL82" s="226">
        <f t="shared" si="10"/>
        <v>2</v>
      </c>
      <c r="BM82" s="226">
        <f t="shared" si="11"/>
        <v>2</v>
      </c>
      <c r="BN82" s="226">
        <f t="shared" si="12"/>
        <v>5</v>
      </c>
      <c r="BO82" s="226">
        <f t="shared" si="13"/>
        <v>2</v>
      </c>
      <c r="BP82" s="226">
        <f t="shared" si="14"/>
        <v>2</v>
      </c>
      <c r="BQ82" s="226">
        <f t="shared" si="15"/>
        <v>5</v>
      </c>
      <c r="BR82" s="226">
        <f t="shared" si="16"/>
        <v>2</v>
      </c>
      <c r="BS82" s="226">
        <f t="shared" si="17"/>
        <v>2</v>
      </c>
      <c r="BT82" s="226">
        <f t="shared" si="18"/>
        <v>5</v>
      </c>
      <c r="BU82" s="226">
        <f t="shared" si="19"/>
        <v>2</v>
      </c>
      <c r="BV82" s="226">
        <f t="shared" si="20"/>
        <v>3</v>
      </c>
      <c r="BW82" s="226">
        <f t="shared" si="21"/>
        <v>6</v>
      </c>
      <c r="BX82" s="226">
        <f t="shared" si="22"/>
        <v>3</v>
      </c>
      <c r="BY82" s="226">
        <f t="shared" si="23"/>
        <v>3</v>
      </c>
      <c r="BZ82" s="226">
        <f t="shared" si="24"/>
        <v>7</v>
      </c>
      <c r="CA82" s="226">
        <f t="shared" si="25"/>
        <v>3</v>
      </c>
      <c r="CB82" s="226">
        <f t="shared" si="26"/>
        <v>3</v>
      </c>
      <c r="CC82" s="234"/>
      <c r="CD82" s="234"/>
      <c r="CE82" s="234"/>
    </row>
    <row r="83" spans="1:83" ht="15.75" hidden="1" customHeight="1" outlineLevel="1">
      <c r="A83" s="225" t="s">
        <v>87</v>
      </c>
      <c r="B83" s="226">
        <v>91</v>
      </c>
      <c r="C83" s="225">
        <v>0.5</v>
      </c>
      <c r="D83" s="227">
        <v>57</v>
      </c>
      <c r="E83" s="227">
        <v>2</v>
      </c>
      <c r="F83" s="227">
        <v>26</v>
      </c>
      <c r="G83" s="227">
        <v>1</v>
      </c>
      <c r="H83" s="227">
        <v>65</v>
      </c>
      <c r="I83" s="227">
        <v>3</v>
      </c>
      <c r="J83" s="227">
        <v>40</v>
      </c>
      <c r="K83" s="227">
        <v>1</v>
      </c>
      <c r="L83" s="227">
        <v>73</v>
      </c>
      <c r="M83" s="227">
        <v>3</v>
      </c>
      <c r="N83" s="227">
        <v>40</v>
      </c>
      <c r="O83" s="227">
        <v>1</v>
      </c>
      <c r="P83" s="227">
        <v>60</v>
      </c>
      <c r="Q83" s="227">
        <v>2</v>
      </c>
      <c r="R83" s="227">
        <v>24</v>
      </c>
      <c r="S83" s="227">
        <v>1</v>
      </c>
      <c r="T83" s="227">
        <v>80</v>
      </c>
      <c r="U83" s="227">
        <v>3</v>
      </c>
      <c r="V83" s="227">
        <v>26</v>
      </c>
      <c r="W83" s="227">
        <v>1</v>
      </c>
      <c r="X83" s="227">
        <v>69</v>
      </c>
      <c r="Y83" s="227">
        <v>3</v>
      </c>
      <c r="Z83" s="227">
        <v>31</v>
      </c>
      <c r="AA83" s="227">
        <v>1</v>
      </c>
      <c r="AB83" s="227">
        <v>65</v>
      </c>
      <c r="AC83" s="227">
        <v>3</v>
      </c>
      <c r="AD83" s="227">
        <v>32</v>
      </c>
      <c r="AE83" s="227">
        <v>1</v>
      </c>
      <c r="AF83" s="227">
        <v>59</v>
      </c>
      <c r="AG83" s="227">
        <v>3</v>
      </c>
      <c r="AH83" s="227">
        <v>30</v>
      </c>
      <c r="AI83" s="227">
        <v>1</v>
      </c>
      <c r="AJ83" s="227">
        <v>63</v>
      </c>
      <c r="AK83" s="227">
        <v>3</v>
      </c>
      <c r="AL83" s="227">
        <v>25</v>
      </c>
      <c r="AM83" s="227">
        <v>1</v>
      </c>
      <c r="AN83" s="227">
        <v>45</v>
      </c>
      <c r="AO83" s="227">
        <v>2</v>
      </c>
      <c r="AP83" s="227">
        <v>28</v>
      </c>
      <c r="AQ83" s="227">
        <v>1</v>
      </c>
      <c r="AR83" s="227">
        <v>41</v>
      </c>
      <c r="AS83" s="227">
        <v>2</v>
      </c>
      <c r="AT83" s="227">
        <v>24</v>
      </c>
      <c r="AU83" s="227">
        <v>1</v>
      </c>
      <c r="AV83" s="237">
        <v>3</v>
      </c>
      <c r="AW83" s="237">
        <v>1</v>
      </c>
      <c r="AX83" s="237">
        <v>0</v>
      </c>
      <c r="AY83" s="226">
        <v>0</v>
      </c>
      <c r="AZ83" s="226">
        <v>0</v>
      </c>
      <c r="BA83" s="226">
        <v>0</v>
      </c>
      <c r="BB83" s="226"/>
      <c r="BC83" s="226"/>
      <c r="BD83" s="226"/>
      <c r="BE83" s="226"/>
      <c r="BF83" s="226"/>
      <c r="BG83" s="226"/>
      <c r="BH83" s="226"/>
      <c r="BI83" s="226"/>
      <c r="BJ83" s="226"/>
      <c r="BK83" s="226">
        <f t="shared" si="9"/>
        <v>3</v>
      </c>
      <c r="BL83" s="226">
        <f t="shared" si="10"/>
        <v>2</v>
      </c>
      <c r="BM83" s="226">
        <f t="shared" si="11"/>
        <v>1</v>
      </c>
      <c r="BN83" s="226">
        <f t="shared" si="12"/>
        <v>4</v>
      </c>
      <c r="BO83" s="226">
        <f t="shared" si="13"/>
        <v>2</v>
      </c>
      <c r="BP83" s="226">
        <f t="shared" si="14"/>
        <v>1</v>
      </c>
      <c r="BQ83" s="226">
        <f t="shared" si="15"/>
        <v>4</v>
      </c>
      <c r="BR83" s="226">
        <f t="shared" si="16"/>
        <v>2</v>
      </c>
      <c r="BS83" s="226">
        <f t="shared" si="17"/>
        <v>1</v>
      </c>
      <c r="BT83" s="226">
        <f t="shared" si="18"/>
        <v>5</v>
      </c>
      <c r="BU83" s="226">
        <f t="shared" si="19"/>
        <v>3</v>
      </c>
      <c r="BV83" s="226">
        <f t="shared" si="20"/>
        <v>1</v>
      </c>
      <c r="BW83" s="226">
        <f t="shared" si="21"/>
        <v>5</v>
      </c>
      <c r="BX83" s="226">
        <f t="shared" si="22"/>
        <v>3</v>
      </c>
      <c r="BY83" s="226">
        <f t="shared" si="23"/>
        <v>1</v>
      </c>
      <c r="BZ83" s="226">
        <f t="shared" si="24"/>
        <v>5</v>
      </c>
      <c r="CA83" s="226">
        <f t="shared" si="25"/>
        <v>4</v>
      </c>
      <c r="CB83" s="226">
        <f t="shared" si="26"/>
        <v>2</v>
      </c>
      <c r="CC83" s="234"/>
      <c r="CD83" s="234"/>
      <c r="CE83" s="234"/>
    </row>
    <row r="84" spans="1:83" ht="15.75" hidden="1" customHeight="1" outlineLevel="1">
      <c r="A84" s="225" t="s">
        <v>87</v>
      </c>
      <c r="B84" s="226">
        <v>102</v>
      </c>
      <c r="C84" s="225">
        <v>0.5</v>
      </c>
      <c r="D84" s="227">
        <v>76</v>
      </c>
      <c r="E84" s="227">
        <v>3</v>
      </c>
      <c r="F84" s="227">
        <v>125</v>
      </c>
      <c r="G84" s="227">
        <v>3</v>
      </c>
      <c r="H84" s="227">
        <v>66</v>
      </c>
      <c r="I84" s="227">
        <v>3</v>
      </c>
      <c r="J84" s="227">
        <v>96</v>
      </c>
      <c r="K84" s="227">
        <v>3</v>
      </c>
      <c r="L84" s="227">
        <v>73</v>
      </c>
      <c r="M84" s="227">
        <v>3</v>
      </c>
      <c r="N84" s="227">
        <v>105</v>
      </c>
      <c r="O84" s="227">
        <v>3</v>
      </c>
      <c r="P84" s="227">
        <v>49</v>
      </c>
      <c r="Q84" s="227">
        <v>2</v>
      </c>
      <c r="R84" s="227">
        <v>99</v>
      </c>
      <c r="S84" s="227">
        <v>4</v>
      </c>
      <c r="T84" s="227">
        <v>67</v>
      </c>
      <c r="U84" s="227">
        <v>3</v>
      </c>
      <c r="V84" s="227">
        <v>83</v>
      </c>
      <c r="W84" s="227">
        <v>3</v>
      </c>
      <c r="X84" s="227">
        <v>39</v>
      </c>
      <c r="Y84" s="227">
        <v>2</v>
      </c>
      <c r="Z84" s="227">
        <v>59</v>
      </c>
      <c r="AA84" s="227">
        <v>2</v>
      </c>
      <c r="AB84" s="227">
        <v>45</v>
      </c>
      <c r="AC84" s="227">
        <v>2</v>
      </c>
      <c r="AD84" s="227">
        <v>67</v>
      </c>
      <c r="AE84" s="227">
        <v>2</v>
      </c>
      <c r="AF84" s="227">
        <v>34</v>
      </c>
      <c r="AG84" s="227">
        <v>2</v>
      </c>
      <c r="AH84" s="227">
        <v>51</v>
      </c>
      <c r="AI84" s="227">
        <v>2</v>
      </c>
      <c r="AJ84" s="227">
        <v>38</v>
      </c>
      <c r="AK84" s="227">
        <v>2</v>
      </c>
      <c r="AL84" s="227">
        <v>48</v>
      </c>
      <c r="AM84" s="227">
        <v>2</v>
      </c>
      <c r="AN84" s="227">
        <v>26</v>
      </c>
      <c r="AO84" s="227">
        <v>1</v>
      </c>
      <c r="AP84" s="227">
        <v>41</v>
      </c>
      <c r="AQ84" s="227">
        <v>2</v>
      </c>
      <c r="AR84" s="227">
        <v>39</v>
      </c>
      <c r="AS84" s="227">
        <v>2</v>
      </c>
      <c r="AT84" s="227">
        <v>49</v>
      </c>
      <c r="AU84" s="227">
        <v>2</v>
      </c>
      <c r="AV84" s="237">
        <v>1</v>
      </c>
      <c r="AW84" s="237">
        <v>1</v>
      </c>
      <c r="AX84" s="237">
        <v>0</v>
      </c>
      <c r="AY84" s="226">
        <v>0</v>
      </c>
      <c r="AZ84" s="226">
        <v>0</v>
      </c>
      <c r="BA84" s="226">
        <v>0</v>
      </c>
      <c r="BB84" s="226"/>
      <c r="BC84" s="226"/>
      <c r="BD84" s="226"/>
      <c r="BE84" s="226"/>
      <c r="BF84" s="226"/>
      <c r="BG84" s="226"/>
      <c r="BH84" s="226"/>
      <c r="BI84" s="226"/>
      <c r="BJ84" s="226"/>
      <c r="BK84" s="226">
        <f t="shared" si="9"/>
        <v>4</v>
      </c>
      <c r="BL84" s="226">
        <f t="shared" si="10"/>
        <v>2</v>
      </c>
      <c r="BM84" s="226">
        <f t="shared" si="11"/>
        <v>2</v>
      </c>
      <c r="BN84" s="226">
        <f t="shared" si="12"/>
        <v>5</v>
      </c>
      <c r="BO84" s="226">
        <f t="shared" si="13"/>
        <v>2</v>
      </c>
      <c r="BP84" s="226">
        <f t="shared" si="14"/>
        <v>2</v>
      </c>
      <c r="BQ84" s="226">
        <f t="shared" si="15"/>
        <v>5</v>
      </c>
      <c r="BR84" s="226">
        <f t="shared" si="16"/>
        <v>2</v>
      </c>
      <c r="BS84" s="226">
        <f t="shared" si="17"/>
        <v>2</v>
      </c>
      <c r="BT84" s="226">
        <f t="shared" si="18"/>
        <v>6</v>
      </c>
      <c r="BU84" s="226">
        <f t="shared" si="19"/>
        <v>2</v>
      </c>
      <c r="BV84" s="226">
        <f t="shared" si="20"/>
        <v>3</v>
      </c>
      <c r="BW84" s="226">
        <f t="shared" si="21"/>
        <v>6</v>
      </c>
      <c r="BX84" s="226">
        <f t="shared" si="22"/>
        <v>3</v>
      </c>
      <c r="BY84" s="226">
        <f t="shared" si="23"/>
        <v>3</v>
      </c>
      <c r="BZ84" s="226">
        <f t="shared" si="24"/>
        <v>7</v>
      </c>
      <c r="CA84" s="226">
        <f t="shared" si="25"/>
        <v>3</v>
      </c>
      <c r="CB84" s="226">
        <f t="shared" si="26"/>
        <v>4</v>
      </c>
      <c r="CC84" s="234"/>
      <c r="CD84" s="234"/>
      <c r="CE84" s="234"/>
    </row>
    <row r="85" spans="1:83" ht="15.75" hidden="1" customHeight="1" outlineLevel="1">
      <c r="A85" s="225" t="s">
        <v>87</v>
      </c>
      <c r="B85" s="226">
        <v>104</v>
      </c>
      <c r="C85" s="225">
        <v>0.5</v>
      </c>
      <c r="D85" s="227">
        <v>243</v>
      </c>
      <c r="E85" s="227">
        <v>9</v>
      </c>
      <c r="F85" s="227"/>
      <c r="G85" s="227"/>
      <c r="H85" s="227">
        <v>213</v>
      </c>
      <c r="I85" s="227">
        <v>7</v>
      </c>
      <c r="J85" s="227"/>
      <c r="K85" s="227"/>
      <c r="L85" s="227">
        <v>237</v>
      </c>
      <c r="M85" s="227">
        <v>9</v>
      </c>
      <c r="N85" s="227"/>
      <c r="O85" s="227"/>
      <c r="P85" s="227">
        <v>228</v>
      </c>
      <c r="Q85" s="227">
        <v>9</v>
      </c>
      <c r="R85" s="227"/>
      <c r="S85" s="227"/>
      <c r="T85" s="227">
        <v>190</v>
      </c>
      <c r="U85" s="227">
        <v>9</v>
      </c>
      <c r="V85" s="227"/>
      <c r="W85" s="227"/>
      <c r="X85" s="227">
        <v>175</v>
      </c>
      <c r="Y85" s="227">
        <v>7</v>
      </c>
      <c r="Z85" s="227"/>
      <c r="AA85" s="227"/>
      <c r="AB85" s="227">
        <v>192</v>
      </c>
      <c r="AC85" s="227">
        <v>9</v>
      </c>
      <c r="AD85" s="227"/>
      <c r="AE85" s="227"/>
      <c r="AF85" s="227">
        <v>149</v>
      </c>
      <c r="AG85" s="227">
        <v>7</v>
      </c>
      <c r="AH85" s="227"/>
      <c r="AI85" s="227"/>
      <c r="AJ85" s="227">
        <v>132</v>
      </c>
      <c r="AK85" s="227">
        <v>7</v>
      </c>
      <c r="AL85" s="227"/>
      <c r="AM85" s="227"/>
      <c r="AN85" s="227">
        <v>64</v>
      </c>
      <c r="AO85" s="227">
        <v>3</v>
      </c>
      <c r="AP85" s="227"/>
      <c r="AQ85" s="227"/>
      <c r="AR85" s="227">
        <v>65</v>
      </c>
      <c r="AS85" s="227">
        <v>3</v>
      </c>
      <c r="AT85" s="227"/>
      <c r="AU85" s="227"/>
      <c r="AV85" s="237">
        <v>4</v>
      </c>
      <c r="AW85" s="237">
        <v>0</v>
      </c>
      <c r="AX85" s="237">
        <v>0</v>
      </c>
      <c r="AY85" s="226">
        <v>0</v>
      </c>
      <c r="AZ85" s="226">
        <v>0</v>
      </c>
      <c r="BA85" s="226">
        <v>0</v>
      </c>
      <c r="BB85" s="226"/>
      <c r="BC85" s="226"/>
      <c r="BD85" s="226"/>
      <c r="BE85" s="226"/>
      <c r="BF85" s="226"/>
      <c r="BG85" s="226"/>
      <c r="BH85" s="226"/>
      <c r="BI85" s="226"/>
      <c r="BJ85" s="226"/>
      <c r="BK85" s="226">
        <f t="shared" si="9"/>
        <v>6</v>
      </c>
      <c r="BL85" s="226">
        <f t="shared" si="10"/>
        <v>4</v>
      </c>
      <c r="BM85" s="226">
        <f t="shared" si="11"/>
        <v>0</v>
      </c>
      <c r="BN85" s="226">
        <f t="shared" si="12"/>
        <v>8</v>
      </c>
      <c r="BO85" s="226">
        <f t="shared" si="13"/>
        <v>6</v>
      </c>
      <c r="BP85" s="226">
        <f t="shared" si="14"/>
        <v>0</v>
      </c>
      <c r="BQ85" s="226">
        <f t="shared" si="15"/>
        <v>8</v>
      </c>
      <c r="BR85" s="226">
        <f t="shared" si="16"/>
        <v>6</v>
      </c>
      <c r="BS85" s="226">
        <f t="shared" si="17"/>
        <v>0</v>
      </c>
      <c r="BT85" s="226">
        <f t="shared" si="18"/>
        <v>9</v>
      </c>
      <c r="BU85" s="226">
        <f t="shared" si="19"/>
        <v>8</v>
      </c>
      <c r="BV85" s="226">
        <f t="shared" si="20"/>
        <v>0</v>
      </c>
      <c r="BW85" s="226">
        <f t="shared" si="21"/>
        <v>10</v>
      </c>
      <c r="BX85" s="226">
        <f t="shared" si="22"/>
        <v>8</v>
      </c>
      <c r="BY85" s="226">
        <f t="shared" si="23"/>
        <v>0</v>
      </c>
      <c r="BZ85" s="226">
        <f t="shared" si="24"/>
        <v>11</v>
      </c>
      <c r="CA85" s="226">
        <f t="shared" si="25"/>
        <v>10</v>
      </c>
      <c r="CB85" s="226">
        <f t="shared" si="26"/>
        <v>0</v>
      </c>
      <c r="CC85" s="234"/>
      <c r="CD85" s="234"/>
      <c r="CE85" s="234"/>
    </row>
    <row r="86" spans="1:83" ht="15.75" hidden="1" customHeight="1" outlineLevel="1">
      <c r="A86" s="225" t="s">
        <v>87</v>
      </c>
      <c r="B86" s="226">
        <v>135</v>
      </c>
      <c r="C86" s="225">
        <v>0.5</v>
      </c>
      <c r="D86" s="227">
        <v>58</v>
      </c>
      <c r="E86" s="227">
        <v>2</v>
      </c>
      <c r="F86" s="227"/>
      <c r="G86" s="227"/>
      <c r="H86" s="227">
        <v>63</v>
      </c>
      <c r="I86" s="227">
        <v>2</v>
      </c>
      <c r="J86" s="227"/>
      <c r="K86" s="227"/>
      <c r="L86" s="227">
        <v>64</v>
      </c>
      <c r="M86" s="227">
        <v>2</v>
      </c>
      <c r="N86" s="227"/>
      <c r="O86" s="227"/>
      <c r="P86" s="227">
        <v>84</v>
      </c>
      <c r="Q86" s="227">
        <v>3</v>
      </c>
      <c r="R86" s="227"/>
      <c r="S86" s="227"/>
      <c r="T86" s="227">
        <v>62</v>
      </c>
      <c r="U86" s="227">
        <v>2</v>
      </c>
      <c r="V86" s="227"/>
      <c r="W86" s="227"/>
      <c r="X86" s="227">
        <v>52</v>
      </c>
      <c r="Y86" s="227">
        <v>2</v>
      </c>
      <c r="Z86" s="227"/>
      <c r="AA86" s="227"/>
      <c r="AB86" s="227">
        <v>49</v>
      </c>
      <c r="AC86" s="227">
        <v>2</v>
      </c>
      <c r="AD86" s="227"/>
      <c r="AE86" s="227"/>
      <c r="AF86" s="227">
        <v>46</v>
      </c>
      <c r="AG86" s="227">
        <v>2</v>
      </c>
      <c r="AH86" s="227"/>
      <c r="AI86" s="227"/>
      <c r="AJ86" s="227">
        <v>44</v>
      </c>
      <c r="AK86" s="227">
        <v>2</v>
      </c>
      <c r="AL86" s="227"/>
      <c r="AM86" s="227"/>
      <c r="AN86" s="227">
        <v>40</v>
      </c>
      <c r="AO86" s="227">
        <v>2</v>
      </c>
      <c r="AP86" s="227"/>
      <c r="AQ86" s="227"/>
      <c r="AR86" s="227">
        <v>41</v>
      </c>
      <c r="AS86" s="227">
        <v>2</v>
      </c>
      <c r="AT86" s="227"/>
      <c r="AU86" s="227"/>
      <c r="AV86" s="237">
        <v>2</v>
      </c>
      <c r="AW86" s="237">
        <v>0</v>
      </c>
      <c r="AX86" s="237">
        <v>0</v>
      </c>
      <c r="AY86" s="226">
        <v>0</v>
      </c>
      <c r="AZ86" s="226">
        <v>0</v>
      </c>
      <c r="BA86" s="226">
        <v>0</v>
      </c>
      <c r="BB86" s="226"/>
      <c r="BC86" s="226"/>
      <c r="BD86" s="226"/>
      <c r="BE86" s="226"/>
      <c r="BF86" s="226"/>
      <c r="BG86" s="226"/>
      <c r="BH86" s="226"/>
      <c r="BI86" s="226"/>
      <c r="BJ86" s="226"/>
      <c r="BK86" s="226">
        <f t="shared" si="9"/>
        <v>2</v>
      </c>
      <c r="BL86" s="226">
        <f t="shared" si="10"/>
        <v>1</v>
      </c>
      <c r="BM86" s="226">
        <f t="shared" si="11"/>
        <v>0</v>
      </c>
      <c r="BN86" s="226">
        <f t="shared" si="12"/>
        <v>2</v>
      </c>
      <c r="BO86" s="226">
        <f t="shared" si="13"/>
        <v>2</v>
      </c>
      <c r="BP86" s="226">
        <f t="shared" si="14"/>
        <v>0</v>
      </c>
      <c r="BQ86" s="226">
        <f t="shared" si="15"/>
        <v>3</v>
      </c>
      <c r="BR86" s="226">
        <f t="shared" si="16"/>
        <v>2</v>
      </c>
      <c r="BS86" s="226">
        <f t="shared" si="17"/>
        <v>0</v>
      </c>
      <c r="BT86" s="226">
        <f t="shared" si="18"/>
        <v>3</v>
      </c>
      <c r="BU86" s="226">
        <f t="shared" si="19"/>
        <v>2</v>
      </c>
      <c r="BV86" s="226">
        <f t="shared" si="20"/>
        <v>0</v>
      </c>
      <c r="BW86" s="226">
        <f t="shared" si="21"/>
        <v>3</v>
      </c>
      <c r="BX86" s="226">
        <f t="shared" si="22"/>
        <v>2</v>
      </c>
      <c r="BY86" s="226">
        <f t="shared" si="23"/>
        <v>0</v>
      </c>
      <c r="BZ86" s="226">
        <f t="shared" si="24"/>
        <v>3</v>
      </c>
      <c r="CA86" s="226">
        <f t="shared" si="25"/>
        <v>3</v>
      </c>
      <c r="CB86" s="226">
        <f t="shared" si="26"/>
        <v>0</v>
      </c>
      <c r="CC86" s="234"/>
      <c r="CD86" s="234"/>
      <c r="CE86" s="234"/>
    </row>
    <row r="87" spans="1:83" ht="15.75" hidden="1" customHeight="1" outlineLevel="1">
      <c r="A87" s="225" t="s">
        <v>87</v>
      </c>
      <c r="B87" s="226">
        <v>141</v>
      </c>
      <c r="C87" s="225">
        <v>0.5</v>
      </c>
      <c r="D87" s="227">
        <v>97</v>
      </c>
      <c r="E87" s="227">
        <v>3</v>
      </c>
      <c r="F87" s="227">
        <v>111</v>
      </c>
      <c r="G87" s="227">
        <v>3</v>
      </c>
      <c r="H87" s="227">
        <v>106</v>
      </c>
      <c r="I87" s="227">
        <v>3</v>
      </c>
      <c r="J87" s="227">
        <v>119</v>
      </c>
      <c r="K87" s="227">
        <v>4</v>
      </c>
      <c r="L87" s="227">
        <v>95</v>
      </c>
      <c r="M87" s="227">
        <v>3</v>
      </c>
      <c r="N87" s="227">
        <v>120</v>
      </c>
      <c r="O87" s="227">
        <v>4</v>
      </c>
      <c r="P87" s="227">
        <v>124</v>
      </c>
      <c r="Q87" s="227">
        <v>4</v>
      </c>
      <c r="R87" s="227">
        <v>123</v>
      </c>
      <c r="S87" s="227">
        <v>4</v>
      </c>
      <c r="T87" s="227">
        <v>85</v>
      </c>
      <c r="U87" s="227">
        <v>3</v>
      </c>
      <c r="V87" s="227">
        <v>99</v>
      </c>
      <c r="W87" s="227">
        <v>4</v>
      </c>
      <c r="X87" s="227">
        <v>62</v>
      </c>
      <c r="Y87" s="227">
        <v>3</v>
      </c>
      <c r="Z87" s="227">
        <v>63</v>
      </c>
      <c r="AA87" s="227">
        <v>3</v>
      </c>
      <c r="AB87" s="227">
        <v>69</v>
      </c>
      <c r="AC87" s="227">
        <v>2</v>
      </c>
      <c r="AD87" s="227">
        <v>65</v>
      </c>
      <c r="AE87" s="227">
        <v>2</v>
      </c>
      <c r="AF87" s="227">
        <v>71</v>
      </c>
      <c r="AG87" s="227">
        <v>3</v>
      </c>
      <c r="AH87" s="227">
        <v>54</v>
      </c>
      <c r="AI87" s="227">
        <v>2</v>
      </c>
      <c r="AJ87" s="227">
        <v>66</v>
      </c>
      <c r="AK87" s="227">
        <v>2</v>
      </c>
      <c r="AL87" s="227">
        <v>42</v>
      </c>
      <c r="AM87" s="227">
        <v>2</v>
      </c>
      <c r="AN87" s="227">
        <v>48</v>
      </c>
      <c r="AO87" s="227">
        <v>2</v>
      </c>
      <c r="AP87" s="227">
        <v>20</v>
      </c>
      <c r="AQ87" s="227">
        <v>1</v>
      </c>
      <c r="AR87" s="227">
        <v>54</v>
      </c>
      <c r="AS87" s="227">
        <v>2</v>
      </c>
      <c r="AT87" s="227">
        <v>34</v>
      </c>
      <c r="AU87" s="227">
        <v>1</v>
      </c>
      <c r="AV87" s="237">
        <v>2</v>
      </c>
      <c r="AW87" s="237">
        <v>1</v>
      </c>
      <c r="AX87" s="237">
        <v>0</v>
      </c>
      <c r="AY87" s="226">
        <v>0</v>
      </c>
      <c r="AZ87" s="226">
        <v>0</v>
      </c>
      <c r="BA87" s="226">
        <v>0</v>
      </c>
      <c r="BB87" s="226"/>
      <c r="BC87" s="226"/>
      <c r="BD87" s="226"/>
      <c r="BE87" s="226"/>
      <c r="BF87" s="226"/>
      <c r="BG87" s="226"/>
      <c r="BH87" s="226"/>
      <c r="BI87" s="226"/>
      <c r="BJ87" s="226"/>
      <c r="BK87" s="226">
        <f t="shared" si="9"/>
        <v>5</v>
      </c>
      <c r="BL87" s="226">
        <f t="shared" si="10"/>
        <v>2</v>
      </c>
      <c r="BM87" s="226">
        <f t="shared" si="11"/>
        <v>2</v>
      </c>
      <c r="BN87" s="226">
        <f t="shared" si="12"/>
        <v>6</v>
      </c>
      <c r="BO87" s="226">
        <f t="shared" si="13"/>
        <v>2</v>
      </c>
      <c r="BP87" s="226">
        <f t="shared" si="14"/>
        <v>2</v>
      </c>
      <c r="BQ87" s="226">
        <f t="shared" si="15"/>
        <v>6</v>
      </c>
      <c r="BR87" s="226">
        <f t="shared" si="16"/>
        <v>2</v>
      </c>
      <c r="BS87" s="226">
        <f t="shared" si="17"/>
        <v>3</v>
      </c>
      <c r="BT87" s="226">
        <f t="shared" si="18"/>
        <v>7</v>
      </c>
      <c r="BU87" s="226">
        <f t="shared" si="19"/>
        <v>3</v>
      </c>
      <c r="BV87" s="226">
        <f t="shared" si="20"/>
        <v>3</v>
      </c>
      <c r="BW87" s="226">
        <f t="shared" si="21"/>
        <v>7</v>
      </c>
      <c r="BX87" s="226">
        <f t="shared" si="22"/>
        <v>3</v>
      </c>
      <c r="BY87" s="226">
        <f t="shared" si="23"/>
        <v>4</v>
      </c>
      <c r="BZ87" s="226">
        <f t="shared" si="24"/>
        <v>8</v>
      </c>
      <c r="CA87" s="226">
        <f t="shared" si="25"/>
        <v>4</v>
      </c>
      <c r="CB87" s="226">
        <f t="shared" si="26"/>
        <v>4</v>
      </c>
      <c r="CC87" s="234"/>
      <c r="CD87" s="234"/>
      <c r="CE87" s="234"/>
    </row>
    <row r="88" spans="1:83" ht="15.75" hidden="1" customHeight="1" outlineLevel="1">
      <c r="A88" s="225" t="s">
        <v>87</v>
      </c>
      <c r="B88" s="226">
        <v>146</v>
      </c>
      <c r="C88" s="225">
        <v>0.5</v>
      </c>
      <c r="D88" s="227">
        <v>162</v>
      </c>
      <c r="E88" s="227">
        <v>6</v>
      </c>
      <c r="F88" s="227" t="s">
        <v>15</v>
      </c>
      <c r="G88" s="227" t="s">
        <v>15</v>
      </c>
      <c r="H88" s="227">
        <v>162</v>
      </c>
      <c r="I88" s="227">
        <v>6</v>
      </c>
      <c r="J88" s="227" t="s">
        <v>15</v>
      </c>
      <c r="K88" s="227">
        <v>1</v>
      </c>
      <c r="L88" s="227">
        <v>163</v>
      </c>
      <c r="M88" s="227">
        <v>6</v>
      </c>
      <c r="N88" s="227" t="s">
        <v>15</v>
      </c>
      <c r="O88" s="227">
        <v>1</v>
      </c>
      <c r="P88" s="227">
        <v>118</v>
      </c>
      <c r="Q88" s="227">
        <v>5</v>
      </c>
      <c r="R88" s="227" t="s">
        <v>15</v>
      </c>
      <c r="S88" s="227">
        <v>1</v>
      </c>
      <c r="T88" s="227">
        <v>140</v>
      </c>
      <c r="U88" s="227">
        <v>6</v>
      </c>
      <c r="V88" s="227" t="s">
        <v>15</v>
      </c>
      <c r="W88" s="227" t="s">
        <v>15</v>
      </c>
      <c r="X88" s="227">
        <v>123</v>
      </c>
      <c r="Y88" s="227">
        <v>5</v>
      </c>
      <c r="Z88" s="227" t="s">
        <v>15</v>
      </c>
      <c r="AA88" s="227" t="s">
        <v>15</v>
      </c>
      <c r="AB88" s="227">
        <v>110</v>
      </c>
      <c r="AC88" s="227">
        <v>5</v>
      </c>
      <c r="AD88" s="227" t="s">
        <v>15</v>
      </c>
      <c r="AE88" s="227" t="s">
        <v>15</v>
      </c>
      <c r="AF88" s="227">
        <v>98</v>
      </c>
      <c r="AG88" s="227">
        <v>4</v>
      </c>
      <c r="AH88" s="227" t="s">
        <v>15</v>
      </c>
      <c r="AI88" s="227" t="s">
        <v>15</v>
      </c>
      <c r="AJ88" s="227">
        <v>91</v>
      </c>
      <c r="AK88" s="227">
        <v>4</v>
      </c>
      <c r="AL88" s="227" t="s">
        <v>15</v>
      </c>
      <c r="AM88" s="227" t="s">
        <v>15</v>
      </c>
      <c r="AN88" s="227">
        <v>64</v>
      </c>
      <c r="AO88" s="227">
        <v>3</v>
      </c>
      <c r="AP88" s="227" t="s">
        <v>15</v>
      </c>
      <c r="AQ88" s="227" t="s">
        <v>15</v>
      </c>
      <c r="AR88" s="227">
        <v>86</v>
      </c>
      <c r="AS88" s="227">
        <v>4</v>
      </c>
      <c r="AT88" s="227" t="s">
        <v>15</v>
      </c>
      <c r="AU88" s="227" t="s">
        <v>15</v>
      </c>
      <c r="AV88" s="237">
        <v>4</v>
      </c>
      <c r="AW88" s="237">
        <v>0</v>
      </c>
      <c r="AX88" s="237">
        <v>4</v>
      </c>
      <c r="AY88" s="226">
        <v>0</v>
      </c>
      <c r="AZ88" s="226">
        <v>0</v>
      </c>
      <c r="BA88" s="226">
        <v>0</v>
      </c>
      <c r="BB88" s="226"/>
      <c r="BC88" s="226"/>
      <c r="BD88" s="226"/>
      <c r="BE88" s="226"/>
      <c r="BF88" s="226"/>
      <c r="BG88" s="226"/>
      <c r="BH88" s="226"/>
      <c r="BI88" s="226"/>
      <c r="BJ88" s="226"/>
      <c r="BK88" s="226" t="e">
        <f t="shared" si="9"/>
        <v>#VALUE!</v>
      </c>
      <c r="BL88" s="226">
        <f t="shared" si="10"/>
        <v>3</v>
      </c>
      <c r="BM88" s="226" t="e">
        <f t="shared" si="11"/>
        <v>#VALUE!</v>
      </c>
      <c r="BN88" s="226" t="e">
        <f t="shared" si="12"/>
        <v>#VALUE!</v>
      </c>
      <c r="BO88" s="226">
        <f t="shared" si="13"/>
        <v>4</v>
      </c>
      <c r="BP88" s="226" t="e">
        <f t="shared" si="14"/>
        <v>#VALUE!</v>
      </c>
      <c r="BQ88" s="226" t="e">
        <f t="shared" si="15"/>
        <v>#VALUE!</v>
      </c>
      <c r="BR88" s="226">
        <f t="shared" si="16"/>
        <v>4</v>
      </c>
      <c r="BS88" s="226" t="e">
        <f t="shared" si="17"/>
        <v>#VALUE!</v>
      </c>
      <c r="BT88" s="226" t="e">
        <f t="shared" si="18"/>
        <v>#VALUE!</v>
      </c>
      <c r="BU88" s="226">
        <f t="shared" si="19"/>
        <v>5</v>
      </c>
      <c r="BV88" s="226" t="e">
        <f t="shared" si="20"/>
        <v>#VALUE!</v>
      </c>
      <c r="BW88" s="226" t="e">
        <f t="shared" si="21"/>
        <v>#VALUE!</v>
      </c>
      <c r="BX88" s="226">
        <f t="shared" si="22"/>
        <v>5</v>
      </c>
      <c r="BY88" s="226" t="e">
        <f t="shared" si="23"/>
        <v>#VALUE!</v>
      </c>
      <c r="BZ88" s="226" t="e">
        <f t="shared" si="24"/>
        <v>#VALUE!</v>
      </c>
      <c r="CA88" s="226">
        <f t="shared" si="25"/>
        <v>6</v>
      </c>
      <c r="CB88" s="226" t="e">
        <f t="shared" si="26"/>
        <v>#VALUE!</v>
      </c>
      <c r="CC88" s="234"/>
      <c r="CD88" s="234"/>
      <c r="CE88" s="234"/>
    </row>
    <row r="89" spans="1:83" ht="15.75" hidden="1" customHeight="1" outlineLevel="1">
      <c r="A89" s="225" t="s">
        <v>87</v>
      </c>
      <c r="B89" s="226">
        <v>167</v>
      </c>
      <c r="C89" s="225">
        <v>0.5</v>
      </c>
      <c r="D89" s="227">
        <v>129</v>
      </c>
      <c r="E89" s="227">
        <v>4</v>
      </c>
      <c r="F89" s="227">
        <v>139</v>
      </c>
      <c r="G89" s="227">
        <v>4</v>
      </c>
      <c r="H89" s="227">
        <v>104</v>
      </c>
      <c r="I89" s="227">
        <v>4</v>
      </c>
      <c r="J89" s="227">
        <v>194</v>
      </c>
      <c r="K89" s="227">
        <v>5</v>
      </c>
      <c r="L89" s="227">
        <v>153</v>
      </c>
      <c r="M89" s="227">
        <v>5</v>
      </c>
      <c r="N89" s="227">
        <v>132</v>
      </c>
      <c r="O89" s="227">
        <v>4</v>
      </c>
      <c r="P89" s="227">
        <v>127</v>
      </c>
      <c r="Q89" s="227">
        <v>4</v>
      </c>
      <c r="R89" s="227">
        <v>134</v>
      </c>
      <c r="S89" s="227">
        <v>4</v>
      </c>
      <c r="T89" s="227">
        <v>110</v>
      </c>
      <c r="U89" s="227">
        <v>4</v>
      </c>
      <c r="V89" s="227">
        <v>102</v>
      </c>
      <c r="W89" s="227">
        <v>4</v>
      </c>
      <c r="X89" s="227">
        <v>91</v>
      </c>
      <c r="Y89" s="227">
        <v>4</v>
      </c>
      <c r="Z89" s="227">
        <v>124</v>
      </c>
      <c r="AA89" s="227">
        <v>4</v>
      </c>
      <c r="AB89" s="227">
        <v>111</v>
      </c>
      <c r="AC89" s="227">
        <v>5</v>
      </c>
      <c r="AD89" s="227">
        <v>80</v>
      </c>
      <c r="AE89" s="227">
        <v>3</v>
      </c>
      <c r="AF89" s="227">
        <v>87</v>
      </c>
      <c r="AG89" s="227">
        <v>4</v>
      </c>
      <c r="AH89" s="227">
        <v>83</v>
      </c>
      <c r="AI89" s="227">
        <v>3</v>
      </c>
      <c r="AJ89" s="227">
        <v>86</v>
      </c>
      <c r="AK89" s="227">
        <v>4</v>
      </c>
      <c r="AL89" s="227">
        <v>61</v>
      </c>
      <c r="AM89" s="227">
        <v>2</v>
      </c>
      <c r="AN89" s="227">
        <v>44</v>
      </c>
      <c r="AO89" s="227">
        <v>2</v>
      </c>
      <c r="AP89" s="227">
        <v>72</v>
      </c>
      <c r="AQ89" s="227">
        <v>3</v>
      </c>
      <c r="AR89" s="227">
        <v>64</v>
      </c>
      <c r="AS89" s="227">
        <v>3</v>
      </c>
      <c r="AT89" s="227">
        <v>51</v>
      </c>
      <c r="AU89" s="227">
        <v>2</v>
      </c>
      <c r="AV89" s="237">
        <v>2</v>
      </c>
      <c r="AW89" s="237">
        <v>0</v>
      </c>
      <c r="AX89" s="237">
        <v>0</v>
      </c>
      <c r="AY89" s="226">
        <v>0</v>
      </c>
      <c r="AZ89" s="226">
        <v>0</v>
      </c>
      <c r="BA89" s="226">
        <v>0</v>
      </c>
      <c r="BB89" s="226"/>
      <c r="BC89" s="226"/>
      <c r="BD89" s="226"/>
      <c r="BE89" s="226"/>
      <c r="BF89" s="226"/>
      <c r="BG89" s="226"/>
      <c r="BH89" s="226"/>
      <c r="BI89" s="226"/>
      <c r="BJ89" s="226"/>
      <c r="BK89" s="226">
        <f t="shared" si="9"/>
        <v>6</v>
      </c>
      <c r="BL89" s="226">
        <f t="shared" si="10"/>
        <v>2</v>
      </c>
      <c r="BM89" s="226">
        <f t="shared" si="11"/>
        <v>2</v>
      </c>
      <c r="BN89" s="226">
        <f t="shared" si="12"/>
        <v>8</v>
      </c>
      <c r="BO89" s="226">
        <f t="shared" si="13"/>
        <v>3</v>
      </c>
      <c r="BP89" s="226">
        <f t="shared" si="14"/>
        <v>3</v>
      </c>
      <c r="BQ89" s="226">
        <f t="shared" si="15"/>
        <v>8</v>
      </c>
      <c r="BR89" s="226">
        <f t="shared" si="16"/>
        <v>3</v>
      </c>
      <c r="BS89" s="226">
        <f t="shared" si="17"/>
        <v>3</v>
      </c>
      <c r="BT89" s="226">
        <f t="shared" si="18"/>
        <v>9</v>
      </c>
      <c r="BU89" s="226">
        <f t="shared" si="19"/>
        <v>4</v>
      </c>
      <c r="BV89" s="226">
        <f t="shared" si="20"/>
        <v>4</v>
      </c>
      <c r="BW89" s="226">
        <f t="shared" si="21"/>
        <v>10</v>
      </c>
      <c r="BX89" s="226">
        <f t="shared" si="22"/>
        <v>4</v>
      </c>
      <c r="BY89" s="226">
        <f t="shared" si="23"/>
        <v>4</v>
      </c>
      <c r="BZ89" s="226">
        <f t="shared" si="24"/>
        <v>11</v>
      </c>
      <c r="CA89" s="226">
        <f t="shared" si="25"/>
        <v>5</v>
      </c>
      <c r="CB89" s="226">
        <f t="shared" si="26"/>
        <v>5</v>
      </c>
      <c r="CC89" s="234"/>
      <c r="CD89" s="234"/>
      <c r="CE89" s="234"/>
    </row>
    <row r="90" spans="1:83" ht="15.75" hidden="1" customHeight="1" outlineLevel="1">
      <c r="A90" s="225" t="s">
        <v>87</v>
      </c>
      <c r="B90" s="226">
        <v>179</v>
      </c>
      <c r="C90" s="225">
        <v>0.5</v>
      </c>
      <c r="D90" s="227">
        <v>262</v>
      </c>
      <c r="E90" s="227">
        <v>8</v>
      </c>
      <c r="F90" s="227">
        <v>70</v>
      </c>
      <c r="G90" s="227">
        <v>2</v>
      </c>
      <c r="H90" s="227">
        <v>299</v>
      </c>
      <c r="I90" s="227">
        <v>9</v>
      </c>
      <c r="J90" s="227">
        <v>88</v>
      </c>
      <c r="K90" s="227">
        <v>3</v>
      </c>
      <c r="L90" s="227">
        <v>279</v>
      </c>
      <c r="M90" s="227">
        <v>9</v>
      </c>
      <c r="N90" s="227">
        <v>69</v>
      </c>
      <c r="O90" s="227">
        <v>2</v>
      </c>
      <c r="P90" s="227">
        <v>260</v>
      </c>
      <c r="Q90" s="227">
        <v>9</v>
      </c>
      <c r="R90" s="227">
        <v>48</v>
      </c>
      <c r="S90" s="227">
        <v>1</v>
      </c>
      <c r="T90" s="227">
        <v>232</v>
      </c>
      <c r="U90" s="227">
        <v>8</v>
      </c>
      <c r="V90" s="227">
        <v>44</v>
      </c>
      <c r="W90" s="227">
        <v>1</v>
      </c>
      <c r="X90" s="227">
        <v>247</v>
      </c>
      <c r="Y90" s="227">
        <v>9</v>
      </c>
      <c r="Z90" s="227">
        <v>37</v>
      </c>
      <c r="AA90" s="227">
        <v>1</v>
      </c>
      <c r="AB90" s="227">
        <v>241</v>
      </c>
      <c r="AC90" s="227">
        <v>9</v>
      </c>
      <c r="AD90" s="227">
        <v>36</v>
      </c>
      <c r="AE90" s="227">
        <v>1</v>
      </c>
      <c r="AF90" s="227">
        <v>216</v>
      </c>
      <c r="AG90" s="227">
        <v>8</v>
      </c>
      <c r="AH90" s="227">
        <v>34</v>
      </c>
      <c r="AI90" s="227">
        <v>1</v>
      </c>
      <c r="AJ90" s="227">
        <v>183</v>
      </c>
      <c r="AK90" s="227">
        <v>8</v>
      </c>
      <c r="AL90" s="227">
        <v>25</v>
      </c>
      <c r="AM90" s="227">
        <v>1</v>
      </c>
      <c r="AN90" s="227">
        <v>106</v>
      </c>
      <c r="AO90" s="227">
        <v>4</v>
      </c>
      <c r="AP90" s="227">
        <v>11</v>
      </c>
      <c r="AQ90" s="227">
        <v>1</v>
      </c>
      <c r="AR90" s="227">
        <v>94</v>
      </c>
      <c r="AS90" s="227">
        <v>4</v>
      </c>
      <c r="AT90" s="227">
        <v>18</v>
      </c>
      <c r="AU90" s="227">
        <v>1</v>
      </c>
      <c r="AV90" s="237">
        <v>3</v>
      </c>
      <c r="AW90" s="237">
        <v>1</v>
      </c>
      <c r="AX90" s="237">
        <v>0</v>
      </c>
      <c r="AY90" s="226">
        <v>0</v>
      </c>
      <c r="AZ90" s="226">
        <v>0</v>
      </c>
      <c r="BA90" s="226">
        <v>0</v>
      </c>
      <c r="BB90" s="226"/>
      <c r="BC90" s="226"/>
      <c r="BD90" s="226"/>
      <c r="BE90" s="226"/>
      <c r="BF90" s="226"/>
      <c r="BG90" s="226"/>
      <c r="BH90" s="226"/>
      <c r="BI90" s="226"/>
      <c r="BJ90" s="226"/>
      <c r="BK90" s="226">
        <f t="shared" si="9"/>
        <v>7</v>
      </c>
      <c r="BL90" s="226">
        <f t="shared" si="10"/>
        <v>4</v>
      </c>
      <c r="BM90" s="226">
        <f t="shared" si="11"/>
        <v>1</v>
      </c>
      <c r="BN90" s="226">
        <f t="shared" si="12"/>
        <v>9</v>
      </c>
      <c r="BO90" s="226">
        <f t="shared" si="13"/>
        <v>6</v>
      </c>
      <c r="BP90" s="226">
        <f t="shared" si="14"/>
        <v>1</v>
      </c>
      <c r="BQ90" s="226">
        <f t="shared" si="15"/>
        <v>9</v>
      </c>
      <c r="BR90" s="226">
        <f t="shared" si="16"/>
        <v>6</v>
      </c>
      <c r="BS90" s="226">
        <f t="shared" si="17"/>
        <v>1</v>
      </c>
      <c r="BT90" s="226">
        <f t="shared" si="18"/>
        <v>11</v>
      </c>
      <c r="BU90" s="226">
        <f t="shared" si="19"/>
        <v>8</v>
      </c>
      <c r="BV90" s="226">
        <f t="shared" si="20"/>
        <v>1</v>
      </c>
      <c r="BW90" s="226">
        <f t="shared" si="21"/>
        <v>11</v>
      </c>
      <c r="BX90" s="226">
        <f t="shared" si="22"/>
        <v>8</v>
      </c>
      <c r="BY90" s="226">
        <f t="shared" si="23"/>
        <v>2</v>
      </c>
      <c r="BZ90" s="226">
        <f t="shared" si="24"/>
        <v>13</v>
      </c>
      <c r="CA90" s="226">
        <f t="shared" si="25"/>
        <v>10</v>
      </c>
      <c r="CB90" s="226">
        <f t="shared" si="26"/>
        <v>2</v>
      </c>
      <c r="CC90" s="234"/>
      <c r="CD90" s="234"/>
      <c r="CE90" s="234"/>
    </row>
    <row r="91" spans="1:83" ht="15.75" hidden="1" customHeight="1" outlineLevel="1">
      <c r="A91" s="225" t="s">
        <v>87</v>
      </c>
      <c r="B91" s="226">
        <v>191</v>
      </c>
      <c r="C91" s="225">
        <v>0.5</v>
      </c>
      <c r="D91" s="227">
        <v>103</v>
      </c>
      <c r="E91" s="227">
        <v>4</v>
      </c>
      <c r="F91" s="227">
        <v>36</v>
      </c>
      <c r="G91" s="227">
        <v>1</v>
      </c>
      <c r="H91" s="227">
        <v>117</v>
      </c>
      <c r="I91" s="227">
        <v>4</v>
      </c>
      <c r="J91" s="227">
        <v>37</v>
      </c>
      <c r="K91" s="227">
        <v>1</v>
      </c>
      <c r="L91" s="227">
        <v>93</v>
      </c>
      <c r="M91" s="227">
        <v>4</v>
      </c>
      <c r="N91" s="227">
        <v>42</v>
      </c>
      <c r="O91" s="227">
        <v>2</v>
      </c>
      <c r="P91" s="227">
        <v>137</v>
      </c>
      <c r="Q91" s="227">
        <v>5</v>
      </c>
      <c r="R91" s="227">
        <v>26</v>
      </c>
      <c r="S91" s="227">
        <v>1</v>
      </c>
      <c r="T91" s="227">
        <v>117</v>
      </c>
      <c r="U91" s="227">
        <v>5</v>
      </c>
      <c r="V91" s="227">
        <v>23</v>
      </c>
      <c r="W91" s="227">
        <v>1</v>
      </c>
      <c r="X91" s="227">
        <v>110</v>
      </c>
      <c r="Y91" s="227">
        <v>4</v>
      </c>
      <c r="Z91" s="227">
        <v>34</v>
      </c>
      <c r="AA91" s="227">
        <v>1</v>
      </c>
      <c r="AB91" s="227">
        <v>98</v>
      </c>
      <c r="AC91" s="227">
        <v>4</v>
      </c>
      <c r="AD91" s="227">
        <v>32</v>
      </c>
      <c r="AE91" s="227">
        <v>1</v>
      </c>
      <c r="AF91" s="227">
        <v>110</v>
      </c>
      <c r="AG91" s="227">
        <v>5</v>
      </c>
      <c r="AH91" s="227">
        <v>17</v>
      </c>
      <c r="AI91" s="227">
        <v>1</v>
      </c>
      <c r="AJ91" s="227">
        <v>94</v>
      </c>
      <c r="AK91" s="227">
        <v>4</v>
      </c>
      <c r="AL91" s="227">
        <v>16</v>
      </c>
      <c r="AM91" s="227">
        <v>1</v>
      </c>
      <c r="AN91" s="227">
        <v>63</v>
      </c>
      <c r="AO91" s="227">
        <v>3</v>
      </c>
      <c r="AP91" s="227">
        <v>16</v>
      </c>
      <c r="AQ91" s="227">
        <v>1</v>
      </c>
      <c r="AR91" s="227">
        <v>85</v>
      </c>
      <c r="AS91" s="227">
        <v>4</v>
      </c>
      <c r="AT91" s="227">
        <v>19</v>
      </c>
      <c r="AU91" s="227">
        <v>1</v>
      </c>
      <c r="AV91" s="237">
        <v>4</v>
      </c>
      <c r="AW91" s="237">
        <v>1</v>
      </c>
      <c r="AX91" s="237">
        <v>0</v>
      </c>
      <c r="AY91" s="226">
        <v>0</v>
      </c>
      <c r="AZ91" s="226">
        <v>0</v>
      </c>
      <c r="BA91" s="226">
        <v>0</v>
      </c>
      <c r="BB91" s="226"/>
      <c r="BC91" s="226"/>
      <c r="BD91" s="226"/>
      <c r="BE91" s="226"/>
      <c r="BF91" s="226"/>
      <c r="BG91" s="226"/>
      <c r="BH91" s="226"/>
      <c r="BI91" s="226"/>
      <c r="BJ91" s="226"/>
      <c r="BK91" s="226">
        <f t="shared" si="9"/>
        <v>5</v>
      </c>
      <c r="BL91" s="226">
        <f t="shared" si="10"/>
        <v>2</v>
      </c>
      <c r="BM91" s="226">
        <f t="shared" si="11"/>
        <v>1</v>
      </c>
      <c r="BN91" s="226">
        <f t="shared" si="12"/>
        <v>5</v>
      </c>
      <c r="BO91" s="226">
        <f t="shared" si="13"/>
        <v>3</v>
      </c>
      <c r="BP91" s="226">
        <f t="shared" si="14"/>
        <v>1</v>
      </c>
      <c r="BQ91" s="226">
        <f t="shared" si="15"/>
        <v>6</v>
      </c>
      <c r="BR91" s="226">
        <f t="shared" si="16"/>
        <v>4</v>
      </c>
      <c r="BS91" s="226">
        <f t="shared" si="17"/>
        <v>1</v>
      </c>
      <c r="BT91" s="226">
        <f t="shared" si="18"/>
        <v>6</v>
      </c>
      <c r="BU91" s="226">
        <f t="shared" si="19"/>
        <v>4</v>
      </c>
      <c r="BV91" s="226">
        <f t="shared" si="20"/>
        <v>1</v>
      </c>
      <c r="BW91" s="226">
        <f t="shared" si="21"/>
        <v>7</v>
      </c>
      <c r="BX91" s="226">
        <f t="shared" si="22"/>
        <v>4</v>
      </c>
      <c r="BY91" s="226">
        <f t="shared" si="23"/>
        <v>2</v>
      </c>
      <c r="BZ91" s="226">
        <f t="shared" si="24"/>
        <v>8</v>
      </c>
      <c r="CA91" s="226">
        <f t="shared" si="25"/>
        <v>5</v>
      </c>
      <c r="CB91" s="226">
        <f t="shared" si="26"/>
        <v>2</v>
      </c>
      <c r="CC91" s="234"/>
      <c r="CD91" s="234"/>
      <c r="CE91" s="234"/>
    </row>
    <row r="92" spans="1:83" ht="15.75" hidden="1" customHeight="1" outlineLevel="1">
      <c r="A92" s="225" t="s">
        <v>87</v>
      </c>
      <c r="B92" s="226">
        <v>210</v>
      </c>
      <c r="C92" s="225">
        <v>0.5</v>
      </c>
      <c r="D92" s="225">
        <v>39</v>
      </c>
      <c r="E92" s="225">
        <v>2</v>
      </c>
      <c r="F92" s="225">
        <v>77</v>
      </c>
      <c r="G92" s="225">
        <v>2</v>
      </c>
      <c r="H92" s="225">
        <v>57</v>
      </c>
      <c r="I92" s="225">
        <v>2</v>
      </c>
      <c r="J92" s="225">
        <v>88</v>
      </c>
      <c r="K92" s="225">
        <v>3</v>
      </c>
      <c r="L92" s="225">
        <v>49</v>
      </c>
      <c r="M92" s="225">
        <v>2</v>
      </c>
      <c r="N92" s="225">
        <v>73</v>
      </c>
      <c r="O92" s="225">
        <v>2</v>
      </c>
      <c r="P92" s="225">
        <v>50</v>
      </c>
      <c r="Q92" s="225">
        <v>2</v>
      </c>
      <c r="R92" s="225">
        <v>66</v>
      </c>
      <c r="S92" s="225">
        <v>2</v>
      </c>
      <c r="T92" s="225">
        <v>48</v>
      </c>
      <c r="U92" s="225">
        <v>2</v>
      </c>
      <c r="V92" s="225">
        <v>47</v>
      </c>
      <c r="W92" s="225">
        <v>2</v>
      </c>
      <c r="X92" s="225">
        <v>49</v>
      </c>
      <c r="Y92" s="225">
        <v>2</v>
      </c>
      <c r="Z92" s="225">
        <v>62</v>
      </c>
      <c r="AA92" s="225">
        <v>3</v>
      </c>
      <c r="AB92" s="225">
        <v>50</v>
      </c>
      <c r="AC92" s="225">
        <v>2</v>
      </c>
      <c r="AD92" s="225">
        <v>55</v>
      </c>
      <c r="AE92" s="225">
        <v>2</v>
      </c>
      <c r="AF92" s="225">
        <v>47</v>
      </c>
      <c r="AG92" s="225">
        <v>2</v>
      </c>
      <c r="AH92" s="225">
        <v>45</v>
      </c>
      <c r="AI92" s="225">
        <v>2</v>
      </c>
      <c r="AJ92" s="225">
        <v>30</v>
      </c>
      <c r="AK92" s="225">
        <v>2</v>
      </c>
      <c r="AL92" s="225">
        <v>39</v>
      </c>
      <c r="AM92" s="225">
        <v>2</v>
      </c>
      <c r="AN92" s="225">
        <v>35</v>
      </c>
      <c r="AO92" s="225">
        <v>2</v>
      </c>
      <c r="AP92" s="225">
        <v>40</v>
      </c>
      <c r="AQ92" s="225">
        <v>2</v>
      </c>
      <c r="AR92" s="225">
        <v>30</v>
      </c>
      <c r="AS92" s="225">
        <v>1</v>
      </c>
      <c r="AT92" s="225">
        <v>24</v>
      </c>
      <c r="AU92" s="225">
        <v>1</v>
      </c>
      <c r="AV92" s="237">
        <v>1</v>
      </c>
      <c r="AW92" s="237">
        <v>1</v>
      </c>
      <c r="AX92" s="237">
        <v>1</v>
      </c>
      <c r="AY92" s="226">
        <v>0</v>
      </c>
      <c r="AZ92" s="226">
        <v>0</v>
      </c>
      <c r="BA92" s="226">
        <v>0</v>
      </c>
      <c r="BB92" s="226"/>
      <c r="BC92" s="226"/>
      <c r="BD92" s="226"/>
      <c r="BE92" s="226"/>
      <c r="BF92" s="226"/>
      <c r="BG92" s="226"/>
      <c r="BH92" s="226"/>
      <c r="BI92" s="226"/>
      <c r="BJ92" s="226"/>
      <c r="BK92" s="226">
        <f t="shared" si="9"/>
        <v>4</v>
      </c>
      <c r="BL92" s="226">
        <f t="shared" si="10"/>
        <v>1</v>
      </c>
      <c r="BM92" s="226">
        <f t="shared" si="11"/>
        <v>1</v>
      </c>
      <c r="BN92" s="226">
        <f t="shared" si="12"/>
        <v>4</v>
      </c>
      <c r="BO92" s="226">
        <f t="shared" si="13"/>
        <v>2</v>
      </c>
      <c r="BP92" s="226">
        <f t="shared" si="14"/>
        <v>2</v>
      </c>
      <c r="BQ92" s="226">
        <f t="shared" si="15"/>
        <v>4</v>
      </c>
      <c r="BR92" s="226">
        <f t="shared" si="16"/>
        <v>2</v>
      </c>
      <c r="BS92" s="226">
        <f t="shared" si="17"/>
        <v>2</v>
      </c>
      <c r="BT92" s="226">
        <f t="shared" si="18"/>
        <v>5</v>
      </c>
      <c r="BU92" s="226">
        <f t="shared" si="19"/>
        <v>2</v>
      </c>
      <c r="BV92" s="226">
        <f t="shared" si="20"/>
        <v>2</v>
      </c>
      <c r="BW92" s="226">
        <f t="shared" si="21"/>
        <v>5</v>
      </c>
      <c r="BX92" s="226">
        <f t="shared" si="22"/>
        <v>2</v>
      </c>
      <c r="BY92" s="226">
        <f t="shared" si="23"/>
        <v>2</v>
      </c>
      <c r="BZ92" s="226">
        <f t="shared" si="24"/>
        <v>6</v>
      </c>
      <c r="CA92" s="226">
        <f t="shared" si="25"/>
        <v>3</v>
      </c>
      <c r="CB92" s="226">
        <f t="shared" si="26"/>
        <v>3</v>
      </c>
      <c r="CC92" s="234"/>
      <c r="CD92" s="234"/>
      <c r="CE92" s="234"/>
    </row>
    <row r="93" spans="1:83" ht="15.75" hidden="1" customHeight="1" outlineLevel="1">
      <c r="A93" s="225" t="s">
        <v>87</v>
      </c>
      <c r="B93" s="226">
        <v>236</v>
      </c>
      <c r="C93" s="225">
        <v>0.5</v>
      </c>
      <c r="D93" s="227">
        <v>136</v>
      </c>
      <c r="E93" s="227">
        <v>5</v>
      </c>
      <c r="F93" s="227">
        <v>102</v>
      </c>
      <c r="G93" s="227">
        <v>3</v>
      </c>
      <c r="H93" s="227">
        <v>159</v>
      </c>
      <c r="I93" s="227">
        <v>5</v>
      </c>
      <c r="J93" s="227">
        <v>92</v>
      </c>
      <c r="K93" s="227">
        <v>3</v>
      </c>
      <c r="L93" s="227">
        <v>169</v>
      </c>
      <c r="M93" s="227">
        <v>7</v>
      </c>
      <c r="N93" s="227">
        <v>81</v>
      </c>
      <c r="O93" s="227">
        <v>3</v>
      </c>
      <c r="P93" s="227">
        <v>151</v>
      </c>
      <c r="Q93" s="227">
        <v>6</v>
      </c>
      <c r="R93" s="227">
        <v>109</v>
      </c>
      <c r="S93" s="227">
        <v>4</v>
      </c>
      <c r="T93" s="227">
        <v>111</v>
      </c>
      <c r="U93" s="227">
        <v>5</v>
      </c>
      <c r="V93" s="227">
        <v>65</v>
      </c>
      <c r="W93" s="227">
        <v>2</v>
      </c>
      <c r="X93" s="227">
        <v>107</v>
      </c>
      <c r="Y93" s="227">
        <v>5</v>
      </c>
      <c r="Z93" s="227">
        <v>72</v>
      </c>
      <c r="AA93" s="227">
        <v>2</v>
      </c>
      <c r="AB93" s="227">
        <v>126</v>
      </c>
      <c r="AC93" s="227">
        <v>6</v>
      </c>
      <c r="AD93" s="227">
        <v>60</v>
      </c>
      <c r="AE93" s="227">
        <v>2</v>
      </c>
      <c r="AF93" s="227">
        <v>118</v>
      </c>
      <c r="AG93" s="227">
        <v>5</v>
      </c>
      <c r="AH93" s="227">
        <v>51</v>
      </c>
      <c r="AI93" s="227">
        <v>2</v>
      </c>
      <c r="AJ93" s="227">
        <v>88</v>
      </c>
      <c r="AK93" s="227">
        <v>4</v>
      </c>
      <c r="AL93" s="227">
        <v>37</v>
      </c>
      <c r="AM93" s="227">
        <v>1</v>
      </c>
      <c r="AN93" s="227">
        <v>91</v>
      </c>
      <c r="AO93" s="227">
        <v>4</v>
      </c>
      <c r="AP93" s="227">
        <v>50</v>
      </c>
      <c r="AQ93" s="227">
        <v>2</v>
      </c>
      <c r="AR93" s="227">
        <v>97</v>
      </c>
      <c r="AS93" s="227">
        <v>4</v>
      </c>
      <c r="AT93" s="227">
        <v>44</v>
      </c>
      <c r="AU93" s="227">
        <v>2</v>
      </c>
      <c r="AV93" s="237">
        <v>5</v>
      </c>
      <c r="AW93" s="237">
        <v>2</v>
      </c>
      <c r="AX93" s="237">
        <v>1</v>
      </c>
      <c r="AY93" s="226">
        <v>0</v>
      </c>
      <c r="AZ93" s="226">
        <v>0</v>
      </c>
      <c r="BA93" s="226">
        <v>0</v>
      </c>
      <c r="BB93" s="226"/>
      <c r="BC93" s="226"/>
      <c r="BD93" s="226"/>
      <c r="BE93" s="226"/>
      <c r="BF93" s="226"/>
      <c r="BG93" s="226"/>
      <c r="BH93" s="226"/>
      <c r="BI93" s="226"/>
      <c r="BJ93" s="226"/>
      <c r="BK93" s="226">
        <f t="shared" si="9"/>
        <v>6</v>
      </c>
      <c r="BL93" s="226">
        <f t="shared" si="10"/>
        <v>3</v>
      </c>
      <c r="BM93" s="226">
        <f t="shared" si="11"/>
        <v>1</v>
      </c>
      <c r="BN93" s="226">
        <f t="shared" si="12"/>
        <v>7</v>
      </c>
      <c r="BO93" s="226">
        <f t="shared" si="13"/>
        <v>4</v>
      </c>
      <c r="BP93" s="226">
        <f t="shared" si="14"/>
        <v>2</v>
      </c>
      <c r="BQ93" s="226">
        <f t="shared" si="15"/>
        <v>8</v>
      </c>
      <c r="BR93" s="226">
        <f t="shared" si="16"/>
        <v>4</v>
      </c>
      <c r="BS93" s="226">
        <f t="shared" si="17"/>
        <v>2</v>
      </c>
      <c r="BT93" s="226">
        <f t="shared" si="18"/>
        <v>9</v>
      </c>
      <c r="BU93" s="226">
        <f t="shared" si="19"/>
        <v>5</v>
      </c>
      <c r="BV93" s="226">
        <f t="shared" si="20"/>
        <v>3</v>
      </c>
      <c r="BW93" s="226">
        <f t="shared" si="21"/>
        <v>10</v>
      </c>
      <c r="BX93" s="226">
        <f t="shared" si="22"/>
        <v>6</v>
      </c>
      <c r="BY93" s="226">
        <f t="shared" si="23"/>
        <v>3</v>
      </c>
      <c r="BZ93" s="226">
        <f t="shared" si="24"/>
        <v>11</v>
      </c>
      <c r="CA93" s="226">
        <f t="shared" si="25"/>
        <v>7</v>
      </c>
      <c r="CB93" s="226">
        <f t="shared" si="26"/>
        <v>3</v>
      </c>
      <c r="CC93" s="234"/>
      <c r="CD93" s="234"/>
      <c r="CE93" s="234"/>
    </row>
    <row r="94" spans="1:83" ht="15.75" hidden="1" customHeight="1" outlineLevel="1">
      <c r="A94" s="225" t="s">
        <v>87</v>
      </c>
      <c r="B94" s="226">
        <v>239</v>
      </c>
      <c r="C94" s="225">
        <v>0.5</v>
      </c>
      <c r="D94" s="225">
        <v>69</v>
      </c>
      <c r="E94" s="225">
        <v>3</v>
      </c>
      <c r="F94" s="225"/>
      <c r="G94" s="225"/>
      <c r="H94" s="225">
        <v>87</v>
      </c>
      <c r="I94" s="225">
        <v>3</v>
      </c>
      <c r="J94" s="225"/>
      <c r="K94" s="225"/>
      <c r="L94" s="225">
        <v>74</v>
      </c>
      <c r="M94" s="225">
        <v>3</v>
      </c>
      <c r="N94" s="225"/>
      <c r="O94" s="225"/>
      <c r="P94" s="225">
        <v>95</v>
      </c>
      <c r="Q94" s="225">
        <v>3</v>
      </c>
      <c r="R94" s="225"/>
      <c r="S94" s="225"/>
      <c r="T94" s="225">
        <v>100</v>
      </c>
      <c r="U94" s="225">
        <v>4</v>
      </c>
      <c r="V94" s="225"/>
      <c r="W94" s="225"/>
      <c r="X94" s="225">
        <v>103</v>
      </c>
      <c r="Y94" s="225">
        <v>4</v>
      </c>
      <c r="Z94" s="225"/>
      <c r="AA94" s="225"/>
      <c r="AB94" s="225">
        <v>93</v>
      </c>
      <c r="AC94" s="225">
        <v>4</v>
      </c>
      <c r="AD94" s="225"/>
      <c r="AE94" s="225"/>
      <c r="AF94" s="225">
        <v>89</v>
      </c>
      <c r="AG94" s="225">
        <v>4</v>
      </c>
      <c r="AH94" s="225"/>
      <c r="AI94" s="225"/>
      <c r="AJ94" s="225">
        <v>99</v>
      </c>
      <c r="AK94" s="225">
        <v>5</v>
      </c>
      <c r="AL94" s="225"/>
      <c r="AM94" s="225"/>
      <c r="AN94" s="225">
        <v>70</v>
      </c>
      <c r="AO94" s="225">
        <v>3</v>
      </c>
      <c r="AP94" s="225"/>
      <c r="AQ94" s="225"/>
      <c r="AR94" s="225">
        <v>80</v>
      </c>
      <c r="AS94" s="225">
        <v>4</v>
      </c>
      <c r="AT94" s="225"/>
      <c r="AU94" s="225"/>
      <c r="AV94" s="237">
        <v>4</v>
      </c>
      <c r="AW94" s="237">
        <v>0</v>
      </c>
      <c r="AX94" s="237">
        <v>0</v>
      </c>
      <c r="AY94" s="226">
        <v>0</v>
      </c>
      <c r="AZ94" s="226">
        <v>0</v>
      </c>
      <c r="BA94" s="226">
        <v>0</v>
      </c>
      <c r="BB94" s="226"/>
      <c r="BC94" s="226"/>
      <c r="BD94" s="226"/>
      <c r="BE94" s="226"/>
      <c r="BF94" s="226"/>
      <c r="BG94" s="226"/>
      <c r="BH94" s="226"/>
      <c r="BI94" s="226"/>
      <c r="BJ94" s="226"/>
      <c r="BK94" s="226">
        <f t="shared" si="9"/>
        <v>4</v>
      </c>
      <c r="BL94" s="226">
        <f t="shared" si="10"/>
        <v>2</v>
      </c>
      <c r="BM94" s="226">
        <f t="shared" si="11"/>
        <v>0</v>
      </c>
      <c r="BN94" s="226">
        <f t="shared" si="12"/>
        <v>4</v>
      </c>
      <c r="BO94" s="226">
        <f t="shared" si="13"/>
        <v>3</v>
      </c>
      <c r="BP94" s="226">
        <f t="shared" si="14"/>
        <v>0</v>
      </c>
      <c r="BQ94" s="226">
        <f t="shared" si="15"/>
        <v>4</v>
      </c>
      <c r="BR94" s="226">
        <f t="shared" si="16"/>
        <v>3</v>
      </c>
      <c r="BS94" s="226">
        <f t="shared" si="17"/>
        <v>0</v>
      </c>
      <c r="BT94" s="226">
        <f t="shared" si="18"/>
        <v>5</v>
      </c>
      <c r="BU94" s="226">
        <f t="shared" si="19"/>
        <v>4</v>
      </c>
      <c r="BV94" s="226">
        <f t="shared" si="20"/>
        <v>0</v>
      </c>
      <c r="BW94" s="226">
        <f t="shared" si="21"/>
        <v>5</v>
      </c>
      <c r="BX94" s="226">
        <f t="shared" si="22"/>
        <v>4</v>
      </c>
      <c r="BY94" s="226">
        <f t="shared" si="23"/>
        <v>0</v>
      </c>
      <c r="BZ94" s="226">
        <f t="shared" si="24"/>
        <v>5</v>
      </c>
      <c r="CA94" s="226">
        <f t="shared" si="25"/>
        <v>4</v>
      </c>
      <c r="CB94" s="226">
        <f t="shared" si="26"/>
        <v>0</v>
      </c>
      <c r="CC94" s="234"/>
      <c r="CD94" s="234"/>
      <c r="CE94" s="234"/>
    </row>
    <row r="95" spans="1:83" ht="15.75" hidden="1" customHeight="1" outlineLevel="1">
      <c r="A95" s="225" t="s">
        <v>87</v>
      </c>
      <c r="B95" s="226">
        <v>248</v>
      </c>
      <c r="C95" s="225">
        <v>0.5</v>
      </c>
      <c r="D95" s="225">
        <v>96</v>
      </c>
      <c r="E95" s="225">
        <v>3</v>
      </c>
      <c r="F95" s="225">
        <v>73</v>
      </c>
      <c r="G95" s="225">
        <v>2</v>
      </c>
      <c r="H95" s="225">
        <v>83</v>
      </c>
      <c r="I95" s="225">
        <v>3</v>
      </c>
      <c r="J95" s="225">
        <v>50</v>
      </c>
      <c r="K95" s="225">
        <v>2</v>
      </c>
      <c r="L95" s="225">
        <v>65</v>
      </c>
      <c r="M95" s="225">
        <v>3</v>
      </c>
      <c r="N95" s="225">
        <v>51</v>
      </c>
      <c r="O95" s="225">
        <v>2</v>
      </c>
      <c r="P95" s="225">
        <v>86</v>
      </c>
      <c r="Q95" s="225">
        <v>3</v>
      </c>
      <c r="R95" s="225">
        <v>43</v>
      </c>
      <c r="S95" s="225">
        <v>2</v>
      </c>
      <c r="T95" s="225">
        <v>70</v>
      </c>
      <c r="U95" s="225">
        <v>3</v>
      </c>
      <c r="V95" s="225">
        <v>56</v>
      </c>
      <c r="W95" s="225">
        <v>2</v>
      </c>
      <c r="X95" s="225">
        <v>74</v>
      </c>
      <c r="Y95" s="225">
        <v>3</v>
      </c>
      <c r="Z95" s="225">
        <v>55</v>
      </c>
      <c r="AA95" s="225">
        <v>2</v>
      </c>
      <c r="AB95" s="225">
        <v>59</v>
      </c>
      <c r="AC95" s="225">
        <v>3</v>
      </c>
      <c r="AD95" s="225">
        <v>33</v>
      </c>
      <c r="AE95" s="225">
        <v>1</v>
      </c>
      <c r="AF95" s="225">
        <v>68</v>
      </c>
      <c r="AG95" s="225">
        <v>3</v>
      </c>
      <c r="AH95" s="225">
        <v>37</v>
      </c>
      <c r="AI95" s="225">
        <v>1</v>
      </c>
      <c r="AJ95" s="225">
        <v>75</v>
      </c>
      <c r="AK95" s="225">
        <v>3</v>
      </c>
      <c r="AL95" s="225">
        <v>48</v>
      </c>
      <c r="AM95" s="225">
        <v>2</v>
      </c>
      <c r="AN95" s="225">
        <v>74</v>
      </c>
      <c r="AO95" s="225">
        <v>3</v>
      </c>
      <c r="AP95" s="225">
        <v>62</v>
      </c>
      <c r="AQ95" s="225">
        <v>3</v>
      </c>
      <c r="AR95" s="225">
        <v>83</v>
      </c>
      <c r="AS95" s="225">
        <v>3</v>
      </c>
      <c r="AT95" s="225">
        <v>54</v>
      </c>
      <c r="AU95" s="225">
        <v>2</v>
      </c>
      <c r="AV95" s="237">
        <v>2</v>
      </c>
      <c r="AW95" s="237">
        <v>0</v>
      </c>
      <c r="AX95" s="237">
        <v>0</v>
      </c>
      <c r="AY95" s="226">
        <v>0</v>
      </c>
      <c r="AZ95" s="226">
        <v>0</v>
      </c>
      <c r="BA95" s="226">
        <v>0</v>
      </c>
      <c r="BB95" s="226"/>
      <c r="BC95" s="226"/>
      <c r="BD95" s="226"/>
      <c r="BE95" s="226"/>
      <c r="BF95" s="226"/>
      <c r="BG95" s="226"/>
      <c r="BH95" s="226"/>
      <c r="BI95" s="226"/>
      <c r="BJ95" s="226"/>
      <c r="BK95" s="226">
        <f t="shared" si="9"/>
        <v>4</v>
      </c>
      <c r="BL95" s="226">
        <f t="shared" si="10"/>
        <v>2</v>
      </c>
      <c r="BM95" s="226">
        <f t="shared" si="11"/>
        <v>1</v>
      </c>
      <c r="BN95" s="226">
        <f t="shared" si="12"/>
        <v>5</v>
      </c>
      <c r="BO95" s="226">
        <f t="shared" si="13"/>
        <v>2</v>
      </c>
      <c r="BP95" s="226">
        <f t="shared" si="14"/>
        <v>2</v>
      </c>
      <c r="BQ95" s="226">
        <f t="shared" si="15"/>
        <v>5</v>
      </c>
      <c r="BR95" s="226">
        <f t="shared" si="16"/>
        <v>2</v>
      </c>
      <c r="BS95" s="226">
        <f t="shared" si="17"/>
        <v>2</v>
      </c>
      <c r="BT95" s="226">
        <f t="shared" si="18"/>
        <v>6</v>
      </c>
      <c r="BU95" s="226">
        <f t="shared" si="19"/>
        <v>3</v>
      </c>
      <c r="BV95" s="226">
        <f t="shared" si="20"/>
        <v>2</v>
      </c>
      <c r="BW95" s="226">
        <f t="shared" si="21"/>
        <v>6</v>
      </c>
      <c r="BX95" s="226">
        <f t="shared" si="22"/>
        <v>3</v>
      </c>
      <c r="BY95" s="226">
        <f t="shared" si="23"/>
        <v>2</v>
      </c>
      <c r="BZ95" s="226">
        <f t="shared" si="24"/>
        <v>7</v>
      </c>
      <c r="CA95" s="226">
        <f t="shared" si="25"/>
        <v>4</v>
      </c>
      <c r="CB95" s="226">
        <f t="shared" si="26"/>
        <v>2</v>
      </c>
      <c r="CC95" s="234"/>
      <c r="CD95" s="234"/>
      <c r="CE95" s="234"/>
    </row>
    <row r="96" spans="1:83" ht="15.75" hidden="1" customHeight="1" outlineLevel="1">
      <c r="A96" s="225" t="s">
        <v>87</v>
      </c>
      <c r="B96" s="226">
        <v>250</v>
      </c>
      <c r="C96" s="225">
        <v>0.5</v>
      </c>
      <c r="D96" s="225">
        <v>91</v>
      </c>
      <c r="E96" s="225">
        <v>4</v>
      </c>
      <c r="F96" s="225"/>
      <c r="G96" s="225"/>
      <c r="H96" s="225">
        <v>86</v>
      </c>
      <c r="I96" s="225">
        <v>4</v>
      </c>
      <c r="J96" s="225"/>
      <c r="K96" s="225"/>
      <c r="L96" s="225">
        <v>93</v>
      </c>
      <c r="M96" s="225">
        <v>4</v>
      </c>
      <c r="N96" s="225"/>
      <c r="O96" s="225"/>
      <c r="P96" s="225">
        <v>93</v>
      </c>
      <c r="Q96" s="225">
        <v>4</v>
      </c>
      <c r="R96" s="225"/>
      <c r="S96" s="225"/>
      <c r="T96" s="225">
        <v>84</v>
      </c>
      <c r="U96" s="225">
        <v>4</v>
      </c>
      <c r="V96" s="225"/>
      <c r="W96" s="225"/>
      <c r="X96" s="225">
        <v>68</v>
      </c>
      <c r="Y96" s="225">
        <v>3</v>
      </c>
      <c r="Z96" s="225"/>
      <c r="AA96" s="225"/>
      <c r="AB96" s="225">
        <v>78</v>
      </c>
      <c r="AC96" s="225">
        <v>4</v>
      </c>
      <c r="AD96" s="225"/>
      <c r="AE96" s="225"/>
      <c r="AF96" s="225">
        <v>83</v>
      </c>
      <c r="AG96" s="225">
        <v>4</v>
      </c>
      <c r="AH96" s="225"/>
      <c r="AI96" s="225"/>
      <c r="AJ96" s="225">
        <v>96</v>
      </c>
      <c r="AK96" s="225">
        <v>4</v>
      </c>
      <c r="AL96" s="225"/>
      <c r="AM96" s="225"/>
      <c r="AN96" s="225">
        <v>74</v>
      </c>
      <c r="AO96" s="225">
        <v>3</v>
      </c>
      <c r="AP96" s="225"/>
      <c r="AQ96" s="225"/>
      <c r="AR96" s="225">
        <v>71</v>
      </c>
      <c r="AS96" s="225">
        <v>3</v>
      </c>
      <c r="AT96" s="225"/>
      <c r="AU96" s="225"/>
      <c r="AV96" s="237">
        <v>3</v>
      </c>
      <c r="AW96" s="237">
        <v>0</v>
      </c>
      <c r="AX96" s="237">
        <v>0</v>
      </c>
      <c r="AY96" s="226">
        <v>0</v>
      </c>
      <c r="AZ96" s="226">
        <v>0</v>
      </c>
      <c r="BA96" s="226">
        <v>0</v>
      </c>
      <c r="BB96" s="226"/>
      <c r="BC96" s="226"/>
      <c r="BD96" s="226"/>
      <c r="BE96" s="226"/>
      <c r="BF96" s="226"/>
      <c r="BG96" s="226"/>
      <c r="BH96" s="226"/>
      <c r="BI96" s="226"/>
      <c r="BJ96" s="226"/>
      <c r="BK96" s="226">
        <f t="shared" si="9"/>
        <v>3</v>
      </c>
      <c r="BL96" s="226">
        <f t="shared" si="10"/>
        <v>2</v>
      </c>
      <c r="BM96" s="226">
        <f t="shared" si="11"/>
        <v>0</v>
      </c>
      <c r="BN96" s="226">
        <f t="shared" si="12"/>
        <v>4</v>
      </c>
      <c r="BO96" s="226">
        <f t="shared" si="13"/>
        <v>3</v>
      </c>
      <c r="BP96" s="226">
        <f t="shared" si="14"/>
        <v>0</v>
      </c>
      <c r="BQ96" s="226">
        <f t="shared" si="15"/>
        <v>4</v>
      </c>
      <c r="BR96" s="226">
        <f t="shared" si="16"/>
        <v>3</v>
      </c>
      <c r="BS96" s="226">
        <f t="shared" si="17"/>
        <v>0</v>
      </c>
      <c r="BT96" s="226">
        <f t="shared" si="18"/>
        <v>5</v>
      </c>
      <c r="BU96" s="226">
        <f t="shared" si="19"/>
        <v>4</v>
      </c>
      <c r="BV96" s="226">
        <f t="shared" si="20"/>
        <v>0</v>
      </c>
      <c r="BW96" s="226">
        <f t="shared" si="21"/>
        <v>5</v>
      </c>
      <c r="BX96" s="226">
        <f t="shared" si="22"/>
        <v>4</v>
      </c>
      <c r="BY96" s="226">
        <f t="shared" si="23"/>
        <v>0</v>
      </c>
      <c r="BZ96" s="226">
        <f t="shared" si="24"/>
        <v>5</v>
      </c>
      <c r="CA96" s="226">
        <f t="shared" si="25"/>
        <v>5</v>
      </c>
      <c r="CB96" s="226">
        <f t="shared" si="26"/>
        <v>0</v>
      </c>
      <c r="CC96" s="234"/>
      <c r="CD96" s="234"/>
      <c r="CE96" s="234"/>
    </row>
    <row r="97" spans="1:83" ht="15.75" hidden="1" customHeight="1" outlineLevel="1">
      <c r="A97" s="225" t="s">
        <v>87</v>
      </c>
      <c r="B97" s="226">
        <v>263</v>
      </c>
      <c r="C97" s="225">
        <v>0.5</v>
      </c>
      <c r="D97" s="227">
        <v>162</v>
      </c>
      <c r="E97" s="227">
        <v>6</v>
      </c>
      <c r="F97" s="227"/>
      <c r="G97" s="227"/>
      <c r="H97" s="227">
        <v>154</v>
      </c>
      <c r="I97" s="227">
        <v>6</v>
      </c>
      <c r="J97" s="227"/>
      <c r="K97" s="227"/>
      <c r="L97" s="227">
        <v>154</v>
      </c>
      <c r="M97" s="227">
        <v>6</v>
      </c>
      <c r="N97" s="227"/>
      <c r="O97" s="227"/>
      <c r="P97" s="227">
        <v>159</v>
      </c>
      <c r="Q97" s="227">
        <v>6</v>
      </c>
      <c r="R97" s="227"/>
      <c r="S97" s="227"/>
      <c r="T97" s="227">
        <v>151</v>
      </c>
      <c r="U97" s="227">
        <v>6</v>
      </c>
      <c r="V97" s="227"/>
      <c r="W97" s="227"/>
      <c r="X97" s="227">
        <v>133</v>
      </c>
      <c r="Y97" s="227">
        <v>6</v>
      </c>
      <c r="Z97" s="227"/>
      <c r="AA97" s="227"/>
      <c r="AB97" s="227">
        <v>140</v>
      </c>
      <c r="AC97" s="227">
        <v>6</v>
      </c>
      <c r="AD97" s="227"/>
      <c r="AE97" s="227"/>
      <c r="AF97" s="227">
        <v>139</v>
      </c>
      <c r="AG97" s="227">
        <v>6</v>
      </c>
      <c r="AH97" s="227"/>
      <c r="AI97" s="227"/>
      <c r="AJ97" s="227">
        <v>117</v>
      </c>
      <c r="AK97" s="227">
        <v>6</v>
      </c>
      <c r="AL97" s="227"/>
      <c r="AM97" s="227"/>
      <c r="AN97" s="227">
        <v>83</v>
      </c>
      <c r="AO97" s="227">
        <v>4</v>
      </c>
      <c r="AP97" s="227"/>
      <c r="AQ97" s="227"/>
      <c r="AR97" s="227">
        <v>123</v>
      </c>
      <c r="AS97" s="227">
        <v>6</v>
      </c>
      <c r="AT97" s="227"/>
      <c r="AU97" s="227"/>
      <c r="AV97" s="237">
        <v>4</v>
      </c>
      <c r="AW97" s="237">
        <v>0</v>
      </c>
      <c r="AX97" s="237">
        <v>0</v>
      </c>
      <c r="AY97" s="226">
        <v>0</v>
      </c>
      <c r="AZ97" s="226">
        <v>0</v>
      </c>
      <c r="BA97" s="226">
        <v>0</v>
      </c>
      <c r="BB97" s="226"/>
      <c r="BC97" s="226"/>
      <c r="BD97" s="226"/>
      <c r="BE97" s="226"/>
      <c r="BF97" s="226"/>
      <c r="BG97" s="226"/>
      <c r="BH97" s="226"/>
      <c r="BI97" s="226"/>
      <c r="BJ97" s="226"/>
      <c r="BK97" s="226">
        <f t="shared" si="9"/>
        <v>5</v>
      </c>
      <c r="BL97" s="226">
        <f t="shared" si="10"/>
        <v>3</v>
      </c>
      <c r="BM97" s="226">
        <f t="shared" si="11"/>
        <v>0</v>
      </c>
      <c r="BN97" s="226">
        <f t="shared" si="12"/>
        <v>6</v>
      </c>
      <c r="BO97" s="226">
        <f t="shared" si="13"/>
        <v>4</v>
      </c>
      <c r="BP97" s="226">
        <f t="shared" si="14"/>
        <v>0</v>
      </c>
      <c r="BQ97" s="226">
        <f t="shared" si="15"/>
        <v>6</v>
      </c>
      <c r="BR97" s="226">
        <f t="shared" si="16"/>
        <v>4</v>
      </c>
      <c r="BS97" s="226">
        <f t="shared" si="17"/>
        <v>0</v>
      </c>
      <c r="BT97" s="226">
        <f t="shared" si="18"/>
        <v>7</v>
      </c>
      <c r="BU97" s="226">
        <f t="shared" si="19"/>
        <v>6</v>
      </c>
      <c r="BV97" s="226">
        <f t="shared" si="20"/>
        <v>0</v>
      </c>
      <c r="BW97" s="226">
        <f t="shared" si="21"/>
        <v>7</v>
      </c>
      <c r="BX97" s="226">
        <f t="shared" si="22"/>
        <v>6</v>
      </c>
      <c r="BY97" s="226">
        <f t="shared" si="23"/>
        <v>0</v>
      </c>
      <c r="BZ97" s="226">
        <f t="shared" si="24"/>
        <v>8</v>
      </c>
      <c r="CA97" s="226">
        <f t="shared" si="25"/>
        <v>7</v>
      </c>
      <c r="CB97" s="226">
        <f t="shared" si="26"/>
        <v>0</v>
      </c>
      <c r="CC97" s="234"/>
      <c r="CD97" s="234"/>
      <c r="CE97" s="234"/>
    </row>
    <row r="98" spans="1:83" ht="15.75" hidden="1" customHeight="1" outlineLevel="1">
      <c r="A98" s="225" t="s">
        <v>87</v>
      </c>
      <c r="B98" s="226">
        <v>309</v>
      </c>
      <c r="C98" s="225">
        <v>0.5</v>
      </c>
      <c r="D98" s="225">
        <v>43</v>
      </c>
      <c r="E98" s="225">
        <v>2</v>
      </c>
      <c r="F98" s="225"/>
      <c r="G98" s="225"/>
      <c r="H98" s="225">
        <v>61</v>
      </c>
      <c r="I98" s="225">
        <v>2</v>
      </c>
      <c r="J98" s="225"/>
      <c r="K98" s="225"/>
      <c r="L98" s="225">
        <v>74</v>
      </c>
      <c r="M98" s="225">
        <v>3</v>
      </c>
      <c r="N98" s="225"/>
      <c r="O98" s="225"/>
      <c r="P98" s="225">
        <v>73</v>
      </c>
      <c r="Q98" s="225">
        <v>3</v>
      </c>
      <c r="R98" s="225"/>
      <c r="S98" s="225"/>
      <c r="T98" s="225">
        <v>63</v>
      </c>
      <c r="U98" s="225">
        <v>3</v>
      </c>
      <c r="V98" s="225"/>
      <c r="W98" s="225"/>
      <c r="X98" s="225">
        <v>54</v>
      </c>
      <c r="Y98" s="225">
        <v>2</v>
      </c>
      <c r="Z98" s="225"/>
      <c r="AA98" s="225"/>
      <c r="AB98" s="225">
        <v>73</v>
      </c>
      <c r="AC98" s="225">
        <v>3</v>
      </c>
      <c r="AD98" s="225"/>
      <c r="AE98" s="225"/>
      <c r="AF98" s="225">
        <v>74</v>
      </c>
      <c r="AG98" s="225">
        <v>3</v>
      </c>
      <c r="AH98" s="225"/>
      <c r="AI98" s="225"/>
      <c r="AJ98" s="225">
        <v>59</v>
      </c>
      <c r="AK98" s="225">
        <v>2</v>
      </c>
      <c r="AL98" s="225"/>
      <c r="AM98" s="225"/>
      <c r="AN98" s="225">
        <v>43</v>
      </c>
      <c r="AO98" s="225">
        <v>2</v>
      </c>
      <c r="AP98" s="225"/>
      <c r="AQ98" s="225"/>
      <c r="AR98" s="225">
        <v>49</v>
      </c>
      <c r="AS98" s="225">
        <v>2</v>
      </c>
      <c r="AT98" s="225"/>
      <c r="AU98" s="225"/>
      <c r="AV98" s="237">
        <v>3</v>
      </c>
      <c r="AW98" s="237">
        <v>0</v>
      </c>
      <c r="AX98" s="237">
        <v>0</v>
      </c>
      <c r="AY98" s="226">
        <v>0</v>
      </c>
      <c r="AZ98" s="226">
        <v>0</v>
      </c>
      <c r="BA98" s="226">
        <v>0</v>
      </c>
      <c r="BB98" s="226"/>
      <c r="BC98" s="226"/>
      <c r="BD98" s="226"/>
      <c r="BE98" s="226"/>
      <c r="BF98" s="226"/>
      <c r="BG98" s="226"/>
      <c r="BH98" s="226"/>
      <c r="BI98" s="226"/>
      <c r="BJ98" s="226"/>
      <c r="BK98" s="226">
        <f t="shared" si="9"/>
        <v>3</v>
      </c>
      <c r="BL98" s="226">
        <f t="shared" si="10"/>
        <v>2</v>
      </c>
      <c r="BM98" s="226">
        <f t="shared" si="11"/>
        <v>0</v>
      </c>
      <c r="BN98" s="226">
        <f t="shared" si="12"/>
        <v>3</v>
      </c>
      <c r="BO98" s="226">
        <f t="shared" si="13"/>
        <v>2</v>
      </c>
      <c r="BP98" s="226">
        <f t="shared" si="14"/>
        <v>0</v>
      </c>
      <c r="BQ98" s="226">
        <f t="shared" si="15"/>
        <v>3</v>
      </c>
      <c r="BR98" s="226">
        <f t="shared" si="16"/>
        <v>2</v>
      </c>
      <c r="BS98" s="226">
        <f t="shared" si="17"/>
        <v>0</v>
      </c>
      <c r="BT98" s="226">
        <f t="shared" si="18"/>
        <v>3</v>
      </c>
      <c r="BU98" s="226">
        <f t="shared" si="19"/>
        <v>3</v>
      </c>
      <c r="BV98" s="226">
        <f t="shared" si="20"/>
        <v>0</v>
      </c>
      <c r="BW98" s="226">
        <f t="shared" si="21"/>
        <v>4</v>
      </c>
      <c r="BX98" s="226">
        <f t="shared" si="22"/>
        <v>3</v>
      </c>
      <c r="BY98" s="226">
        <f t="shared" si="23"/>
        <v>0</v>
      </c>
      <c r="BZ98" s="226">
        <f t="shared" si="24"/>
        <v>4</v>
      </c>
      <c r="CA98" s="226">
        <f t="shared" si="25"/>
        <v>4</v>
      </c>
      <c r="CB98" s="226">
        <f t="shared" si="26"/>
        <v>0</v>
      </c>
      <c r="CC98" s="234"/>
      <c r="CD98" s="234"/>
      <c r="CE98" s="234"/>
    </row>
    <row r="99" spans="1:83" ht="15.75" hidden="1" customHeight="1" outlineLevel="1">
      <c r="A99" s="225" t="s">
        <v>87</v>
      </c>
      <c r="B99" s="226">
        <v>327</v>
      </c>
      <c r="C99" s="225">
        <v>0.5</v>
      </c>
      <c r="D99" s="225">
        <v>57</v>
      </c>
      <c r="E99" s="225">
        <v>2</v>
      </c>
      <c r="F99" s="225"/>
      <c r="G99" s="225"/>
      <c r="H99" s="225">
        <v>49</v>
      </c>
      <c r="I99" s="225">
        <v>2</v>
      </c>
      <c r="J99" s="225"/>
      <c r="K99" s="225"/>
      <c r="L99" s="225">
        <v>64</v>
      </c>
      <c r="M99" s="225">
        <v>3</v>
      </c>
      <c r="N99" s="225"/>
      <c r="O99" s="225"/>
      <c r="P99" s="225">
        <v>60</v>
      </c>
      <c r="Q99" s="225">
        <v>3</v>
      </c>
      <c r="R99" s="225"/>
      <c r="S99" s="225"/>
      <c r="T99" s="225">
        <v>52</v>
      </c>
      <c r="U99" s="225">
        <v>3</v>
      </c>
      <c r="V99" s="225"/>
      <c r="W99" s="225"/>
      <c r="X99" s="225">
        <v>62</v>
      </c>
      <c r="Y99" s="225">
        <v>3</v>
      </c>
      <c r="Z99" s="225"/>
      <c r="AA99" s="225"/>
      <c r="AB99" s="225">
        <v>72</v>
      </c>
      <c r="AC99" s="225">
        <v>3</v>
      </c>
      <c r="AD99" s="225"/>
      <c r="AE99" s="225"/>
      <c r="AF99" s="225">
        <v>40</v>
      </c>
      <c r="AG99" s="225">
        <v>2</v>
      </c>
      <c r="AH99" s="225"/>
      <c r="AI99" s="225"/>
      <c r="AJ99" s="225">
        <v>33</v>
      </c>
      <c r="AK99" s="225">
        <v>2</v>
      </c>
      <c r="AL99" s="225"/>
      <c r="AM99" s="225"/>
      <c r="AN99" s="225">
        <v>25</v>
      </c>
      <c r="AO99" s="225">
        <v>1</v>
      </c>
      <c r="AP99" s="225"/>
      <c r="AQ99" s="225"/>
      <c r="AR99" s="225">
        <v>37</v>
      </c>
      <c r="AS99" s="225">
        <v>2</v>
      </c>
      <c r="AT99" s="225"/>
      <c r="AU99" s="225"/>
      <c r="AV99" s="237">
        <v>0</v>
      </c>
      <c r="AW99" s="237">
        <v>0</v>
      </c>
      <c r="AX99" s="237"/>
      <c r="AY99" s="226">
        <v>0</v>
      </c>
      <c r="AZ99" s="226">
        <v>0</v>
      </c>
      <c r="BA99" s="226">
        <v>0</v>
      </c>
      <c r="BB99" s="226"/>
      <c r="BC99" s="226"/>
      <c r="BD99" s="226"/>
      <c r="BE99" s="226"/>
      <c r="BF99" s="226"/>
      <c r="BG99" s="226"/>
      <c r="BH99" s="226"/>
      <c r="BI99" s="226"/>
      <c r="BJ99" s="226"/>
      <c r="BK99" s="226">
        <f t="shared" si="9"/>
        <v>3</v>
      </c>
      <c r="BL99" s="226">
        <f t="shared" si="10"/>
        <v>2</v>
      </c>
      <c r="BM99" s="226">
        <f t="shared" si="11"/>
        <v>0</v>
      </c>
      <c r="BN99" s="226">
        <f t="shared" si="12"/>
        <v>3</v>
      </c>
      <c r="BO99" s="226">
        <f t="shared" si="13"/>
        <v>2</v>
      </c>
      <c r="BP99" s="226">
        <f t="shared" si="14"/>
        <v>0</v>
      </c>
      <c r="BQ99" s="226">
        <f t="shared" si="15"/>
        <v>3</v>
      </c>
      <c r="BR99" s="226">
        <f t="shared" si="16"/>
        <v>2</v>
      </c>
      <c r="BS99" s="226">
        <f t="shared" si="17"/>
        <v>0</v>
      </c>
      <c r="BT99" s="226">
        <f t="shared" si="18"/>
        <v>4</v>
      </c>
      <c r="BU99" s="226">
        <f t="shared" si="19"/>
        <v>3</v>
      </c>
      <c r="BV99" s="226">
        <f t="shared" si="20"/>
        <v>0</v>
      </c>
      <c r="BW99" s="226">
        <f t="shared" si="21"/>
        <v>4</v>
      </c>
      <c r="BX99" s="226">
        <f t="shared" si="22"/>
        <v>3</v>
      </c>
      <c r="BY99" s="226">
        <f t="shared" si="23"/>
        <v>0</v>
      </c>
      <c r="BZ99" s="226">
        <f t="shared" si="24"/>
        <v>4</v>
      </c>
      <c r="CA99" s="226">
        <f t="shared" si="25"/>
        <v>4</v>
      </c>
      <c r="CB99" s="226">
        <f t="shared" si="26"/>
        <v>0</v>
      </c>
      <c r="CC99" s="234"/>
      <c r="CD99" s="234"/>
      <c r="CE99" s="234"/>
    </row>
    <row r="100" spans="1:83" ht="15.75" hidden="1" customHeight="1" outlineLevel="1">
      <c r="A100" s="225" t="s">
        <v>239</v>
      </c>
      <c r="B100" s="226">
        <v>1</v>
      </c>
      <c r="C100" s="225">
        <v>0.5</v>
      </c>
      <c r="D100" s="227">
        <v>69</v>
      </c>
      <c r="E100" s="227">
        <v>3</v>
      </c>
      <c r="F100" s="227">
        <v>102</v>
      </c>
      <c r="G100" s="227">
        <v>3</v>
      </c>
      <c r="H100" s="227">
        <v>67</v>
      </c>
      <c r="I100" s="227">
        <v>3</v>
      </c>
      <c r="J100" s="227">
        <v>51</v>
      </c>
      <c r="K100" s="227">
        <v>2</v>
      </c>
      <c r="L100" s="227">
        <v>62</v>
      </c>
      <c r="M100" s="227">
        <v>2</v>
      </c>
      <c r="N100" s="227">
        <v>68</v>
      </c>
      <c r="O100" s="227">
        <v>2</v>
      </c>
      <c r="P100" s="227">
        <v>63</v>
      </c>
      <c r="Q100" s="227">
        <v>3</v>
      </c>
      <c r="R100" s="227">
        <v>43</v>
      </c>
      <c r="S100" s="227">
        <v>2</v>
      </c>
      <c r="T100" s="227">
        <v>66</v>
      </c>
      <c r="U100" s="227">
        <v>3</v>
      </c>
      <c r="V100" s="227">
        <v>60</v>
      </c>
      <c r="W100" s="227">
        <v>3</v>
      </c>
      <c r="X100" s="227">
        <v>66</v>
      </c>
      <c r="Y100" s="227">
        <v>3</v>
      </c>
      <c r="Z100" s="227">
        <v>42</v>
      </c>
      <c r="AA100" s="227">
        <v>2</v>
      </c>
      <c r="AB100" s="227">
        <v>50</v>
      </c>
      <c r="AC100" s="227">
        <v>2</v>
      </c>
      <c r="AD100" s="227">
        <v>44</v>
      </c>
      <c r="AE100" s="227">
        <v>2</v>
      </c>
      <c r="AF100" s="227">
        <v>64</v>
      </c>
      <c r="AG100" s="227">
        <v>3</v>
      </c>
      <c r="AH100" s="227">
        <v>29</v>
      </c>
      <c r="AI100" s="227">
        <v>1</v>
      </c>
      <c r="AJ100" s="227">
        <v>56</v>
      </c>
      <c r="AK100" s="227">
        <v>3</v>
      </c>
      <c r="AL100" s="227">
        <v>41</v>
      </c>
      <c r="AM100" s="227">
        <v>2</v>
      </c>
      <c r="AN100" s="227">
        <v>50</v>
      </c>
      <c r="AO100" s="227">
        <v>3</v>
      </c>
      <c r="AP100" s="227">
        <v>39</v>
      </c>
      <c r="AQ100" s="227">
        <v>1</v>
      </c>
      <c r="AR100" s="227">
        <v>44</v>
      </c>
      <c r="AS100" s="227">
        <v>2</v>
      </c>
      <c r="AT100" s="227">
        <v>40</v>
      </c>
      <c r="AU100" s="227">
        <v>2</v>
      </c>
      <c r="AV100" s="237">
        <v>4</v>
      </c>
      <c r="AW100" s="237">
        <v>2</v>
      </c>
      <c r="AX100" s="237">
        <v>0</v>
      </c>
      <c r="AY100" s="226">
        <v>0</v>
      </c>
      <c r="AZ100" s="226">
        <v>0</v>
      </c>
      <c r="BA100" s="226">
        <v>0</v>
      </c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>
        <f t="shared" si="9"/>
        <v>4</v>
      </c>
      <c r="BL100" s="226">
        <f t="shared" si="10"/>
        <v>2</v>
      </c>
      <c r="BM100" s="226">
        <f t="shared" si="11"/>
        <v>2</v>
      </c>
      <c r="BN100" s="226">
        <f t="shared" si="12"/>
        <v>5</v>
      </c>
      <c r="BO100" s="226">
        <f t="shared" si="13"/>
        <v>2</v>
      </c>
      <c r="BP100" s="226">
        <f t="shared" si="14"/>
        <v>2</v>
      </c>
      <c r="BQ100" s="226">
        <f t="shared" si="15"/>
        <v>5</v>
      </c>
      <c r="BR100" s="226">
        <f t="shared" si="16"/>
        <v>2</v>
      </c>
      <c r="BS100" s="226">
        <f t="shared" si="17"/>
        <v>2</v>
      </c>
      <c r="BT100" s="226">
        <f t="shared" si="18"/>
        <v>6</v>
      </c>
      <c r="BU100" s="226">
        <f t="shared" si="19"/>
        <v>3</v>
      </c>
      <c r="BV100" s="226">
        <f t="shared" si="20"/>
        <v>2</v>
      </c>
      <c r="BW100" s="226">
        <f t="shared" si="21"/>
        <v>6</v>
      </c>
      <c r="BX100" s="226">
        <f t="shared" si="22"/>
        <v>3</v>
      </c>
      <c r="BY100" s="226">
        <f t="shared" si="23"/>
        <v>2</v>
      </c>
      <c r="BZ100" s="226">
        <f t="shared" si="24"/>
        <v>7</v>
      </c>
      <c r="CA100" s="226">
        <f t="shared" si="25"/>
        <v>3</v>
      </c>
      <c r="CB100" s="226">
        <f t="shared" si="26"/>
        <v>3</v>
      </c>
      <c r="CC100" s="234"/>
      <c r="CD100" s="234"/>
      <c r="CE100" s="234"/>
    </row>
    <row r="101" spans="1:83" ht="15.75" hidden="1" customHeight="1" outlineLevel="1">
      <c r="A101" s="225" t="s">
        <v>239</v>
      </c>
      <c r="B101" s="226">
        <v>5</v>
      </c>
      <c r="C101" s="225">
        <v>0.5</v>
      </c>
      <c r="D101" s="227">
        <v>130</v>
      </c>
      <c r="E101" s="227">
        <v>6</v>
      </c>
      <c r="F101" s="227"/>
      <c r="G101" s="227"/>
      <c r="H101" s="227">
        <v>159</v>
      </c>
      <c r="I101" s="227">
        <v>7</v>
      </c>
      <c r="J101" s="227"/>
      <c r="K101" s="227"/>
      <c r="L101" s="227">
        <v>142</v>
      </c>
      <c r="M101" s="227">
        <v>6</v>
      </c>
      <c r="N101" s="227"/>
      <c r="O101" s="227"/>
      <c r="P101" s="227">
        <v>149</v>
      </c>
      <c r="Q101" s="227">
        <v>6</v>
      </c>
      <c r="R101" s="227"/>
      <c r="S101" s="227"/>
      <c r="T101" s="227">
        <v>146</v>
      </c>
      <c r="U101" s="227">
        <v>6</v>
      </c>
      <c r="V101" s="227"/>
      <c r="W101" s="227"/>
      <c r="X101" s="227">
        <v>127</v>
      </c>
      <c r="Y101" s="227">
        <v>6</v>
      </c>
      <c r="Z101" s="227"/>
      <c r="AA101" s="227"/>
      <c r="AB101" s="227">
        <v>130</v>
      </c>
      <c r="AC101" s="227">
        <v>6</v>
      </c>
      <c r="AD101" s="227"/>
      <c r="AE101" s="227"/>
      <c r="AF101" s="227">
        <v>112</v>
      </c>
      <c r="AG101" s="227">
        <v>6</v>
      </c>
      <c r="AH101" s="227"/>
      <c r="AI101" s="227"/>
      <c r="AJ101" s="227">
        <v>88</v>
      </c>
      <c r="AK101" s="227">
        <v>5</v>
      </c>
      <c r="AL101" s="227"/>
      <c r="AM101" s="227"/>
      <c r="AN101" s="227">
        <v>33</v>
      </c>
      <c r="AO101" s="227">
        <v>2</v>
      </c>
      <c r="AP101" s="227"/>
      <c r="AQ101" s="227"/>
      <c r="AR101" s="227">
        <v>61</v>
      </c>
      <c r="AS101" s="227">
        <v>3</v>
      </c>
      <c r="AT101" s="227"/>
      <c r="AU101" s="227"/>
      <c r="AV101" s="237">
        <v>4</v>
      </c>
      <c r="AW101" s="237">
        <v>0</v>
      </c>
      <c r="AX101" s="237"/>
      <c r="AY101" s="226">
        <v>0</v>
      </c>
      <c r="AZ101" s="226">
        <v>0</v>
      </c>
      <c r="BA101" s="226">
        <v>0</v>
      </c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>
        <f t="shared" si="9"/>
        <v>5</v>
      </c>
      <c r="BL101" s="226">
        <f t="shared" si="10"/>
        <v>3</v>
      </c>
      <c r="BM101" s="226">
        <f t="shared" si="11"/>
        <v>0</v>
      </c>
      <c r="BN101" s="226">
        <f t="shared" si="12"/>
        <v>6</v>
      </c>
      <c r="BO101" s="226">
        <f t="shared" si="13"/>
        <v>4</v>
      </c>
      <c r="BP101" s="226">
        <f t="shared" si="14"/>
        <v>0</v>
      </c>
      <c r="BQ101" s="226">
        <f t="shared" si="15"/>
        <v>6</v>
      </c>
      <c r="BR101" s="226">
        <f t="shared" si="16"/>
        <v>4</v>
      </c>
      <c r="BS101" s="226">
        <f t="shared" si="17"/>
        <v>0</v>
      </c>
      <c r="BT101" s="226">
        <f t="shared" si="18"/>
        <v>7</v>
      </c>
      <c r="BU101" s="226">
        <f t="shared" si="19"/>
        <v>6</v>
      </c>
      <c r="BV101" s="226">
        <f t="shared" si="20"/>
        <v>0</v>
      </c>
      <c r="BW101" s="226">
        <f t="shared" si="21"/>
        <v>7</v>
      </c>
      <c r="BX101" s="226">
        <f t="shared" si="22"/>
        <v>6</v>
      </c>
      <c r="BY101" s="226">
        <f t="shared" si="23"/>
        <v>0</v>
      </c>
      <c r="BZ101" s="226">
        <f t="shared" si="24"/>
        <v>8</v>
      </c>
      <c r="CA101" s="226">
        <f t="shared" si="25"/>
        <v>7</v>
      </c>
      <c r="CB101" s="226">
        <f t="shared" si="26"/>
        <v>0</v>
      </c>
      <c r="CC101" s="234"/>
      <c r="CD101" s="234"/>
      <c r="CE101" s="234"/>
    </row>
    <row r="102" spans="1:83" ht="15.75" hidden="1" customHeight="1" outlineLevel="1">
      <c r="A102" s="225" t="s">
        <v>239</v>
      </c>
      <c r="B102" s="226">
        <v>26</v>
      </c>
      <c r="C102" s="225">
        <v>0.5</v>
      </c>
      <c r="D102" s="227">
        <v>123</v>
      </c>
      <c r="E102" s="227">
        <v>4</v>
      </c>
      <c r="F102" s="227">
        <v>39</v>
      </c>
      <c r="G102" s="227">
        <v>1</v>
      </c>
      <c r="H102" s="227">
        <v>124</v>
      </c>
      <c r="I102" s="227">
        <v>5</v>
      </c>
      <c r="J102" s="227">
        <v>44</v>
      </c>
      <c r="K102" s="227">
        <v>2</v>
      </c>
      <c r="L102" s="227">
        <v>114</v>
      </c>
      <c r="M102" s="227">
        <v>4</v>
      </c>
      <c r="N102" s="227">
        <v>20</v>
      </c>
      <c r="O102" s="227">
        <v>1</v>
      </c>
      <c r="P102" s="227">
        <v>132</v>
      </c>
      <c r="Q102" s="227">
        <v>4</v>
      </c>
      <c r="R102" s="227">
        <v>15</v>
      </c>
      <c r="S102" s="227">
        <v>1</v>
      </c>
      <c r="T102" s="227">
        <v>117</v>
      </c>
      <c r="U102" s="227">
        <v>4</v>
      </c>
      <c r="V102" s="227">
        <v>37</v>
      </c>
      <c r="W102" s="227">
        <v>1</v>
      </c>
      <c r="X102" s="227">
        <v>95</v>
      </c>
      <c r="Y102" s="227">
        <v>4</v>
      </c>
      <c r="Z102" s="227">
        <v>16</v>
      </c>
      <c r="AA102" s="227">
        <v>1</v>
      </c>
      <c r="AB102" s="227">
        <v>94</v>
      </c>
      <c r="AC102" s="227">
        <v>4</v>
      </c>
      <c r="AD102" s="227">
        <v>21</v>
      </c>
      <c r="AE102" s="227">
        <v>1</v>
      </c>
      <c r="AF102" s="227">
        <v>82</v>
      </c>
      <c r="AG102" s="227">
        <v>4</v>
      </c>
      <c r="AH102" s="227">
        <v>12</v>
      </c>
      <c r="AI102" s="227">
        <v>1</v>
      </c>
      <c r="AJ102" s="227">
        <v>65</v>
      </c>
      <c r="AK102" s="227">
        <v>3</v>
      </c>
      <c r="AL102" s="227">
        <v>14</v>
      </c>
      <c r="AM102" s="227">
        <v>1</v>
      </c>
      <c r="AN102" s="227">
        <v>41</v>
      </c>
      <c r="AO102" s="227">
        <v>2</v>
      </c>
      <c r="AP102" s="227">
        <v>16</v>
      </c>
      <c r="AQ102" s="227">
        <v>1</v>
      </c>
      <c r="AR102" s="227">
        <v>45</v>
      </c>
      <c r="AS102" s="227">
        <v>2</v>
      </c>
      <c r="AT102" s="227">
        <v>12</v>
      </c>
      <c r="AU102" s="227">
        <v>1</v>
      </c>
      <c r="AV102" s="237">
        <v>3</v>
      </c>
      <c r="AW102" s="237">
        <v>1</v>
      </c>
      <c r="AX102" s="237">
        <v>5</v>
      </c>
      <c r="AY102" s="226">
        <v>0</v>
      </c>
      <c r="AZ102" s="226">
        <v>0</v>
      </c>
      <c r="BA102" s="226">
        <v>0</v>
      </c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>
        <f t="shared" si="9"/>
        <v>4</v>
      </c>
      <c r="BL102" s="226">
        <f t="shared" si="10"/>
        <v>2</v>
      </c>
      <c r="BM102" s="226">
        <f t="shared" si="11"/>
        <v>1</v>
      </c>
      <c r="BN102" s="226">
        <f t="shared" si="12"/>
        <v>5</v>
      </c>
      <c r="BO102" s="226">
        <f t="shared" si="13"/>
        <v>3</v>
      </c>
      <c r="BP102" s="226">
        <f t="shared" si="14"/>
        <v>1</v>
      </c>
      <c r="BQ102" s="226">
        <f t="shared" si="15"/>
        <v>5</v>
      </c>
      <c r="BR102" s="226">
        <f t="shared" si="16"/>
        <v>3</v>
      </c>
      <c r="BS102" s="226">
        <f t="shared" si="17"/>
        <v>1</v>
      </c>
      <c r="BT102" s="226">
        <f t="shared" si="18"/>
        <v>6</v>
      </c>
      <c r="BU102" s="226">
        <f t="shared" si="19"/>
        <v>4</v>
      </c>
      <c r="BV102" s="226">
        <f t="shared" si="20"/>
        <v>1</v>
      </c>
      <c r="BW102" s="226">
        <f t="shared" si="21"/>
        <v>6</v>
      </c>
      <c r="BX102" s="226">
        <f t="shared" si="22"/>
        <v>4</v>
      </c>
      <c r="BY102" s="226">
        <f t="shared" si="23"/>
        <v>1</v>
      </c>
      <c r="BZ102" s="226">
        <f t="shared" si="24"/>
        <v>7</v>
      </c>
      <c r="CA102" s="226">
        <f t="shared" si="25"/>
        <v>5</v>
      </c>
      <c r="CB102" s="226">
        <f t="shared" si="26"/>
        <v>2</v>
      </c>
      <c r="CC102" s="234"/>
      <c r="CD102" s="234"/>
      <c r="CE102" s="234"/>
    </row>
    <row r="103" spans="1:83" ht="15.75" hidden="1" customHeight="1" outlineLevel="1">
      <c r="A103" s="225" t="s">
        <v>239</v>
      </c>
      <c r="B103" s="226">
        <v>32</v>
      </c>
      <c r="C103" s="225">
        <v>0.5</v>
      </c>
      <c r="D103" s="227">
        <v>103</v>
      </c>
      <c r="E103" s="227">
        <v>4</v>
      </c>
      <c r="F103" s="227">
        <v>74</v>
      </c>
      <c r="G103" s="227">
        <v>2</v>
      </c>
      <c r="H103" s="227">
        <v>76</v>
      </c>
      <c r="I103" s="227">
        <v>3</v>
      </c>
      <c r="J103" s="227">
        <v>85</v>
      </c>
      <c r="K103" s="227">
        <v>3</v>
      </c>
      <c r="L103" s="227">
        <v>83</v>
      </c>
      <c r="M103" s="227">
        <v>3</v>
      </c>
      <c r="N103" s="227">
        <v>96</v>
      </c>
      <c r="O103" s="227">
        <v>3</v>
      </c>
      <c r="P103" s="227">
        <v>86</v>
      </c>
      <c r="Q103" s="227">
        <v>4</v>
      </c>
      <c r="R103" s="227">
        <v>79</v>
      </c>
      <c r="S103" s="227">
        <v>3</v>
      </c>
      <c r="T103" s="227">
        <v>79</v>
      </c>
      <c r="U103" s="227">
        <v>3</v>
      </c>
      <c r="V103" s="227">
        <v>68</v>
      </c>
      <c r="W103" s="227">
        <v>3</v>
      </c>
      <c r="X103" s="227">
        <v>73</v>
      </c>
      <c r="Y103" s="227">
        <v>3</v>
      </c>
      <c r="Z103" s="227">
        <v>54</v>
      </c>
      <c r="AA103" s="227">
        <v>2</v>
      </c>
      <c r="AB103" s="227">
        <v>50</v>
      </c>
      <c r="AC103" s="227">
        <v>2</v>
      </c>
      <c r="AD103" s="227">
        <v>64</v>
      </c>
      <c r="AE103" s="227">
        <v>2</v>
      </c>
      <c r="AF103" s="227">
        <v>55</v>
      </c>
      <c r="AG103" s="227">
        <v>2</v>
      </c>
      <c r="AH103" s="227">
        <v>32</v>
      </c>
      <c r="AI103" s="227">
        <v>1</v>
      </c>
      <c r="AJ103" s="227">
        <v>43</v>
      </c>
      <c r="AK103" s="227">
        <v>2</v>
      </c>
      <c r="AL103" s="227">
        <v>46</v>
      </c>
      <c r="AM103" s="227">
        <v>2</v>
      </c>
      <c r="AN103" s="227">
        <v>19</v>
      </c>
      <c r="AO103" s="227">
        <v>1</v>
      </c>
      <c r="AP103" s="227">
        <v>30</v>
      </c>
      <c r="AQ103" s="227">
        <v>1</v>
      </c>
      <c r="AR103" s="227">
        <v>28</v>
      </c>
      <c r="AS103" s="227">
        <v>1</v>
      </c>
      <c r="AT103" s="227">
        <v>24</v>
      </c>
      <c r="AU103" s="227">
        <v>1</v>
      </c>
      <c r="AV103" s="237">
        <v>1</v>
      </c>
      <c r="AW103" s="237">
        <v>1</v>
      </c>
      <c r="AX103" s="237">
        <v>3</v>
      </c>
      <c r="AY103" s="226">
        <v>0</v>
      </c>
      <c r="AZ103" s="226">
        <v>0</v>
      </c>
      <c r="BA103" s="226">
        <v>0</v>
      </c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>
        <f t="shared" si="9"/>
        <v>4</v>
      </c>
      <c r="BL103" s="226">
        <f t="shared" si="10"/>
        <v>2</v>
      </c>
      <c r="BM103" s="226">
        <f t="shared" si="11"/>
        <v>2</v>
      </c>
      <c r="BN103" s="226">
        <f t="shared" si="12"/>
        <v>5</v>
      </c>
      <c r="BO103" s="226">
        <f t="shared" si="13"/>
        <v>2</v>
      </c>
      <c r="BP103" s="226">
        <f t="shared" si="14"/>
        <v>2</v>
      </c>
      <c r="BQ103" s="226">
        <f t="shared" si="15"/>
        <v>5</v>
      </c>
      <c r="BR103" s="226">
        <f t="shared" si="16"/>
        <v>2</v>
      </c>
      <c r="BS103" s="226">
        <f t="shared" si="17"/>
        <v>2</v>
      </c>
      <c r="BT103" s="226">
        <f t="shared" si="18"/>
        <v>6</v>
      </c>
      <c r="BU103" s="226">
        <f t="shared" si="19"/>
        <v>3</v>
      </c>
      <c r="BV103" s="226">
        <f t="shared" si="20"/>
        <v>3</v>
      </c>
      <c r="BW103" s="226">
        <f t="shared" si="21"/>
        <v>6</v>
      </c>
      <c r="BX103" s="226">
        <f t="shared" si="22"/>
        <v>3</v>
      </c>
      <c r="BY103" s="226">
        <f t="shared" si="23"/>
        <v>3</v>
      </c>
      <c r="BZ103" s="226">
        <f t="shared" si="24"/>
        <v>7</v>
      </c>
      <c r="CA103" s="226">
        <f t="shared" si="25"/>
        <v>4</v>
      </c>
      <c r="CB103" s="226">
        <f t="shared" si="26"/>
        <v>3</v>
      </c>
      <c r="CC103" s="234"/>
      <c r="CD103" s="234"/>
      <c r="CE103" s="234"/>
    </row>
    <row r="104" spans="1:83" ht="15.75" hidden="1" customHeight="1" outlineLevel="1">
      <c r="A104" s="225" t="s">
        <v>239</v>
      </c>
      <c r="B104" s="226">
        <v>44</v>
      </c>
      <c r="C104" s="225">
        <v>0.5</v>
      </c>
      <c r="D104" s="227">
        <v>150</v>
      </c>
      <c r="E104" s="227">
        <v>5</v>
      </c>
      <c r="F104" s="227"/>
      <c r="G104" s="227"/>
      <c r="H104" s="227">
        <v>174</v>
      </c>
      <c r="I104" s="227">
        <v>6</v>
      </c>
      <c r="J104" s="227"/>
      <c r="K104" s="227"/>
      <c r="L104" s="227">
        <v>154</v>
      </c>
      <c r="M104" s="227">
        <v>5</v>
      </c>
      <c r="N104" s="227"/>
      <c r="O104" s="227"/>
      <c r="P104" s="227">
        <v>179</v>
      </c>
      <c r="Q104" s="227">
        <v>6</v>
      </c>
      <c r="R104" s="227"/>
      <c r="S104" s="227"/>
      <c r="T104" s="227">
        <v>160</v>
      </c>
      <c r="U104" s="227">
        <v>6</v>
      </c>
      <c r="V104" s="227"/>
      <c r="W104" s="227"/>
      <c r="X104" s="227">
        <v>130</v>
      </c>
      <c r="Y104" s="227">
        <v>5</v>
      </c>
      <c r="Z104" s="227"/>
      <c r="AA104" s="227"/>
      <c r="AB104" s="227">
        <v>124</v>
      </c>
      <c r="AC104" s="227">
        <v>5</v>
      </c>
      <c r="AD104" s="227"/>
      <c r="AE104" s="227"/>
      <c r="AF104" s="227">
        <v>124</v>
      </c>
      <c r="AG104" s="227">
        <v>5</v>
      </c>
      <c r="AH104" s="227"/>
      <c r="AI104" s="227"/>
      <c r="AJ104" s="227">
        <v>88</v>
      </c>
      <c r="AK104" s="227">
        <v>4</v>
      </c>
      <c r="AL104" s="227"/>
      <c r="AM104" s="227"/>
      <c r="AN104" s="227">
        <v>44</v>
      </c>
      <c r="AO104" s="227">
        <v>2</v>
      </c>
      <c r="AP104" s="227"/>
      <c r="AQ104" s="227"/>
      <c r="AR104" s="227">
        <v>58</v>
      </c>
      <c r="AS104" s="227">
        <v>3</v>
      </c>
      <c r="AT104" s="227"/>
      <c r="AU104" s="227"/>
      <c r="AV104" s="237">
        <v>3</v>
      </c>
      <c r="AW104" s="237">
        <v>0</v>
      </c>
      <c r="AX104" s="237">
        <v>2</v>
      </c>
      <c r="AY104" s="226">
        <v>0</v>
      </c>
      <c r="AZ104" s="226">
        <v>0</v>
      </c>
      <c r="BA104" s="226">
        <v>0</v>
      </c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>
        <f t="shared" si="9"/>
        <v>4</v>
      </c>
      <c r="BL104" s="226">
        <f t="shared" si="10"/>
        <v>3</v>
      </c>
      <c r="BM104" s="226">
        <f t="shared" si="11"/>
        <v>0</v>
      </c>
      <c r="BN104" s="226">
        <f t="shared" si="12"/>
        <v>5</v>
      </c>
      <c r="BO104" s="226">
        <f t="shared" si="13"/>
        <v>4</v>
      </c>
      <c r="BP104" s="226">
        <f t="shared" si="14"/>
        <v>0</v>
      </c>
      <c r="BQ104" s="226">
        <f t="shared" si="15"/>
        <v>5</v>
      </c>
      <c r="BR104" s="226">
        <f t="shared" si="16"/>
        <v>4</v>
      </c>
      <c r="BS104" s="226">
        <f t="shared" si="17"/>
        <v>0</v>
      </c>
      <c r="BT104" s="226">
        <f t="shared" si="18"/>
        <v>6</v>
      </c>
      <c r="BU104" s="226">
        <f t="shared" si="19"/>
        <v>5</v>
      </c>
      <c r="BV104" s="226">
        <f t="shared" si="20"/>
        <v>0</v>
      </c>
      <c r="BW104" s="226">
        <f t="shared" si="21"/>
        <v>6</v>
      </c>
      <c r="BX104" s="226">
        <f t="shared" si="22"/>
        <v>5</v>
      </c>
      <c r="BY104" s="226">
        <f t="shared" si="23"/>
        <v>0</v>
      </c>
      <c r="BZ104" s="226">
        <f t="shared" si="24"/>
        <v>7</v>
      </c>
      <c r="CA104" s="226">
        <f t="shared" si="25"/>
        <v>6</v>
      </c>
      <c r="CB104" s="226">
        <f t="shared" si="26"/>
        <v>0</v>
      </c>
      <c r="CC104" s="234"/>
      <c r="CD104" s="234"/>
      <c r="CE104" s="234"/>
    </row>
    <row r="105" spans="1:83" ht="15.75" hidden="1" customHeight="1" outlineLevel="1">
      <c r="A105" s="238" t="s">
        <v>313</v>
      </c>
      <c r="B105" s="226">
        <v>1</v>
      </c>
      <c r="C105" s="225">
        <v>0.5</v>
      </c>
      <c r="D105" s="227">
        <v>181</v>
      </c>
      <c r="E105" s="227">
        <v>6</v>
      </c>
      <c r="F105" s="227"/>
      <c r="G105" s="227"/>
      <c r="H105" s="227">
        <v>193</v>
      </c>
      <c r="I105" s="227">
        <v>7</v>
      </c>
      <c r="J105" s="227"/>
      <c r="K105" s="227"/>
      <c r="L105" s="227">
        <v>149</v>
      </c>
      <c r="M105" s="227">
        <v>6</v>
      </c>
      <c r="N105" s="227"/>
      <c r="O105" s="227"/>
      <c r="P105" s="227">
        <v>110</v>
      </c>
      <c r="Q105" s="227">
        <v>5</v>
      </c>
      <c r="R105" s="227"/>
      <c r="S105" s="227"/>
      <c r="T105" s="227">
        <v>120</v>
      </c>
      <c r="U105" s="227">
        <v>6</v>
      </c>
      <c r="V105" s="227"/>
      <c r="W105" s="227"/>
      <c r="X105" s="227">
        <v>135</v>
      </c>
      <c r="Y105" s="227">
        <v>6</v>
      </c>
      <c r="Z105" s="227"/>
      <c r="AA105" s="227"/>
      <c r="AB105" s="227">
        <v>107</v>
      </c>
      <c r="AC105" s="227">
        <v>5</v>
      </c>
      <c r="AD105" s="227"/>
      <c r="AE105" s="227"/>
      <c r="AF105" s="227">
        <v>62</v>
      </c>
      <c r="AG105" s="227">
        <v>4</v>
      </c>
      <c r="AH105" s="227"/>
      <c r="AI105" s="227"/>
      <c r="AJ105" s="227">
        <v>74</v>
      </c>
      <c r="AK105" s="227">
        <v>4</v>
      </c>
      <c r="AL105" s="227"/>
      <c r="AM105" s="227"/>
      <c r="AN105" s="227">
        <v>16</v>
      </c>
      <c r="AO105" s="227">
        <v>1</v>
      </c>
      <c r="AP105" s="227"/>
      <c r="AQ105" s="227"/>
      <c r="AR105" s="227">
        <v>41</v>
      </c>
      <c r="AS105" s="227">
        <v>2</v>
      </c>
      <c r="AT105" s="227"/>
      <c r="AU105" s="227"/>
      <c r="AV105" s="237">
        <v>5</v>
      </c>
      <c r="AW105" s="237">
        <v>0</v>
      </c>
      <c r="AX105" s="237">
        <v>4</v>
      </c>
      <c r="AY105" s="226">
        <v>0</v>
      </c>
      <c r="AZ105" s="226">
        <v>0</v>
      </c>
      <c r="BA105" s="226">
        <v>0</v>
      </c>
      <c r="BB105" s="226"/>
      <c r="BC105" s="226"/>
      <c r="BD105" s="226"/>
      <c r="BE105" s="226"/>
      <c r="BF105" s="226"/>
      <c r="BG105" s="226"/>
      <c r="BH105" s="226"/>
      <c r="BI105" s="226"/>
      <c r="BJ105" s="226"/>
      <c r="BK105" s="226">
        <f t="shared" si="9"/>
        <v>4</v>
      </c>
      <c r="BL105" s="226">
        <f t="shared" si="10"/>
        <v>3</v>
      </c>
      <c r="BM105" s="226">
        <f t="shared" si="11"/>
        <v>0</v>
      </c>
      <c r="BN105" s="226">
        <f t="shared" si="12"/>
        <v>5</v>
      </c>
      <c r="BO105" s="226">
        <f t="shared" si="13"/>
        <v>4</v>
      </c>
      <c r="BP105" s="226">
        <f t="shared" si="14"/>
        <v>0</v>
      </c>
      <c r="BQ105" s="226">
        <f t="shared" si="15"/>
        <v>5</v>
      </c>
      <c r="BR105" s="226">
        <f t="shared" si="16"/>
        <v>4</v>
      </c>
      <c r="BS105" s="226">
        <f t="shared" si="17"/>
        <v>0</v>
      </c>
      <c r="BT105" s="226">
        <f t="shared" si="18"/>
        <v>6</v>
      </c>
      <c r="BU105" s="226">
        <f t="shared" si="19"/>
        <v>5</v>
      </c>
      <c r="BV105" s="226">
        <f t="shared" si="20"/>
        <v>0</v>
      </c>
      <c r="BW105" s="226">
        <f t="shared" si="21"/>
        <v>6</v>
      </c>
      <c r="BX105" s="226">
        <f t="shared" si="22"/>
        <v>5</v>
      </c>
      <c r="BY105" s="226">
        <f t="shared" si="23"/>
        <v>0</v>
      </c>
      <c r="BZ105" s="226">
        <f t="shared" si="24"/>
        <v>7</v>
      </c>
      <c r="CA105" s="226">
        <f t="shared" si="25"/>
        <v>7</v>
      </c>
      <c r="CB105" s="226">
        <f t="shared" si="26"/>
        <v>0</v>
      </c>
      <c r="CC105" s="234"/>
      <c r="CD105" s="234"/>
      <c r="CE105" s="234"/>
    </row>
    <row r="106" spans="1:83" ht="15.75" hidden="1" customHeight="1" outlineLevel="1">
      <c r="A106" s="238" t="s">
        <v>313</v>
      </c>
      <c r="B106" s="226">
        <v>3</v>
      </c>
      <c r="C106" s="225">
        <v>0.5</v>
      </c>
      <c r="D106" s="227">
        <v>81</v>
      </c>
      <c r="E106" s="227">
        <v>4</v>
      </c>
      <c r="F106" s="227">
        <v>76</v>
      </c>
      <c r="G106" s="227">
        <v>2</v>
      </c>
      <c r="H106" s="227">
        <v>67</v>
      </c>
      <c r="I106" s="227">
        <v>3</v>
      </c>
      <c r="J106" s="227">
        <v>66</v>
      </c>
      <c r="K106" s="227">
        <v>2</v>
      </c>
      <c r="L106" s="227">
        <v>100</v>
      </c>
      <c r="M106" s="227">
        <v>4</v>
      </c>
      <c r="N106" s="227">
        <v>63</v>
      </c>
      <c r="O106" s="227">
        <v>3</v>
      </c>
      <c r="P106" s="227">
        <v>88</v>
      </c>
      <c r="Q106" s="227">
        <v>4</v>
      </c>
      <c r="R106" s="227">
        <v>51</v>
      </c>
      <c r="S106" s="227">
        <v>2</v>
      </c>
      <c r="T106" s="227">
        <v>83</v>
      </c>
      <c r="U106" s="227">
        <v>4</v>
      </c>
      <c r="V106" s="227">
        <v>46</v>
      </c>
      <c r="W106" s="227">
        <v>2</v>
      </c>
      <c r="X106" s="227">
        <v>80</v>
      </c>
      <c r="Y106" s="227">
        <v>4</v>
      </c>
      <c r="Z106" s="227">
        <v>41</v>
      </c>
      <c r="AA106" s="227">
        <v>2</v>
      </c>
      <c r="AB106" s="227">
        <v>63</v>
      </c>
      <c r="AC106" s="227">
        <v>3</v>
      </c>
      <c r="AD106" s="227">
        <v>50</v>
      </c>
      <c r="AE106" s="227">
        <v>2</v>
      </c>
      <c r="AF106" s="227">
        <v>53</v>
      </c>
      <c r="AG106" s="227">
        <v>3</v>
      </c>
      <c r="AH106" s="227">
        <v>34</v>
      </c>
      <c r="AI106" s="227">
        <v>2</v>
      </c>
      <c r="AJ106" s="227">
        <v>36</v>
      </c>
      <c r="AK106" s="227">
        <v>2</v>
      </c>
      <c r="AL106" s="227">
        <v>39</v>
      </c>
      <c r="AM106" s="227">
        <v>2</v>
      </c>
      <c r="AN106" s="227">
        <v>19</v>
      </c>
      <c r="AO106" s="227">
        <v>1</v>
      </c>
      <c r="AP106" s="227">
        <v>26</v>
      </c>
      <c r="AQ106" s="227">
        <v>1</v>
      </c>
      <c r="AR106" s="227">
        <v>9</v>
      </c>
      <c r="AS106" s="227">
        <v>2</v>
      </c>
      <c r="AT106" s="227">
        <v>20</v>
      </c>
      <c r="AU106" s="227">
        <v>2</v>
      </c>
      <c r="AV106" s="237">
        <v>2</v>
      </c>
      <c r="AW106" s="237">
        <v>0</v>
      </c>
      <c r="AX106" s="237">
        <v>2</v>
      </c>
      <c r="AY106" s="226">
        <v>0</v>
      </c>
      <c r="AZ106" s="226">
        <v>0</v>
      </c>
      <c r="BA106" s="226">
        <v>0</v>
      </c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>
        <f t="shared" si="9"/>
        <v>4</v>
      </c>
      <c r="BL106" s="226">
        <f t="shared" si="10"/>
        <v>2</v>
      </c>
      <c r="BM106" s="226">
        <f t="shared" si="11"/>
        <v>1</v>
      </c>
      <c r="BN106" s="226">
        <f t="shared" si="12"/>
        <v>5</v>
      </c>
      <c r="BO106" s="226">
        <f t="shared" si="13"/>
        <v>3</v>
      </c>
      <c r="BP106" s="226">
        <f t="shared" si="14"/>
        <v>2</v>
      </c>
      <c r="BQ106" s="226">
        <f t="shared" si="15"/>
        <v>5</v>
      </c>
      <c r="BR106" s="226">
        <f t="shared" si="16"/>
        <v>3</v>
      </c>
      <c r="BS106" s="226">
        <f t="shared" si="17"/>
        <v>2</v>
      </c>
      <c r="BT106" s="226">
        <f t="shared" si="18"/>
        <v>6</v>
      </c>
      <c r="BU106" s="226">
        <f t="shared" si="19"/>
        <v>4</v>
      </c>
      <c r="BV106" s="226">
        <f t="shared" si="20"/>
        <v>2</v>
      </c>
      <c r="BW106" s="226">
        <f t="shared" si="21"/>
        <v>7</v>
      </c>
      <c r="BX106" s="226">
        <f t="shared" si="22"/>
        <v>4</v>
      </c>
      <c r="BY106" s="226">
        <f t="shared" si="23"/>
        <v>2</v>
      </c>
      <c r="BZ106" s="226">
        <f t="shared" si="24"/>
        <v>8</v>
      </c>
      <c r="CA106" s="226">
        <f t="shared" si="25"/>
        <v>5</v>
      </c>
      <c r="CB106" s="226">
        <f t="shared" si="26"/>
        <v>3</v>
      </c>
      <c r="CC106" s="234"/>
      <c r="CD106" s="234"/>
      <c r="CE106" s="234"/>
    </row>
    <row r="107" spans="1:83" ht="15.75" hidden="1" customHeight="1" outlineLevel="1">
      <c r="A107" s="238" t="s">
        <v>313</v>
      </c>
      <c r="B107" s="226">
        <v>4</v>
      </c>
      <c r="C107" s="225">
        <v>0.5</v>
      </c>
      <c r="D107" s="227">
        <v>150</v>
      </c>
      <c r="E107" s="227">
        <v>5</v>
      </c>
      <c r="F107" s="227"/>
      <c r="G107" s="227"/>
      <c r="H107" s="227">
        <v>133</v>
      </c>
      <c r="I107" s="227">
        <v>5</v>
      </c>
      <c r="J107" s="227"/>
      <c r="K107" s="227"/>
      <c r="L107" s="227">
        <v>130</v>
      </c>
      <c r="M107" s="227">
        <v>5</v>
      </c>
      <c r="N107" s="227"/>
      <c r="O107" s="227"/>
      <c r="P107" s="227">
        <v>134</v>
      </c>
      <c r="Q107" s="227">
        <v>5</v>
      </c>
      <c r="R107" s="227"/>
      <c r="S107" s="227"/>
      <c r="T107" s="227">
        <v>123</v>
      </c>
      <c r="U107" s="227">
        <v>5</v>
      </c>
      <c r="V107" s="227"/>
      <c r="W107" s="227"/>
      <c r="X107" s="227">
        <v>100</v>
      </c>
      <c r="Y107" s="227">
        <v>4</v>
      </c>
      <c r="Z107" s="227"/>
      <c r="AA107" s="227"/>
      <c r="AB107" s="227">
        <v>95</v>
      </c>
      <c r="AC107" s="227">
        <v>4</v>
      </c>
      <c r="AD107" s="227"/>
      <c r="AE107" s="227"/>
      <c r="AF107" s="227">
        <v>74</v>
      </c>
      <c r="AG107" s="227">
        <v>3</v>
      </c>
      <c r="AH107" s="227"/>
      <c r="AI107" s="227"/>
      <c r="AJ107" s="227">
        <v>76</v>
      </c>
      <c r="AK107" s="227">
        <v>4</v>
      </c>
      <c r="AL107" s="227"/>
      <c r="AM107" s="227"/>
      <c r="AN107" s="227">
        <v>29</v>
      </c>
      <c r="AO107" s="227">
        <v>1</v>
      </c>
      <c r="AP107" s="227"/>
      <c r="AQ107" s="227"/>
      <c r="AR107" s="227">
        <v>36</v>
      </c>
      <c r="AS107" s="227">
        <v>2</v>
      </c>
      <c r="AT107" s="227"/>
      <c r="AU107" s="227"/>
      <c r="AV107" s="237">
        <v>2</v>
      </c>
      <c r="AW107" s="237">
        <v>0</v>
      </c>
      <c r="AX107" s="237">
        <v>1</v>
      </c>
      <c r="AY107" s="226">
        <v>0</v>
      </c>
      <c r="AZ107" s="226">
        <v>0</v>
      </c>
      <c r="BA107" s="226">
        <v>0</v>
      </c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>
        <f t="shared" si="9"/>
        <v>4</v>
      </c>
      <c r="BL107" s="226">
        <f t="shared" si="10"/>
        <v>2</v>
      </c>
      <c r="BM107" s="226">
        <f t="shared" si="11"/>
        <v>0</v>
      </c>
      <c r="BN107" s="226">
        <f t="shared" si="12"/>
        <v>4</v>
      </c>
      <c r="BO107" s="226">
        <f t="shared" si="13"/>
        <v>3</v>
      </c>
      <c r="BP107" s="226">
        <f t="shared" si="14"/>
        <v>0</v>
      </c>
      <c r="BQ107" s="226">
        <f t="shared" si="15"/>
        <v>4</v>
      </c>
      <c r="BR107" s="226">
        <f t="shared" si="16"/>
        <v>4</v>
      </c>
      <c r="BS107" s="226">
        <f t="shared" si="17"/>
        <v>0</v>
      </c>
      <c r="BT107" s="226">
        <f t="shared" si="18"/>
        <v>5</v>
      </c>
      <c r="BU107" s="226">
        <f t="shared" si="19"/>
        <v>4</v>
      </c>
      <c r="BV107" s="226">
        <f t="shared" si="20"/>
        <v>0</v>
      </c>
      <c r="BW107" s="226">
        <f t="shared" si="21"/>
        <v>5</v>
      </c>
      <c r="BX107" s="226">
        <f t="shared" si="22"/>
        <v>5</v>
      </c>
      <c r="BY107" s="226">
        <f t="shared" si="23"/>
        <v>0</v>
      </c>
      <c r="BZ107" s="226">
        <f t="shared" si="24"/>
        <v>6</v>
      </c>
      <c r="CA107" s="226">
        <f t="shared" si="25"/>
        <v>6</v>
      </c>
      <c r="CB107" s="226">
        <f t="shared" si="26"/>
        <v>0</v>
      </c>
      <c r="CC107" s="234"/>
      <c r="CD107" s="234"/>
      <c r="CE107" s="234"/>
    </row>
    <row r="108" spans="1:83" ht="15.75" hidden="1" customHeight="1" outlineLevel="1">
      <c r="A108" s="238" t="s">
        <v>313</v>
      </c>
      <c r="B108" s="226">
        <v>8</v>
      </c>
      <c r="C108" s="225">
        <v>0.5</v>
      </c>
      <c r="D108" s="227">
        <v>151</v>
      </c>
      <c r="E108" s="227">
        <v>6</v>
      </c>
      <c r="F108" s="227"/>
      <c r="G108" s="227"/>
      <c r="H108" s="227">
        <v>139</v>
      </c>
      <c r="I108" s="227">
        <v>6</v>
      </c>
      <c r="J108" s="227"/>
      <c r="K108" s="227"/>
      <c r="L108" s="227">
        <v>119</v>
      </c>
      <c r="M108" s="227">
        <v>5</v>
      </c>
      <c r="N108" s="227"/>
      <c r="O108" s="227"/>
      <c r="P108" s="227">
        <v>109</v>
      </c>
      <c r="Q108" s="227">
        <v>4</v>
      </c>
      <c r="R108" s="227"/>
      <c r="S108" s="227"/>
      <c r="T108" s="227">
        <v>110</v>
      </c>
      <c r="U108" s="227">
        <v>5</v>
      </c>
      <c r="V108" s="227"/>
      <c r="W108" s="227"/>
      <c r="X108" s="227">
        <v>82</v>
      </c>
      <c r="Y108" s="227">
        <v>4</v>
      </c>
      <c r="Z108" s="227"/>
      <c r="AA108" s="227"/>
      <c r="AB108" s="227">
        <v>83</v>
      </c>
      <c r="AC108" s="227">
        <v>4</v>
      </c>
      <c r="AD108" s="227"/>
      <c r="AE108" s="227"/>
      <c r="AF108" s="227">
        <v>70</v>
      </c>
      <c r="AG108" s="227">
        <v>4</v>
      </c>
      <c r="AH108" s="227"/>
      <c r="AI108" s="227"/>
      <c r="AJ108" s="227">
        <v>49</v>
      </c>
      <c r="AK108" s="227">
        <v>3</v>
      </c>
      <c r="AL108" s="227"/>
      <c r="AM108" s="227"/>
      <c r="AN108" s="227">
        <v>23</v>
      </c>
      <c r="AO108" s="227">
        <v>1</v>
      </c>
      <c r="AP108" s="227"/>
      <c r="AQ108" s="227"/>
      <c r="AR108" s="227">
        <v>25</v>
      </c>
      <c r="AS108" s="227">
        <v>1</v>
      </c>
      <c r="AT108" s="227"/>
      <c r="AU108" s="227"/>
      <c r="AV108" s="237">
        <v>3</v>
      </c>
      <c r="AW108" s="237">
        <v>0</v>
      </c>
      <c r="AX108" s="237">
        <v>3</v>
      </c>
      <c r="AY108" s="226">
        <v>0</v>
      </c>
      <c r="AZ108" s="226">
        <v>0</v>
      </c>
      <c r="BA108" s="226">
        <v>0</v>
      </c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>
        <f t="shared" si="9"/>
        <v>3</v>
      </c>
      <c r="BL108" s="226">
        <f t="shared" si="10"/>
        <v>2</v>
      </c>
      <c r="BM108" s="226">
        <f t="shared" si="11"/>
        <v>0</v>
      </c>
      <c r="BN108" s="226">
        <f t="shared" si="12"/>
        <v>4</v>
      </c>
      <c r="BO108" s="226">
        <f t="shared" si="13"/>
        <v>3</v>
      </c>
      <c r="BP108" s="226">
        <f t="shared" si="14"/>
        <v>0</v>
      </c>
      <c r="BQ108" s="226">
        <f t="shared" si="15"/>
        <v>4</v>
      </c>
      <c r="BR108" s="226">
        <f t="shared" si="16"/>
        <v>3</v>
      </c>
      <c r="BS108" s="226">
        <f t="shared" si="17"/>
        <v>0</v>
      </c>
      <c r="BT108" s="226">
        <f t="shared" si="18"/>
        <v>5</v>
      </c>
      <c r="BU108" s="226">
        <f t="shared" si="19"/>
        <v>4</v>
      </c>
      <c r="BV108" s="226">
        <f t="shared" si="20"/>
        <v>0</v>
      </c>
      <c r="BW108" s="226">
        <f t="shared" si="21"/>
        <v>5</v>
      </c>
      <c r="BX108" s="226">
        <f t="shared" si="22"/>
        <v>4</v>
      </c>
      <c r="BY108" s="226">
        <f t="shared" si="23"/>
        <v>0</v>
      </c>
      <c r="BZ108" s="226">
        <f t="shared" si="24"/>
        <v>6</v>
      </c>
      <c r="CA108" s="226">
        <f t="shared" si="25"/>
        <v>5</v>
      </c>
      <c r="CB108" s="226">
        <f t="shared" si="26"/>
        <v>0</v>
      </c>
      <c r="CC108" s="234"/>
      <c r="CD108" s="234"/>
      <c r="CE108" s="234"/>
    </row>
    <row r="109" spans="1:83" ht="15.75" hidden="1" customHeight="1" outlineLevel="1">
      <c r="A109" s="238" t="s">
        <v>313</v>
      </c>
      <c r="B109" s="226" t="s">
        <v>320</v>
      </c>
      <c r="C109" s="225">
        <v>0.5</v>
      </c>
      <c r="D109" s="227">
        <v>138</v>
      </c>
      <c r="E109" s="227">
        <v>5</v>
      </c>
      <c r="F109" s="227"/>
      <c r="G109" s="227"/>
      <c r="H109" s="227">
        <v>139</v>
      </c>
      <c r="I109" s="227">
        <v>6</v>
      </c>
      <c r="J109" s="227"/>
      <c r="K109" s="227"/>
      <c r="L109" s="227">
        <v>141</v>
      </c>
      <c r="M109" s="227">
        <v>5</v>
      </c>
      <c r="N109" s="227"/>
      <c r="O109" s="227"/>
      <c r="P109" s="227">
        <v>165</v>
      </c>
      <c r="Q109" s="227">
        <v>6</v>
      </c>
      <c r="R109" s="227"/>
      <c r="S109" s="227"/>
      <c r="T109" s="227">
        <v>142</v>
      </c>
      <c r="U109" s="227">
        <v>6</v>
      </c>
      <c r="V109" s="227"/>
      <c r="W109" s="227"/>
      <c r="X109" s="227">
        <v>118</v>
      </c>
      <c r="Y109" s="227">
        <v>5</v>
      </c>
      <c r="Z109" s="227"/>
      <c r="AA109" s="227"/>
      <c r="AB109" s="227">
        <v>131</v>
      </c>
      <c r="AC109" s="227">
        <v>6</v>
      </c>
      <c r="AD109" s="227"/>
      <c r="AE109" s="227"/>
      <c r="AF109" s="227">
        <v>112</v>
      </c>
      <c r="AG109" s="227">
        <v>6</v>
      </c>
      <c r="AH109" s="227"/>
      <c r="AI109" s="227"/>
      <c r="AJ109" s="227">
        <v>98</v>
      </c>
      <c r="AK109" s="227">
        <v>5</v>
      </c>
      <c r="AL109" s="227"/>
      <c r="AM109" s="227"/>
      <c r="AN109" s="227">
        <v>47</v>
      </c>
      <c r="AO109" s="227">
        <v>2</v>
      </c>
      <c r="AP109" s="227"/>
      <c r="AQ109" s="227"/>
      <c r="AR109" s="227">
        <v>71</v>
      </c>
      <c r="AS109" s="227">
        <v>3</v>
      </c>
      <c r="AT109" s="227"/>
      <c r="AU109" s="227"/>
      <c r="AV109" s="237">
        <v>3</v>
      </c>
      <c r="AW109" s="237">
        <v>4</v>
      </c>
      <c r="AX109" s="237">
        <v>0</v>
      </c>
      <c r="AY109" s="226">
        <v>0</v>
      </c>
      <c r="AZ109" s="226">
        <v>0</v>
      </c>
      <c r="BA109" s="226">
        <v>0</v>
      </c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>
        <f t="shared" si="9"/>
        <v>5</v>
      </c>
      <c r="BL109" s="226">
        <f t="shared" si="10"/>
        <v>3</v>
      </c>
      <c r="BM109" s="226">
        <f t="shared" si="11"/>
        <v>0</v>
      </c>
      <c r="BN109" s="226">
        <f t="shared" si="12"/>
        <v>5</v>
      </c>
      <c r="BO109" s="226">
        <f t="shared" si="13"/>
        <v>4</v>
      </c>
      <c r="BP109" s="226">
        <f t="shared" si="14"/>
        <v>0</v>
      </c>
      <c r="BQ109" s="226">
        <f t="shared" si="15"/>
        <v>6</v>
      </c>
      <c r="BR109" s="226">
        <f t="shared" si="16"/>
        <v>4</v>
      </c>
      <c r="BS109" s="226">
        <f t="shared" si="17"/>
        <v>0</v>
      </c>
      <c r="BT109" s="226">
        <f t="shared" si="18"/>
        <v>6</v>
      </c>
      <c r="BU109" s="226">
        <f t="shared" si="19"/>
        <v>6</v>
      </c>
      <c r="BV109" s="226">
        <f t="shared" si="20"/>
        <v>0</v>
      </c>
      <c r="BW109" s="226">
        <f t="shared" si="21"/>
        <v>7</v>
      </c>
      <c r="BX109" s="226">
        <f t="shared" si="22"/>
        <v>6</v>
      </c>
      <c r="BY109" s="226">
        <f t="shared" si="23"/>
        <v>0</v>
      </c>
      <c r="BZ109" s="226">
        <f t="shared" si="24"/>
        <v>8</v>
      </c>
      <c r="CA109" s="226">
        <f t="shared" si="25"/>
        <v>7</v>
      </c>
      <c r="CB109" s="226">
        <f t="shared" si="26"/>
        <v>0</v>
      </c>
      <c r="CC109" s="234"/>
      <c r="CD109" s="234"/>
      <c r="CE109" s="234"/>
    </row>
    <row r="110" spans="1:83" ht="15.75" hidden="1" customHeight="1" outlineLevel="1">
      <c r="A110" s="225" t="s">
        <v>325</v>
      </c>
      <c r="B110" s="226">
        <v>5</v>
      </c>
      <c r="C110" s="225">
        <v>0.5</v>
      </c>
      <c r="D110" s="227">
        <v>117</v>
      </c>
      <c r="E110" s="227">
        <v>4</v>
      </c>
      <c r="F110" s="227">
        <v>38</v>
      </c>
      <c r="G110" s="227">
        <v>1</v>
      </c>
      <c r="H110" s="227">
        <v>110</v>
      </c>
      <c r="I110" s="227">
        <v>4</v>
      </c>
      <c r="J110" s="227">
        <v>28</v>
      </c>
      <c r="K110" s="227">
        <v>1</v>
      </c>
      <c r="L110" s="227">
        <v>106</v>
      </c>
      <c r="M110" s="227">
        <v>4</v>
      </c>
      <c r="N110" s="227">
        <v>27</v>
      </c>
      <c r="O110" s="227">
        <v>1</v>
      </c>
      <c r="P110" s="227">
        <v>100</v>
      </c>
      <c r="Q110" s="227">
        <v>4</v>
      </c>
      <c r="R110" s="227">
        <v>23</v>
      </c>
      <c r="S110" s="227">
        <v>1</v>
      </c>
      <c r="T110" s="227">
        <v>106</v>
      </c>
      <c r="U110" s="227">
        <v>4</v>
      </c>
      <c r="V110" s="227">
        <v>26</v>
      </c>
      <c r="W110" s="227">
        <v>1</v>
      </c>
      <c r="X110" s="227">
        <v>93</v>
      </c>
      <c r="Y110" s="227">
        <v>4</v>
      </c>
      <c r="Z110" s="227">
        <v>21</v>
      </c>
      <c r="AA110" s="227">
        <v>1</v>
      </c>
      <c r="AB110" s="227">
        <v>75</v>
      </c>
      <c r="AC110" s="227">
        <v>3</v>
      </c>
      <c r="AD110" s="227">
        <v>16</v>
      </c>
      <c r="AE110" s="227">
        <v>1</v>
      </c>
      <c r="AF110" s="227">
        <v>86</v>
      </c>
      <c r="AG110" s="227">
        <v>3</v>
      </c>
      <c r="AH110" s="227">
        <v>19</v>
      </c>
      <c r="AI110" s="227">
        <v>1</v>
      </c>
      <c r="AJ110" s="227">
        <v>81</v>
      </c>
      <c r="AK110" s="227">
        <v>3</v>
      </c>
      <c r="AL110" s="227">
        <v>21</v>
      </c>
      <c r="AM110" s="227">
        <v>1</v>
      </c>
      <c r="AN110" s="227">
        <v>38</v>
      </c>
      <c r="AO110" s="227">
        <v>2</v>
      </c>
      <c r="AP110" s="227">
        <v>21</v>
      </c>
      <c r="AQ110" s="227">
        <v>1</v>
      </c>
      <c r="AR110" s="227">
        <v>43</v>
      </c>
      <c r="AS110" s="227">
        <v>2</v>
      </c>
      <c r="AT110" s="227" t="s">
        <v>15</v>
      </c>
      <c r="AU110" s="227" t="s">
        <v>15</v>
      </c>
      <c r="AV110" s="237">
        <v>3</v>
      </c>
      <c r="AW110" s="237">
        <v>1</v>
      </c>
      <c r="AX110" s="237">
        <v>1</v>
      </c>
      <c r="AY110" s="226">
        <v>0</v>
      </c>
      <c r="AZ110" s="226">
        <v>0</v>
      </c>
      <c r="BA110" s="226">
        <v>0</v>
      </c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 t="e">
        <f t="shared" si="9"/>
        <v>#VALUE!</v>
      </c>
      <c r="BL110" s="226">
        <f t="shared" si="10"/>
        <v>2</v>
      </c>
      <c r="BM110" s="226">
        <f t="shared" si="11"/>
        <v>1</v>
      </c>
      <c r="BN110" s="226" t="e">
        <f t="shared" si="12"/>
        <v>#VALUE!</v>
      </c>
      <c r="BO110" s="226">
        <f t="shared" si="13"/>
        <v>3</v>
      </c>
      <c r="BP110" s="226">
        <f t="shared" si="14"/>
        <v>1</v>
      </c>
      <c r="BQ110" s="226" t="e">
        <f t="shared" si="15"/>
        <v>#VALUE!</v>
      </c>
      <c r="BR110" s="226">
        <f t="shared" si="16"/>
        <v>3</v>
      </c>
      <c r="BS110" s="226">
        <f t="shared" si="17"/>
        <v>1</v>
      </c>
      <c r="BT110" s="226" t="e">
        <f t="shared" si="18"/>
        <v>#VALUE!</v>
      </c>
      <c r="BU110" s="226">
        <f t="shared" si="19"/>
        <v>4</v>
      </c>
      <c r="BV110" s="226">
        <f t="shared" si="20"/>
        <v>1</v>
      </c>
      <c r="BW110" s="226" t="e">
        <f t="shared" si="21"/>
        <v>#VALUE!</v>
      </c>
      <c r="BX110" s="226">
        <f t="shared" si="22"/>
        <v>4</v>
      </c>
      <c r="BY110" s="226">
        <f t="shared" si="23"/>
        <v>1</v>
      </c>
      <c r="BZ110" s="226" t="e">
        <f t="shared" si="24"/>
        <v>#VALUE!</v>
      </c>
      <c r="CA110" s="226">
        <f t="shared" si="25"/>
        <v>5</v>
      </c>
      <c r="CB110" s="226">
        <f t="shared" si="26"/>
        <v>2</v>
      </c>
      <c r="CC110" s="234"/>
      <c r="CD110" s="234"/>
      <c r="CE110" s="234"/>
    </row>
    <row r="111" spans="1:83" ht="15.75" hidden="1" customHeight="1" outlineLevel="1">
      <c r="A111" s="225" t="s">
        <v>325</v>
      </c>
      <c r="B111" s="226">
        <v>11</v>
      </c>
      <c r="C111" s="225">
        <v>0.5</v>
      </c>
      <c r="D111" s="225">
        <v>125</v>
      </c>
      <c r="E111" s="225">
        <v>3</v>
      </c>
      <c r="F111" s="225">
        <v>167</v>
      </c>
      <c r="G111" s="225">
        <v>4</v>
      </c>
      <c r="H111" s="225">
        <v>139</v>
      </c>
      <c r="I111" s="225">
        <v>4</v>
      </c>
      <c r="J111" s="225">
        <v>195</v>
      </c>
      <c r="K111" s="225">
        <v>5</v>
      </c>
      <c r="L111" s="225">
        <v>174</v>
      </c>
      <c r="M111" s="225">
        <v>5</v>
      </c>
      <c r="N111" s="225">
        <v>189</v>
      </c>
      <c r="O111" s="225">
        <v>5</v>
      </c>
      <c r="P111" s="225">
        <v>115</v>
      </c>
      <c r="Q111" s="225">
        <v>4</v>
      </c>
      <c r="R111" s="225">
        <v>139</v>
      </c>
      <c r="S111" s="225">
        <v>4</v>
      </c>
      <c r="T111" s="225">
        <v>111</v>
      </c>
      <c r="U111" s="225">
        <v>4</v>
      </c>
      <c r="V111" s="225">
        <v>110</v>
      </c>
      <c r="W111" s="225">
        <v>3</v>
      </c>
      <c r="X111" s="225">
        <v>110</v>
      </c>
      <c r="Y111" s="225">
        <v>3</v>
      </c>
      <c r="Z111" s="225">
        <v>116</v>
      </c>
      <c r="AA111" s="225">
        <v>4</v>
      </c>
      <c r="AB111" s="225">
        <v>126</v>
      </c>
      <c r="AC111" s="225">
        <v>4</v>
      </c>
      <c r="AD111" s="225">
        <v>96</v>
      </c>
      <c r="AE111" s="225">
        <v>4</v>
      </c>
      <c r="AF111" s="225">
        <v>87</v>
      </c>
      <c r="AG111" s="225">
        <v>3</v>
      </c>
      <c r="AH111" s="225">
        <v>90</v>
      </c>
      <c r="AI111" s="225">
        <v>3</v>
      </c>
      <c r="AJ111" s="225">
        <v>60</v>
      </c>
      <c r="AK111" s="225">
        <v>2</v>
      </c>
      <c r="AL111" s="225">
        <v>59</v>
      </c>
      <c r="AM111" s="225">
        <v>2</v>
      </c>
      <c r="AN111" s="225">
        <v>46</v>
      </c>
      <c r="AO111" s="225">
        <v>2</v>
      </c>
      <c r="AP111" s="225">
        <v>27</v>
      </c>
      <c r="AQ111" s="225">
        <v>1</v>
      </c>
      <c r="AR111" s="225">
        <v>70</v>
      </c>
      <c r="AS111" s="225">
        <v>3</v>
      </c>
      <c r="AT111" s="225">
        <v>47</v>
      </c>
      <c r="AU111" s="225">
        <v>2</v>
      </c>
      <c r="AV111" s="237">
        <v>4</v>
      </c>
      <c r="AW111" s="237">
        <v>3</v>
      </c>
      <c r="AX111" s="237">
        <v>0</v>
      </c>
      <c r="AY111" s="226">
        <v>0</v>
      </c>
      <c r="AZ111" s="226">
        <v>0</v>
      </c>
      <c r="BA111" s="226">
        <v>0</v>
      </c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>
        <f t="shared" si="9"/>
        <v>6</v>
      </c>
      <c r="BL111" s="226">
        <f t="shared" si="10"/>
        <v>2</v>
      </c>
      <c r="BM111" s="226">
        <f t="shared" si="11"/>
        <v>2</v>
      </c>
      <c r="BN111" s="226">
        <f t="shared" si="12"/>
        <v>7</v>
      </c>
      <c r="BO111" s="226">
        <f t="shared" si="13"/>
        <v>3</v>
      </c>
      <c r="BP111" s="226">
        <f t="shared" si="14"/>
        <v>3</v>
      </c>
      <c r="BQ111" s="226">
        <f t="shared" si="15"/>
        <v>7</v>
      </c>
      <c r="BR111" s="226">
        <f t="shared" si="16"/>
        <v>3</v>
      </c>
      <c r="BS111" s="226">
        <f t="shared" si="17"/>
        <v>3</v>
      </c>
      <c r="BT111" s="226">
        <f t="shared" si="18"/>
        <v>8</v>
      </c>
      <c r="BU111" s="226">
        <f t="shared" si="19"/>
        <v>4</v>
      </c>
      <c r="BV111" s="226">
        <f t="shared" si="20"/>
        <v>4</v>
      </c>
      <c r="BW111" s="226">
        <f t="shared" si="21"/>
        <v>9</v>
      </c>
      <c r="BX111" s="226">
        <f t="shared" si="22"/>
        <v>4</v>
      </c>
      <c r="BY111" s="226">
        <f t="shared" si="23"/>
        <v>4</v>
      </c>
      <c r="BZ111" s="226">
        <f t="shared" si="24"/>
        <v>10</v>
      </c>
      <c r="CA111" s="226">
        <f t="shared" si="25"/>
        <v>5</v>
      </c>
      <c r="CB111" s="226">
        <f t="shared" si="26"/>
        <v>5</v>
      </c>
      <c r="CC111" s="234"/>
      <c r="CD111" s="234"/>
      <c r="CE111" s="234"/>
    </row>
    <row r="112" spans="1:83" ht="15.75" hidden="1" customHeight="1" outlineLevel="1">
      <c r="A112" s="225" t="s">
        <v>325</v>
      </c>
      <c r="B112" s="226">
        <v>12</v>
      </c>
      <c r="C112" s="225">
        <v>0.5</v>
      </c>
      <c r="D112" s="227">
        <v>123</v>
      </c>
      <c r="E112" s="227">
        <v>4</v>
      </c>
      <c r="F112" s="227">
        <v>78</v>
      </c>
      <c r="G112" s="227">
        <v>2</v>
      </c>
      <c r="H112" s="227">
        <v>127</v>
      </c>
      <c r="I112" s="227">
        <v>5</v>
      </c>
      <c r="J112" s="227">
        <v>51</v>
      </c>
      <c r="K112" s="227">
        <v>2</v>
      </c>
      <c r="L112" s="227">
        <v>120</v>
      </c>
      <c r="M112" s="227">
        <v>4</v>
      </c>
      <c r="N112" s="227">
        <v>81</v>
      </c>
      <c r="O112" s="227">
        <v>3</v>
      </c>
      <c r="P112" s="227">
        <v>129</v>
      </c>
      <c r="Q112" s="227">
        <v>5</v>
      </c>
      <c r="R112" s="227">
        <v>51</v>
      </c>
      <c r="S112" s="227">
        <v>2</v>
      </c>
      <c r="T112" s="227">
        <v>98</v>
      </c>
      <c r="U112" s="227">
        <v>4</v>
      </c>
      <c r="V112" s="227">
        <v>51</v>
      </c>
      <c r="W112" s="227">
        <v>2</v>
      </c>
      <c r="X112" s="227">
        <v>84</v>
      </c>
      <c r="Y112" s="227">
        <v>3</v>
      </c>
      <c r="Z112" s="227">
        <v>27</v>
      </c>
      <c r="AA112" s="227">
        <v>1</v>
      </c>
      <c r="AB112" s="227">
        <v>61</v>
      </c>
      <c r="AC112" s="227">
        <v>2</v>
      </c>
      <c r="AD112" s="227">
        <v>34</v>
      </c>
      <c r="AE112" s="227">
        <v>2</v>
      </c>
      <c r="AF112" s="227">
        <v>77</v>
      </c>
      <c r="AG112" s="227">
        <v>3</v>
      </c>
      <c r="AH112" s="227">
        <v>24</v>
      </c>
      <c r="AI112" s="227">
        <v>1</v>
      </c>
      <c r="AJ112" s="227">
        <v>79</v>
      </c>
      <c r="AK112" s="227">
        <v>3</v>
      </c>
      <c r="AL112" s="227">
        <v>30</v>
      </c>
      <c r="AM112" s="227">
        <v>1</v>
      </c>
      <c r="AN112" s="227">
        <v>50</v>
      </c>
      <c r="AO112" s="227">
        <v>2</v>
      </c>
      <c r="AP112" s="227">
        <v>23</v>
      </c>
      <c r="AQ112" s="227">
        <v>1</v>
      </c>
      <c r="AR112" s="227">
        <v>44</v>
      </c>
      <c r="AS112" s="227">
        <v>2</v>
      </c>
      <c r="AT112" s="227">
        <v>23</v>
      </c>
      <c r="AU112" s="227">
        <v>1</v>
      </c>
      <c r="AV112" s="237">
        <v>2</v>
      </c>
      <c r="AW112" s="237">
        <v>0</v>
      </c>
      <c r="AX112" s="237">
        <v>0</v>
      </c>
      <c r="AY112" s="226">
        <v>0</v>
      </c>
      <c r="AZ112" s="226">
        <v>0</v>
      </c>
      <c r="BA112" s="226">
        <v>0</v>
      </c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>
        <f t="shared" si="9"/>
        <v>4</v>
      </c>
      <c r="BL112" s="226">
        <f t="shared" si="10"/>
        <v>2</v>
      </c>
      <c r="BM112" s="226">
        <f t="shared" si="11"/>
        <v>1</v>
      </c>
      <c r="BN112" s="226">
        <f t="shared" si="12"/>
        <v>5</v>
      </c>
      <c r="BO112" s="226">
        <f t="shared" si="13"/>
        <v>2</v>
      </c>
      <c r="BP112" s="226">
        <f t="shared" si="14"/>
        <v>2</v>
      </c>
      <c r="BQ112" s="226">
        <f t="shared" si="15"/>
        <v>5</v>
      </c>
      <c r="BR112" s="226">
        <f t="shared" si="16"/>
        <v>3</v>
      </c>
      <c r="BS112" s="226">
        <f t="shared" si="17"/>
        <v>2</v>
      </c>
      <c r="BT112" s="226">
        <f t="shared" si="18"/>
        <v>6</v>
      </c>
      <c r="BU112" s="226">
        <f t="shared" si="19"/>
        <v>4</v>
      </c>
      <c r="BV112" s="226">
        <f t="shared" si="20"/>
        <v>2</v>
      </c>
      <c r="BW112" s="226">
        <f t="shared" si="21"/>
        <v>7</v>
      </c>
      <c r="BX112" s="226">
        <f t="shared" si="22"/>
        <v>4</v>
      </c>
      <c r="BY112" s="226">
        <f t="shared" si="23"/>
        <v>2</v>
      </c>
      <c r="BZ112" s="226">
        <f t="shared" si="24"/>
        <v>7</v>
      </c>
      <c r="CA112" s="226">
        <f t="shared" si="25"/>
        <v>4</v>
      </c>
      <c r="CB112" s="226">
        <f t="shared" si="26"/>
        <v>3</v>
      </c>
      <c r="CC112" s="234"/>
      <c r="CD112" s="234"/>
      <c r="CE112" s="234"/>
    </row>
    <row r="113" spans="1:83" ht="15.75" hidden="1" customHeight="1" outlineLevel="1">
      <c r="A113" s="225" t="s">
        <v>325</v>
      </c>
      <c r="B113" s="226">
        <v>16</v>
      </c>
      <c r="C113" s="225">
        <v>0.5</v>
      </c>
      <c r="D113" s="225">
        <v>85</v>
      </c>
      <c r="E113" s="225">
        <v>4</v>
      </c>
      <c r="F113" s="225"/>
      <c r="G113" s="225"/>
      <c r="H113" s="225">
        <v>88</v>
      </c>
      <c r="I113" s="225">
        <v>3</v>
      </c>
      <c r="J113" s="225"/>
      <c r="K113" s="225"/>
      <c r="L113" s="225">
        <v>106</v>
      </c>
      <c r="M113" s="225">
        <v>4</v>
      </c>
      <c r="N113" s="225"/>
      <c r="O113" s="225"/>
      <c r="P113" s="225">
        <v>99</v>
      </c>
      <c r="Q113" s="225">
        <v>4</v>
      </c>
      <c r="R113" s="225"/>
      <c r="S113" s="225"/>
      <c r="T113" s="225">
        <v>78</v>
      </c>
      <c r="U113" s="225">
        <v>4</v>
      </c>
      <c r="V113" s="225"/>
      <c r="W113" s="225"/>
      <c r="X113" s="225">
        <v>76</v>
      </c>
      <c r="Y113" s="225">
        <v>3</v>
      </c>
      <c r="Z113" s="225"/>
      <c r="AA113" s="225"/>
      <c r="AB113" s="225">
        <v>91</v>
      </c>
      <c r="AC113" s="225">
        <v>4</v>
      </c>
      <c r="AD113" s="225"/>
      <c r="AE113" s="225"/>
      <c r="AF113" s="225">
        <v>79</v>
      </c>
      <c r="AG113" s="225">
        <v>4</v>
      </c>
      <c r="AH113" s="225"/>
      <c r="AI113" s="225"/>
      <c r="AJ113" s="225">
        <v>46</v>
      </c>
      <c r="AK113" s="225">
        <v>2</v>
      </c>
      <c r="AL113" s="225"/>
      <c r="AM113" s="225"/>
      <c r="AN113" s="225">
        <v>38</v>
      </c>
      <c r="AO113" s="225">
        <v>2</v>
      </c>
      <c r="AP113" s="225"/>
      <c r="AQ113" s="225"/>
      <c r="AR113" s="225">
        <v>40</v>
      </c>
      <c r="AS113" s="225">
        <v>2</v>
      </c>
      <c r="AT113" s="225"/>
      <c r="AU113" s="225"/>
      <c r="AV113" s="237">
        <v>1</v>
      </c>
      <c r="AW113" s="237">
        <v>0</v>
      </c>
      <c r="AX113" s="237">
        <v>0</v>
      </c>
      <c r="AY113" s="226">
        <v>0</v>
      </c>
      <c r="AZ113" s="226">
        <v>0</v>
      </c>
      <c r="BA113" s="226">
        <v>0</v>
      </c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>
        <f t="shared" si="9"/>
        <v>3</v>
      </c>
      <c r="BL113" s="226">
        <f t="shared" si="10"/>
        <v>2</v>
      </c>
      <c r="BM113" s="226">
        <f t="shared" si="11"/>
        <v>0</v>
      </c>
      <c r="BN113" s="226">
        <f t="shared" si="12"/>
        <v>4</v>
      </c>
      <c r="BO113" s="226">
        <f t="shared" si="13"/>
        <v>3</v>
      </c>
      <c r="BP113" s="226">
        <f t="shared" si="14"/>
        <v>0</v>
      </c>
      <c r="BQ113" s="226">
        <f t="shared" si="15"/>
        <v>4</v>
      </c>
      <c r="BR113" s="226">
        <f t="shared" si="16"/>
        <v>3</v>
      </c>
      <c r="BS113" s="226">
        <f t="shared" si="17"/>
        <v>0</v>
      </c>
      <c r="BT113" s="226">
        <f t="shared" si="18"/>
        <v>4</v>
      </c>
      <c r="BU113" s="226">
        <f t="shared" si="19"/>
        <v>4</v>
      </c>
      <c r="BV113" s="226">
        <f t="shared" si="20"/>
        <v>0</v>
      </c>
      <c r="BW113" s="226">
        <f t="shared" si="21"/>
        <v>5</v>
      </c>
      <c r="BX113" s="226">
        <f t="shared" si="22"/>
        <v>4</v>
      </c>
      <c r="BY113" s="226">
        <f t="shared" si="23"/>
        <v>0</v>
      </c>
      <c r="BZ113" s="226">
        <f t="shared" si="24"/>
        <v>5</v>
      </c>
      <c r="CA113" s="226">
        <f t="shared" si="25"/>
        <v>5</v>
      </c>
      <c r="CB113" s="226">
        <f t="shared" si="26"/>
        <v>0</v>
      </c>
      <c r="CC113" s="234"/>
      <c r="CD113" s="234"/>
      <c r="CE113" s="234"/>
    </row>
    <row r="114" spans="1:83" ht="15.75" hidden="1" customHeight="1" outlineLevel="1">
      <c r="A114" s="225" t="s">
        <v>325</v>
      </c>
      <c r="B114" s="226">
        <v>19</v>
      </c>
      <c r="C114" s="225">
        <v>0.5</v>
      </c>
      <c r="D114" s="227">
        <v>191</v>
      </c>
      <c r="E114" s="227">
        <v>7</v>
      </c>
      <c r="F114" s="227"/>
      <c r="G114" s="227"/>
      <c r="H114" s="227">
        <v>171</v>
      </c>
      <c r="I114" s="227">
        <v>7</v>
      </c>
      <c r="J114" s="227"/>
      <c r="K114" s="227"/>
      <c r="L114" s="227">
        <v>173</v>
      </c>
      <c r="M114" s="227">
        <v>7</v>
      </c>
      <c r="N114" s="227"/>
      <c r="O114" s="227"/>
      <c r="P114" s="227">
        <v>187</v>
      </c>
      <c r="Q114" s="227">
        <v>7</v>
      </c>
      <c r="R114" s="227"/>
      <c r="S114" s="227"/>
      <c r="T114" s="227">
        <v>160</v>
      </c>
      <c r="U114" s="227">
        <v>8</v>
      </c>
      <c r="V114" s="227"/>
      <c r="W114" s="227"/>
      <c r="X114" s="227">
        <v>156</v>
      </c>
      <c r="Y114" s="227">
        <v>7</v>
      </c>
      <c r="Z114" s="227"/>
      <c r="AA114" s="227"/>
      <c r="AB114" s="227">
        <v>140</v>
      </c>
      <c r="AC114" s="227">
        <v>7</v>
      </c>
      <c r="AD114" s="227"/>
      <c r="AE114" s="227"/>
      <c r="AF114" s="227">
        <v>137</v>
      </c>
      <c r="AG114" s="227">
        <v>6</v>
      </c>
      <c r="AH114" s="227"/>
      <c r="AI114" s="227"/>
      <c r="AJ114" s="227">
        <v>133</v>
      </c>
      <c r="AK114" s="227">
        <v>6</v>
      </c>
      <c r="AL114" s="227"/>
      <c r="AM114" s="227"/>
      <c r="AN114" s="227">
        <v>72</v>
      </c>
      <c r="AO114" s="227">
        <v>3</v>
      </c>
      <c r="AP114" s="227"/>
      <c r="AQ114" s="227"/>
      <c r="AR114" s="227">
        <v>73</v>
      </c>
      <c r="AS114" s="227">
        <v>3</v>
      </c>
      <c r="AT114" s="227"/>
      <c r="AU114" s="227"/>
      <c r="AV114" s="237">
        <v>3</v>
      </c>
      <c r="AW114" s="237">
        <v>0</v>
      </c>
      <c r="AX114" s="237">
        <v>0</v>
      </c>
      <c r="AY114" s="226">
        <v>0</v>
      </c>
      <c r="AZ114" s="226">
        <v>0</v>
      </c>
      <c r="BA114" s="226">
        <v>0</v>
      </c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>
        <f t="shared" si="9"/>
        <v>6</v>
      </c>
      <c r="BL114" s="226">
        <f t="shared" si="10"/>
        <v>4</v>
      </c>
      <c r="BM114" s="226">
        <f t="shared" si="11"/>
        <v>0</v>
      </c>
      <c r="BN114" s="226">
        <f t="shared" si="12"/>
        <v>7</v>
      </c>
      <c r="BO114" s="226">
        <f t="shared" si="13"/>
        <v>5</v>
      </c>
      <c r="BP114" s="226">
        <f t="shared" si="14"/>
        <v>0</v>
      </c>
      <c r="BQ114" s="226">
        <f t="shared" si="15"/>
        <v>7</v>
      </c>
      <c r="BR114" s="226">
        <f t="shared" si="16"/>
        <v>5</v>
      </c>
      <c r="BS114" s="226">
        <f t="shared" si="17"/>
        <v>0</v>
      </c>
      <c r="BT114" s="226">
        <f t="shared" si="18"/>
        <v>8</v>
      </c>
      <c r="BU114" s="226">
        <f t="shared" si="19"/>
        <v>7</v>
      </c>
      <c r="BV114" s="226">
        <f t="shared" si="20"/>
        <v>0</v>
      </c>
      <c r="BW114" s="226">
        <f t="shared" si="21"/>
        <v>8</v>
      </c>
      <c r="BX114" s="226">
        <f t="shared" si="22"/>
        <v>7</v>
      </c>
      <c r="BY114" s="226">
        <f t="shared" si="23"/>
        <v>0</v>
      </c>
      <c r="BZ114" s="226">
        <f t="shared" si="24"/>
        <v>9</v>
      </c>
      <c r="CA114" s="226">
        <f t="shared" si="25"/>
        <v>8</v>
      </c>
      <c r="CB114" s="226">
        <f t="shared" si="26"/>
        <v>0</v>
      </c>
      <c r="CC114" s="234"/>
      <c r="CD114" s="234"/>
      <c r="CE114" s="234"/>
    </row>
    <row r="115" spans="1:83" ht="15.75" hidden="1" customHeight="1" outlineLevel="1">
      <c r="A115" s="225" t="s">
        <v>325</v>
      </c>
      <c r="B115" s="226">
        <v>24</v>
      </c>
      <c r="C115" s="225">
        <v>0.5</v>
      </c>
      <c r="D115" s="227">
        <v>133</v>
      </c>
      <c r="E115" s="227">
        <v>4</v>
      </c>
      <c r="F115" s="227"/>
      <c r="G115" s="227"/>
      <c r="H115" s="227">
        <v>112</v>
      </c>
      <c r="I115" s="227">
        <v>5</v>
      </c>
      <c r="J115" s="227"/>
      <c r="K115" s="227"/>
      <c r="L115" s="227">
        <v>135</v>
      </c>
      <c r="M115" s="227">
        <v>5</v>
      </c>
      <c r="N115" s="227"/>
      <c r="O115" s="227"/>
      <c r="P115" s="227">
        <v>135</v>
      </c>
      <c r="Q115" s="227">
        <v>5</v>
      </c>
      <c r="R115" s="227"/>
      <c r="S115" s="227"/>
      <c r="T115" s="227">
        <v>129</v>
      </c>
      <c r="U115" s="227">
        <v>5</v>
      </c>
      <c r="V115" s="227"/>
      <c r="W115" s="227"/>
      <c r="X115" s="227">
        <v>101</v>
      </c>
      <c r="Y115" s="227">
        <v>4</v>
      </c>
      <c r="Z115" s="227"/>
      <c r="AA115" s="227"/>
      <c r="AB115" s="227">
        <v>112</v>
      </c>
      <c r="AC115" s="227">
        <v>5</v>
      </c>
      <c r="AD115" s="227"/>
      <c r="AE115" s="227"/>
      <c r="AF115" s="227">
        <v>93</v>
      </c>
      <c r="AG115" s="227">
        <v>4</v>
      </c>
      <c r="AH115" s="227"/>
      <c r="AI115" s="227"/>
      <c r="AJ115" s="227">
        <v>95</v>
      </c>
      <c r="AK115" s="227">
        <v>4</v>
      </c>
      <c r="AL115" s="227"/>
      <c r="AM115" s="227"/>
      <c r="AN115" s="227">
        <v>92</v>
      </c>
      <c r="AO115" s="227">
        <v>4</v>
      </c>
      <c r="AP115" s="227"/>
      <c r="AQ115" s="227"/>
      <c r="AR115" s="227">
        <v>53</v>
      </c>
      <c r="AS115" s="227">
        <v>2</v>
      </c>
      <c r="AT115" s="227"/>
      <c r="AU115" s="227"/>
      <c r="AV115" s="237">
        <v>5</v>
      </c>
      <c r="AW115" s="237">
        <v>0</v>
      </c>
      <c r="AX115" s="237">
        <v>0</v>
      </c>
      <c r="AY115" s="226">
        <v>0</v>
      </c>
      <c r="AZ115" s="226">
        <v>0</v>
      </c>
      <c r="BA115" s="226">
        <v>0</v>
      </c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>
        <f t="shared" si="9"/>
        <v>4</v>
      </c>
      <c r="BL115" s="226">
        <f t="shared" si="10"/>
        <v>3</v>
      </c>
      <c r="BM115" s="226">
        <f t="shared" si="11"/>
        <v>0</v>
      </c>
      <c r="BN115" s="226">
        <f t="shared" si="12"/>
        <v>5</v>
      </c>
      <c r="BO115" s="226">
        <f t="shared" si="13"/>
        <v>4</v>
      </c>
      <c r="BP115" s="226">
        <f t="shared" si="14"/>
        <v>0</v>
      </c>
      <c r="BQ115" s="226">
        <f t="shared" si="15"/>
        <v>5</v>
      </c>
      <c r="BR115" s="226">
        <f t="shared" si="16"/>
        <v>4</v>
      </c>
      <c r="BS115" s="226">
        <f t="shared" si="17"/>
        <v>0</v>
      </c>
      <c r="BT115" s="226">
        <f t="shared" si="18"/>
        <v>5</v>
      </c>
      <c r="BU115" s="226">
        <f t="shared" si="19"/>
        <v>5</v>
      </c>
      <c r="BV115" s="226">
        <f t="shared" si="20"/>
        <v>0</v>
      </c>
      <c r="BW115" s="226">
        <f t="shared" si="21"/>
        <v>6</v>
      </c>
      <c r="BX115" s="226">
        <f t="shared" si="22"/>
        <v>5</v>
      </c>
      <c r="BY115" s="226">
        <f t="shared" si="23"/>
        <v>0</v>
      </c>
      <c r="BZ115" s="226">
        <f t="shared" si="24"/>
        <v>7</v>
      </c>
      <c r="CA115" s="226">
        <f t="shared" si="25"/>
        <v>6</v>
      </c>
      <c r="CB115" s="226">
        <f t="shared" si="26"/>
        <v>0</v>
      </c>
      <c r="CC115" s="234"/>
      <c r="CD115" s="234"/>
      <c r="CE115" s="234"/>
    </row>
    <row r="116" spans="1:83" ht="15.75" hidden="1" customHeight="1" outlineLevel="1">
      <c r="A116" s="225" t="s">
        <v>325</v>
      </c>
      <c r="B116" s="226">
        <v>28</v>
      </c>
      <c r="C116" s="225">
        <v>0.5</v>
      </c>
      <c r="D116" s="227">
        <v>214</v>
      </c>
      <c r="E116" s="227">
        <v>6</v>
      </c>
      <c r="F116" s="227"/>
      <c r="G116" s="227"/>
      <c r="H116" s="227">
        <v>211</v>
      </c>
      <c r="I116" s="227">
        <v>7</v>
      </c>
      <c r="J116" s="227"/>
      <c r="K116" s="227"/>
      <c r="L116" s="227">
        <v>208</v>
      </c>
      <c r="M116" s="227">
        <v>6</v>
      </c>
      <c r="N116" s="227"/>
      <c r="O116" s="227"/>
      <c r="P116" s="227">
        <v>192</v>
      </c>
      <c r="Q116" s="227">
        <v>6</v>
      </c>
      <c r="R116" s="227"/>
      <c r="S116" s="227"/>
      <c r="T116" s="227">
        <v>180</v>
      </c>
      <c r="U116" s="227">
        <v>6</v>
      </c>
      <c r="V116" s="227"/>
      <c r="W116" s="227"/>
      <c r="X116" s="227">
        <v>131</v>
      </c>
      <c r="Y116" s="227">
        <v>5</v>
      </c>
      <c r="Z116" s="227"/>
      <c r="AA116" s="227"/>
      <c r="AB116" s="227">
        <v>108</v>
      </c>
      <c r="AC116" s="227">
        <v>4</v>
      </c>
      <c r="AD116" s="227"/>
      <c r="AE116" s="227"/>
      <c r="AF116" s="227">
        <v>118</v>
      </c>
      <c r="AG116" s="227">
        <v>4</v>
      </c>
      <c r="AH116" s="227"/>
      <c r="AI116" s="227"/>
      <c r="AJ116" s="227">
        <v>81</v>
      </c>
      <c r="AK116" s="227">
        <v>3</v>
      </c>
      <c r="AL116" s="227"/>
      <c r="AM116" s="227"/>
      <c r="AN116" s="227">
        <v>82</v>
      </c>
      <c r="AO116" s="227">
        <v>3</v>
      </c>
      <c r="AP116" s="227"/>
      <c r="AQ116" s="227"/>
      <c r="AR116" s="227">
        <v>76</v>
      </c>
      <c r="AS116" s="227">
        <v>3</v>
      </c>
      <c r="AT116" s="227"/>
      <c r="AU116" s="227"/>
      <c r="AV116" s="237">
        <v>2</v>
      </c>
      <c r="AW116" s="237">
        <v>0</v>
      </c>
      <c r="AX116" s="237">
        <v>0</v>
      </c>
      <c r="AY116" s="226">
        <v>0</v>
      </c>
      <c r="AZ116" s="226">
        <v>0</v>
      </c>
      <c r="BA116" s="226">
        <v>0</v>
      </c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>
        <f t="shared" si="9"/>
        <v>4</v>
      </c>
      <c r="BL116" s="226">
        <f t="shared" si="10"/>
        <v>3</v>
      </c>
      <c r="BM116" s="226">
        <f t="shared" si="11"/>
        <v>0</v>
      </c>
      <c r="BN116" s="226">
        <f t="shared" si="12"/>
        <v>5</v>
      </c>
      <c r="BO116" s="226">
        <f t="shared" si="13"/>
        <v>4</v>
      </c>
      <c r="BP116" s="226">
        <f t="shared" si="14"/>
        <v>0</v>
      </c>
      <c r="BQ116" s="226">
        <f t="shared" si="15"/>
        <v>5</v>
      </c>
      <c r="BR116" s="226">
        <f t="shared" si="16"/>
        <v>4</v>
      </c>
      <c r="BS116" s="226">
        <f t="shared" si="17"/>
        <v>0</v>
      </c>
      <c r="BT116" s="226">
        <f t="shared" si="18"/>
        <v>6</v>
      </c>
      <c r="BU116" s="226">
        <f t="shared" si="19"/>
        <v>5</v>
      </c>
      <c r="BV116" s="226">
        <f t="shared" si="20"/>
        <v>0</v>
      </c>
      <c r="BW116" s="226">
        <f t="shared" si="21"/>
        <v>6</v>
      </c>
      <c r="BX116" s="226">
        <f t="shared" si="22"/>
        <v>5</v>
      </c>
      <c r="BY116" s="226">
        <f t="shared" si="23"/>
        <v>0</v>
      </c>
      <c r="BZ116" s="226">
        <f t="shared" si="24"/>
        <v>7</v>
      </c>
      <c r="CA116" s="226">
        <f t="shared" si="25"/>
        <v>6</v>
      </c>
      <c r="CB116" s="226">
        <f t="shared" si="26"/>
        <v>0</v>
      </c>
      <c r="CC116" s="234"/>
      <c r="CD116" s="234"/>
      <c r="CE116" s="234"/>
    </row>
    <row r="117" spans="1:83" ht="15.75" hidden="1" customHeight="1" outlineLevel="1">
      <c r="A117" s="225" t="s">
        <v>325</v>
      </c>
      <c r="B117" s="226">
        <v>31</v>
      </c>
      <c r="C117" s="225">
        <v>0.5</v>
      </c>
      <c r="D117" s="227">
        <v>160</v>
      </c>
      <c r="E117" s="227">
        <v>6</v>
      </c>
      <c r="F117" s="227"/>
      <c r="G117" s="227"/>
      <c r="H117" s="227">
        <v>154</v>
      </c>
      <c r="I117" s="227">
        <v>5</v>
      </c>
      <c r="J117" s="227"/>
      <c r="K117" s="227"/>
      <c r="L117" s="227">
        <v>152</v>
      </c>
      <c r="M117" s="227">
        <v>5</v>
      </c>
      <c r="N117" s="227"/>
      <c r="O117" s="227"/>
      <c r="P117" s="227">
        <v>150</v>
      </c>
      <c r="Q117" s="227">
        <v>5</v>
      </c>
      <c r="R117" s="227"/>
      <c r="S117" s="227"/>
      <c r="T117" s="227">
        <v>152</v>
      </c>
      <c r="U117" s="227">
        <v>6</v>
      </c>
      <c r="V117" s="227"/>
      <c r="W117" s="227"/>
      <c r="X117" s="227">
        <v>126</v>
      </c>
      <c r="Y117" s="227">
        <v>5</v>
      </c>
      <c r="Z117" s="227"/>
      <c r="AA117" s="227"/>
      <c r="AB117" s="227">
        <v>144</v>
      </c>
      <c r="AC117" s="227">
        <v>6</v>
      </c>
      <c r="AD117" s="227"/>
      <c r="AE117" s="227"/>
      <c r="AF117" s="227">
        <v>123</v>
      </c>
      <c r="AG117" s="227">
        <v>5</v>
      </c>
      <c r="AH117" s="227"/>
      <c r="AI117" s="227"/>
      <c r="AJ117" s="227">
        <v>123</v>
      </c>
      <c r="AK117" s="227">
        <v>5</v>
      </c>
      <c r="AL117" s="227"/>
      <c r="AM117" s="227"/>
      <c r="AN117" s="227">
        <v>73</v>
      </c>
      <c r="AO117" s="227">
        <v>3</v>
      </c>
      <c r="AP117" s="227"/>
      <c r="AQ117" s="227"/>
      <c r="AR117" s="227">
        <v>68</v>
      </c>
      <c r="AS117" s="227">
        <v>3</v>
      </c>
      <c r="AT117" s="227"/>
      <c r="AU117" s="227"/>
      <c r="AV117" s="237">
        <v>3</v>
      </c>
      <c r="AW117" s="237">
        <v>0</v>
      </c>
      <c r="AX117" s="237">
        <v>0</v>
      </c>
      <c r="AY117" s="226">
        <v>0</v>
      </c>
      <c r="AZ117" s="226">
        <v>0</v>
      </c>
      <c r="BA117" s="226">
        <v>0</v>
      </c>
      <c r="BB117" s="226"/>
      <c r="BC117" s="226"/>
      <c r="BD117" s="226"/>
      <c r="BE117" s="226"/>
      <c r="BF117" s="226"/>
      <c r="BG117" s="226"/>
      <c r="BH117" s="226"/>
      <c r="BI117" s="226"/>
      <c r="BJ117" s="226"/>
      <c r="BK117" s="226">
        <f t="shared" si="9"/>
        <v>5</v>
      </c>
      <c r="BL117" s="226">
        <f t="shared" si="10"/>
        <v>3</v>
      </c>
      <c r="BM117" s="226">
        <f t="shared" si="11"/>
        <v>0</v>
      </c>
      <c r="BN117" s="226">
        <f t="shared" si="12"/>
        <v>5</v>
      </c>
      <c r="BO117" s="226">
        <f t="shared" si="13"/>
        <v>4</v>
      </c>
      <c r="BP117" s="226">
        <f t="shared" si="14"/>
        <v>0</v>
      </c>
      <c r="BQ117" s="226">
        <f t="shared" si="15"/>
        <v>5</v>
      </c>
      <c r="BR117" s="226">
        <f t="shared" si="16"/>
        <v>4</v>
      </c>
      <c r="BS117" s="226">
        <f t="shared" si="17"/>
        <v>0</v>
      </c>
      <c r="BT117" s="226">
        <f t="shared" si="18"/>
        <v>6</v>
      </c>
      <c r="BU117" s="226">
        <f t="shared" si="19"/>
        <v>5</v>
      </c>
      <c r="BV117" s="226">
        <f t="shared" si="20"/>
        <v>0</v>
      </c>
      <c r="BW117" s="226">
        <f t="shared" si="21"/>
        <v>7</v>
      </c>
      <c r="BX117" s="226">
        <f t="shared" si="22"/>
        <v>5</v>
      </c>
      <c r="BY117" s="226">
        <f t="shared" si="23"/>
        <v>0</v>
      </c>
      <c r="BZ117" s="226">
        <f t="shared" si="24"/>
        <v>7</v>
      </c>
      <c r="CA117" s="226">
        <f t="shared" si="25"/>
        <v>6</v>
      </c>
      <c r="CB117" s="226">
        <f t="shared" si="26"/>
        <v>0</v>
      </c>
      <c r="CC117" s="234"/>
      <c r="CD117" s="234"/>
      <c r="CE117" s="234"/>
    </row>
    <row r="118" spans="1:83" ht="15.75" hidden="1" customHeight="1" outlineLevel="1">
      <c r="A118" s="225" t="s">
        <v>325</v>
      </c>
      <c r="B118" s="226">
        <v>36</v>
      </c>
      <c r="C118" s="225">
        <v>0.5</v>
      </c>
      <c r="D118" s="227">
        <v>140</v>
      </c>
      <c r="E118" s="227">
        <v>4</v>
      </c>
      <c r="F118" s="227"/>
      <c r="G118" s="227"/>
      <c r="H118" s="227">
        <v>119</v>
      </c>
      <c r="I118" s="227">
        <v>4</v>
      </c>
      <c r="J118" s="227"/>
      <c r="K118" s="227"/>
      <c r="L118" s="227">
        <v>124</v>
      </c>
      <c r="M118" s="227">
        <v>4</v>
      </c>
      <c r="N118" s="227"/>
      <c r="O118" s="227"/>
      <c r="P118" s="227">
        <v>124</v>
      </c>
      <c r="Q118" s="227">
        <v>4</v>
      </c>
      <c r="R118" s="227"/>
      <c r="S118" s="227"/>
      <c r="T118" s="227">
        <v>127</v>
      </c>
      <c r="U118" s="227">
        <v>5</v>
      </c>
      <c r="V118" s="227"/>
      <c r="W118" s="227"/>
      <c r="X118" s="227">
        <v>98</v>
      </c>
      <c r="Y118" s="227">
        <v>4</v>
      </c>
      <c r="Z118" s="227"/>
      <c r="AA118" s="227"/>
      <c r="AB118" s="227">
        <v>85</v>
      </c>
      <c r="AC118" s="227">
        <v>4</v>
      </c>
      <c r="AD118" s="227"/>
      <c r="AE118" s="227"/>
      <c r="AF118" s="227">
        <v>79</v>
      </c>
      <c r="AG118" s="227">
        <v>3</v>
      </c>
      <c r="AH118" s="227"/>
      <c r="AI118" s="227"/>
      <c r="AJ118" s="227">
        <v>85</v>
      </c>
      <c r="AK118" s="227">
        <v>4</v>
      </c>
      <c r="AL118" s="227"/>
      <c r="AM118" s="227"/>
      <c r="AN118" s="227">
        <v>44</v>
      </c>
      <c r="AO118" s="227">
        <v>2</v>
      </c>
      <c r="AP118" s="227"/>
      <c r="AQ118" s="227"/>
      <c r="AR118" s="227">
        <v>54</v>
      </c>
      <c r="AS118" s="227">
        <v>2</v>
      </c>
      <c r="AT118" s="227"/>
      <c r="AU118" s="227"/>
      <c r="AV118" s="237">
        <v>3</v>
      </c>
      <c r="AW118" s="237">
        <v>0</v>
      </c>
      <c r="AX118" s="237">
        <v>0</v>
      </c>
      <c r="AY118" s="226">
        <v>0</v>
      </c>
      <c r="AZ118" s="226">
        <v>0</v>
      </c>
      <c r="BA118" s="226">
        <v>0</v>
      </c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>
        <f t="shared" si="9"/>
        <v>4</v>
      </c>
      <c r="BL118" s="226">
        <f t="shared" si="10"/>
        <v>2</v>
      </c>
      <c r="BM118" s="226">
        <f t="shared" si="11"/>
        <v>0</v>
      </c>
      <c r="BN118" s="226">
        <f t="shared" si="12"/>
        <v>4</v>
      </c>
      <c r="BO118" s="226">
        <f t="shared" si="13"/>
        <v>3</v>
      </c>
      <c r="BP118" s="226">
        <f t="shared" si="14"/>
        <v>0</v>
      </c>
      <c r="BQ118" s="226">
        <f t="shared" si="15"/>
        <v>4</v>
      </c>
      <c r="BR118" s="226">
        <f t="shared" si="16"/>
        <v>3</v>
      </c>
      <c r="BS118" s="226">
        <f t="shared" si="17"/>
        <v>0</v>
      </c>
      <c r="BT118" s="226">
        <f t="shared" si="18"/>
        <v>5</v>
      </c>
      <c r="BU118" s="226">
        <f t="shared" si="19"/>
        <v>4</v>
      </c>
      <c r="BV118" s="226">
        <f t="shared" si="20"/>
        <v>0</v>
      </c>
      <c r="BW118" s="226">
        <f t="shared" si="21"/>
        <v>5</v>
      </c>
      <c r="BX118" s="226">
        <f t="shared" si="22"/>
        <v>4</v>
      </c>
      <c r="BY118" s="226">
        <f t="shared" si="23"/>
        <v>0</v>
      </c>
      <c r="BZ118" s="226">
        <f t="shared" si="24"/>
        <v>6</v>
      </c>
      <c r="CA118" s="226">
        <f t="shared" si="25"/>
        <v>5</v>
      </c>
      <c r="CB118" s="226">
        <f t="shared" si="26"/>
        <v>0</v>
      </c>
      <c r="CC118" s="234"/>
      <c r="CD118" s="234"/>
      <c r="CE118" s="234"/>
    </row>
    <row r="119" spans="1:83" ht="15.75" hidden="1" customHeight="1" outlineLevel="1">
      <c r="A119" s="225" t="s">
        <v>325</v>
      </c>
      <c r="B119" s="226">
        <v>39</v>
      </c>
      <c r="C119" s="225">
        <v>0.5</v>
      </c>
      <c r="D119" s="227">
        <v>136</v>
      </c>
      <c r="E119" s="227">
        <v>4</v>
      </c>
      <c r="F119" s="227"/>
      <c r="G119" s="227"/>
      <c r="H119" s="227">
        <v>133</v>
      </c>
      <c r="I119" s="227">
        <v>5</v>
      </c>
      <c r="J119" s="227"/>
      <c r="K119" s="227"/>
      <c r="L119" s="227">
        <v>136</v>
      </c>
      <c r="M119" s="227">
        <v>5</v>
      </c>
      <c r="N119" s="227"/>
      <c r="O119" s="227"/>
      <c r="P119" s="227">
        <v>123</v>
      </c>
      <c r="Q119" s="227">
        <v>5</v>
      </c>
      <c r="R119" s="227"/>
      <c r="S119" s="227"/>
      <c r="T119" s="227">
        <v>99</v>
      </c>
      <c r="U119" s="227">
        <v>4</v>
      </c>
      <c r="V119" s="227"/>
      <c r="W119" s="227"/>
      <c r="X119" s="227">
        <v>96</v>
      </c>
      <c r="Y119" s="227">
        <v>4</v>
      </c>
      <c r="Z119" s="227"/>
      <c r="AA119" s="227"/>
      <c r="AB119" s="227">
        <v>102</v>
      </c>
      <c r="AC119" s="227">
        <v>5</v>
      </c>
      <c r="AD119" s="227"/>
      <c r="AE119" s="227"/>
      <c r="AF119" s="227">
        <v>106</v>
      </c>
      <c r="AG119" s="227">
        <v>4</v>
      </c>
      <c r="AH119" s="227"/>
      <c r="AI119" s="227"/>
      <c r="AJ119" s="227">
        <v>95</v>
      </c>
      <c r="AK119" s="227">
        <v>4</v>
      </c>
      <c r="AL119" s="227"/>
      <c r="AM119" s="227"/>
      <c r="AN119" s="227">
        <v>80</v>
      </c>
      <c r="AO119" s="227">
        <v>3</v>
      </c>
      <c r="AP119" s="227"/>
      <c r="AQ119" s="227"/>
      <c r="AR119" s="227">
        <v>66</v>
      </c>
      <c r="AS119" s="227">
        <v>3</v>
      </c>
      <c r="AT119" s="227"/>
      <c r="AU119" s="227"/>
      <c r="AV119" s="237">
        <v>3</v>
      </c>
      <c r="AW119" s="237">
        <v>0</v>
      </c>
      <c r="AX119" s="237">
        <v>0</v>
      </c>
      <c r="AY119" s="226">
        <v>0</v>
      </c>
      <c r="AZ119" s="226">
        <v>0</v>
      </c>
      <c r="BA119" s="226">
        <v>0</v>
      </c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>
        <f t="shared" si="9"/>
        <v>4</v>
      </c>
      <c r="BL119" s="226">
        <f t="shared" si="10"/>
        <v>2</v>
      </c>
      <c r="BM119" s="226">
        <f t="shared" si="11"/>
        <v>0</v>
      </c>
      <c r="BN119" s="226">
        <f t="shared" si="12"/>
        <v>4</v>
      </c>
      <c r="BO119" s="226">
        <f t="shared" si="13"/>
        <v>3</v>
      </c>
      <c r="BP119" s="226">
        <f t="shared" si="14"/>
        <v>0</v>
      </c>
      <c r="BQ119" s="226">
        <f t="shared" si="15"/>
        <v>5</v>
      </c>
      <c r="BR119" s="226">
        <f t="shared" si="16"/>
        <v>4</v>
      </c>
      <c r="BS119" s="226">
        <f t="shared" si="17"/>
        <v>0</v>
      </c>
      <c r="BT119" s="226">
        <f t="shared" si="18"/>
        <v>5</v>
      </c>
      <c r="BU119" s="226">
        <f t="shared" si="19"/>
        <v>4</v>
      </c>
      <c r="BV119" s="226">
        <f t="shared" si="20"/>
        <v>0</v>
      </c>
      <c r="BW119" s="226">
        <f t="shared" si="21"/>
        <v>6</v>
      </c>
      <c r="BX119" s="226">
        <f t="shared" si="22"/>
        <v>5</v>
      </c>
      <c r="BY119" s="226">
        <f t="shared" si="23"/>
        <v>0</v>
      </c>
      <c r="BZ119" s="226">
        <f t="shared" si="24"/>
        <v>6</v>
      </c>
      <c r="CA119" s="226">
        <f t="shared" si="25"/>
        <v>6</v>
      </c>
      <c r="CB119" s="226">
        <f t="shared" si="26"/>
        <v>0</v>
      </c>
      <c r="CC119" s="234"/>
      <c r="CD119" s="234"/>
      <c r="CE119" s="234"/>
    </row>
    <row r="120" spans="1:83" ht="15.75" hidden="1" customHeight="1" outlineLevel="1">
      <c r="A120" s="238" t="s">
        <v>347</v>
      </c>
      <c r="B120" s="226">
        <v>2</v>
      </c>
      <c r="C120" s="225">
        <v>0.5</v>
      </c>
      <c r="D120" s="227">
        <v>55</v>
      </c>
      <c r="E120" s="227">
        <v>2</v>
      </c>
      <c r="F120" s="227">
        <v>80</v>
      </c>
      <c r="G120" s="227">
        <v>3</v>
      </c>
      <c r="H120" s="227">
        <v>31</v>
      </c>
      <c r="I120" s="227">
        <v>1</v>
      </c>
      <c r="J120" s="227">
        <v>71</v>
      </c>
      <c r="K120" s="227">
        <v>3</v>
      </c>
      <c r="L120" s="227">
        <v>74</v>
      </c>
      <c r="M120" s="227">
        <v>3</v>
      </c>
      <c r="N120" s="227">
        <v>60</v>
      </c>
      <c r="O120" s="227">
        <v>3</v>
      </c>
      <c r="P120" s="227">
        <v>51</v>
      </c>
      <c r="Q120" s="227">
        <v>2</v>
      </c>
      <c r="R120" s="227">
        <v>51</v>
      </c>
      <c r="S120" s="227">
        <v>2</v>
      </c>
      <c r="T120" s="227">
        <v>56</v>
      </c>
      <c r="U120" s="227">
        <v>3</v>
      </c>
      <c r="V120" s="227">
        <v>50</v>
      </c>
      <c r="W120" s="227">
        <v>2</v>
      </c>
      <c r="X120" s="227">
        <v>29</v>
      </c>
      <c r="Y120" s="227">
        <v>1</v>
      </c>
      <c r="Z120" s="227">
        <v>40</v>
      </c>
      <c r="AA120" s="227">
        <v>2</v>
      </c>
      <c r="AB120" s="227">
        <v>47</v>
      </c>
      <c r="AC120" s="227">
        <v>3</v>
      </c>
      <c r="AD120" s="227">
        <v>36</v>
      </c>
      <c r="AE120" s="227">
        <v>2</v>
      </c>
      <c r="AF120" s="227">
        <v>34</v>
      </c>
      <c r="AG120" s="227">
        <v>2</v>
      </c>
      <c r="AH120" s="227">
        <v>37</v>
      </c>
      <c r="AI120" s="227">
        <v>2</v>
      </c>
      <c r="AJ120" s="227">
        <v>27</v>
      </c>
      <c r="AK120" s="227">
        <v>3</v>
      </c>
      <c r="AL120" s="227">
        <v>53</v>
      </c>
      <c r="AM120" s="227">
        <v>2</v>
      </c>
      <c r="AN120" s="227">
        <v>21</v>
      </c>
      <c r="AO120" s="227">
        <v>1</v>
      </c>
      <c r="AP120" s="227">
        <v>24</v>
      </c>
      <c r="AQ120" s="227">
        <v>1</v>
      </c>
      <c r="AR120" s="227">
        <v>42</v>
      </c>
      <c r="AS120" s="227">
        <v>2</v>
      </c>
      <c r="AT120" s="227">
        <v>24</v>
      </c>
      <c r="AU120" s="227">
        <v>1</v>
      </c>
      <c r="AV120" s="237">
        <v>2</v>
      </c>
      <c r="AW120" s="237">
        <v>1</v>
      </c>
      <c r="AX120" s="239">
        <v>1</v>
      </c>
      <c r="AY120" s="226">
        <v>0</v>
      </c>
      <c r="AZ120" s="226">
        <v>0</v>
      </c>
      <c r="BA120" s="226">
        <v>0</v>
      </c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>
        <f t="shared" si="9"/>
        <v>4</v>
      </c>
      <c r="BL120" s="226">
        <f t="shared" si="10"/>
        <v>2</v>
      </c>
      <c r="BM120" s="226">
        <f t="shared" si="11"/>
        <v>1</v>
      </c>
      <c r="BN120" s="226">
        <f t="shared" si="12"/>
        <v>4</v>
      </c>
      <c r="BO120" s="226">
        <f t="shared" si="13"/>
        <v>2</v>
      </c>
      <c r="BP120" s="226">
        <f t="shared" si="14"/>
        <v>2</v>
      </c>
      <c r="BQ120" s="226">
        <f t="shared" si="15"/>
        <v>5</v>
      </c>
      <c r="BR120" s="226">
        <f t="shared" si="16"/>
        <v>2</v>
      </c>
      <c r="BS120" s="226">
        <f t="shared" si="17"/>
        <v>2</v>
      </c>
      <c r="BT120" s="226">
        <f t="shared" si="18"/>
        <v>5</v>
      </c>
      <c r="BU120" s="226">
        <f t="shared" si="19"/>
        <v>2</v>
      </c>
      <c r="BV120" s="226">
        <f t="shared" si="20"/>
        <v>2</v>
      </c>
      <c r="BW120" s="226">
        <f t="shared" si="21"/>
        <v>6</v>
      </c>
      <c r="BX120" s="226">
        <f t="shared" si="22"/>
        <v>3</v>
      </c>
      <c r="BY120" s="226">
        <f t="shared" si="23"/>
        <v>2</v>
      </c>
      <c r="BZ120" s="226">
        <f t="shared" si="24"/>
        <v>6</v>
      </c>
      <c r="CA120" s="226">
        <f t="shared" si="25"/>
        <v>3</v>
      </c>
      <c r="CB120" s="226">
        <f t="shared" si="26"/>
        <v>3</v>
      </c>
      <c r="CC120" s="234"/>
      <c r="CD120" s="234"/>
      <c r="CE120" s="234"/>
    </row>
    <row r="121" spans="1:83" ht="15.75" hidden="1" customHeight="1" outlineLevel="1">
      <c r="A121" s="238" t="s">
        <v>347</v>
      </c>
      <c r="B121" s="226">
        <v>6</v>
      </c>
      <c r="C121" s="225">
        <v>0.5</v>
      </c>
      <c r="D121" s="225">
        <v>86</v>
      </c>
      <c r="E121" s="225">
        <v>3</v>
      </c>
      <c r="F121" s="225"/>
      <c r="G121" s="225"/>
      <c r="H121" s="225">
        <v>78</v>
      </c>
      <c r="I121" s="225">
        <v>3</v>
      </c>
      <c r="J121" s="225"/>
      <c r="K121" s="225"/>
      <c r="L121" s="225">
        <v>81</v>
      </c>
      <c r="M121" s="225">
        <v>4</v>
      </c>
      <c r="N121" s="225"/>
      <c r="O121" s="225"/>
      <c r="P121" s="225">
        <v>81</v>
      </c>
      <c r="Q121" s="225">
        <v>3</v>
      </c>
      <c r="R121" s="225"/>
      <c r="S121" s="225"/>
      <c r="T121" s="225">
        <v>77</v>
      </c>
      <c r="U121" s="225">
        <v>3</v>
      </c>
      <c r="V121" s="225"/>
      <c r="W121" s="225"/>
      <c r="X121" s="225">
        <v>67</v>
      </c>
      <c r="Y121" s="225">
        <v>3</v>
      </c>
      <c r="Z121" s="225"/>
      <c r="AA121" s="225"/>
      <c r="AB121" s="225">
        <v>67</v>
      </c>
      <c r="AC121" s="225">
        <v>3</v>
      </c>
      <c r="AD121" s="225"/>
      <c r="AE121" s="225"/>
      <c r="AF121" s="225">
        <v>64</v>
      </c>
      <c r="AG121" s="225">
        <v>3</v>
      </c>
      <c r="AH121" s="225"/>
      <c r="AI121" s="225"/>
      <c r="AJ121" s="225">
        <v>60</v>
      </c>
      <c r="AK121" s="225">
        <v>3</v>
      </c>
      <c r="AL121" s="225"/>
      <c r="AM121" s="225"/>
      <c r="AN121" s="225">
        <v>17</v>
      </c>
      <c r="AO121" s="225">
        <v>1</v>
      </c>
      <c r="AP121" s="225"/>
      <c r="AQ121" s="225"/>
      <c r="AR121" s="225">
        <v>20</v>
      </c>
      <c r="AS121" s="225">
        <v>1</v>
      </c>
      <c r="AT121" s="225"/>
      <c r="AU121" s="225"/>
      <c r="AV121" s="237">
        <v>2</v>
      </c>
      <c r="AW121" s="237">
        <v>0</v>
      </c>
      <c r="AX121" s="239"/>
      <c r="AY121" s="226">
        <v>0</v>
      </c>
      <c r="AZ121" s="226">
        <v>0</v>
      </c>
      <c r="BA121" s="226">
        <v>0</v>
      </c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>
        <f t="shared" si="9"/>
        <v>3</v>
      </c>
      <c r="BL121" s="226">
        <f t="shared" si="10"/>
        <v>2</v>
      </c>
      <c r="BM121" s="226">
        <f t="shared" si="11"/>
        <v>0</v>
      </c>
      <c r="BN121" s="226">
        <f t="shared" si="12"/>
        <v>3</v>
      </c>
      <c r="BO121" s="226">
        <f t="shared" si="13"/>
        <v>2</v>
      </c>
      <c r="BP121" s="226">
        <f t="shared" si="14"/>
        <v>0</v>
      </c>
      <c r="BQ121" s="226">
        <f t="shared" si="15"/>
        <v>3</v>
      </c>
      <c r="BR121" s="226">
        <f t="shared" si="16"/>
        <v>2</v>
      </c>
      <c r="BS121" s="226">
        <f t="shared" si="17"/>
        <v>0</v>
      </c>
      <c r="BT121" s="226">
        <f t="shared" si="18"/>
        <v>4</v>
      </c>
      <c r="BU121" s="226">
        <f t="shared" si="19"/>
        <v>3</v>
      </c>
      <c r="BV121" s="226">
        <f t="shared" si="20"/>
        <v>0</v>
      </c>
      <c r="BW121" s="226">
        <f t="shared" si="21"/>
        <v>4</v>
      </c>
      <c r="BX121" s="226">
        <f t="shared" si="22"/>
        <v>3</v>
      </c>
      <c r="BY121" s="226">
        <f t="shared" si="23"/>
        <v>0</v>
      </c>
      <c r="BZ121" s="226">
        <f t="shared" si="24"/>
        <v>4</v>
      </c>
      <c r="CA121" s="226">
        <f t="shared" si="25"/>
        <v>4</v>
      </c>
      <c r="CB121" s="226">
        <f t="shared" si="26"/>
        <v>0</v>
      </c>
      <c r="CC121" s="234"/>
      <c r="CD121" s="234"/>
      <c r="CE121" s="234"/>
    </row>
    <row r="122" spans="1:83" ht="15.75" hidden="1" customHeight="1" outlineLevel="1">
      <c r="A122" s="238" t="s">
        <v>347</v>
      </c>
      <c r="B122" s="226">
        <v>9</v>
      </c>
      <c r="C122" s="225">
        <v>0.5</v>
      </c>
      <c r="D122" s="227">
        <v>88</v>
      </c>
      <c r="E122" s="227">
        <v>4</v>
      </c>
      <c r="F122" s="227"/>
      <c r="G122" s="227"/>
      <c r="H122" s="227">
        <v>112</v>
      </c>
      <c r="I122" s="227">
        <v>5</v>
      </c>
      <c r="J122" s="227"/>
      <c r="K122" s="227"/>
      <c r="L122" s="227">
        <v>96</v>
      </c>
      <c r="M122" s="227">
        <v>5</v>
      </c>
      <c r="N122" s="227"/>
      <c r="O122" s="227"/>
      <c r="P122" s="227">
        <v>109</v>
      </c>
      <c r="Q122" s="227">
        <v>5</v>
      </c>
      <c r="R122" s="227"/>
      <c r="S122" s="227"/>
      <c r="T122" s="227">
        <v>85</v>
      </c>
      <c r="U122" s="227">
        <v>4</v>
      </c>
      <c r="V122" s="227"/>
      <c r="W122" s="227"/>
      <c r="X122" s="227">
        <v>90</v>
      </c>
      <c r="Y122" s="227">
        <v>4</v>
      </c>
      <c r="Z122" s="227"/>
      <c r="AA122" s="227"/>
      <c r="AB122" s="227">
        <v>82</v>
      </c>
      <c r="AC122" s="227">
        <v>5</v>
      </c>
      <c r="AD122" s="227"/>
      <c r="AE122" s="227"/>
      <c r="AF122" s="227">
        <v>61</v>
      </c>
      <c r="AG122" s="227">
        <v>3</v>
      </c>
      <c r="AH122" s="227"/>
      <c r="AI122" s="227"/>
      <c r="AJ122" s="227">
        <v>40</v>
      </c>
      <c r="AK122" s="227">
        <v>2</v>
      </c>
      <c r="AL122" s="227"/>
      <c r="AM122" s="227"/>
      <c r="AN122" s="227">
        <v>23</v>
      </c>
      <c r="AO122" s="227">
        <v>1</v>
      </c>
      <c r="AP122" s="227"/>
      <c r="AQ122" s="227"/>
      <c r="AR122" s="227">
        <v>24</v>
      </c>
      <c r="AS122" s="227">
        <v>1</v>
      </c>
      <c r="AT122" s="227"/>
      <c r="AU122" s="227"/>
      <c r="AV122" s="237">
        <v>1</v>
      </c>
      <c r="AW122" s="237">
        <v>0</v>
      </c>
      <c r="AX122" s="237">
        <v>0</v>
      </c>
      <c r="AY122" s="226">
        <v>0</v>
      </c>
      <c r="AZ122" s="226">
        <v>0</v>
      </c>
      <c r="BA122" s="226">
        <v>0</v>
      </c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>
        <f t="shared" si="9"/>
        <v>3</v>
      </c>
      <c r="BL122" s="226">
        <f t="shared" si="10"/>
        <v>2</v>
      </c>
      <c r="BM122" s="226">
        <f t="shared" si="11"/>
        <v>0</v>
      </c>
      <c r="BN122" s="226">
        <f t="shared" si="12"/>
        <v>4</v>
      </c>
      <c r="BO122" s="226">
        <f t="shared" si="13"/>
        <v>3</v>
      </c>
      <c r="BP122" s="226">
        <f t="shared" si="14"/>
        <v>0</v>
      </c>
      <c r="BQ122" s="226">
        <f t="shared" si="15"/>
        <v>4</v>
      </c>
      <c r="BR122" s="226">
        <f t="shared" si="16"/>
        <v>4</v>
      </c>
      <c r="BS122" s="226">
        <f t="shared" si="17"/>
        <v>0</v>
      </c>
      <c r="BT122" s="226">
        <f t="shared" si="18"/>
        <v>5</v>
      </c>
      <c r="BU122" s="226">
        <f t="shared" si="19"/>
        <v>4</v>
      </c>
      <c r="BV122" s="226">
        <f t="shared" si="20"/>
        <v>0</v>
      </c>
      <c r="BW122" s="226">
        <f t="shared" si="21"/>
        <v>5</v>
      </c>
      <c r="BX122" s="226">
        <f t="shared" si="22"/>
        <v>5</v>
      </c>
      <c r="BY122" s="226">
        <f t="shared" si="23"/>
        <v>0</v>
      </c>
      <c r="BZ122" s="226">
        <f t="shared" si="24"/>
        <v>6</v>
      </c>
      <c r="CA122" s="226">
        <f t="shared" si="25"/>
        <v>6</v>
      </c>
      <c r="CB122" s="226">
        <f t="shared" si="26"/>
        <v>0</v>
      </c>
      <c r="CC122" s="234"/>
      <c r="CD122" s="234"/>
      <c r="CE122" s="234"/>
    </row>
    <row r="123" spans="1:83" ht="15.75" hidden="1" customHeight="1" outlineLevel="1">
      <c r="A123" s="238" t="s">
        <v>347</v>
      </c>
      <c r="B123" s="226">
        <v>10</v>
      </c>
      <c r="C123" s="225">
        <v>0.5</v>
      </c>
      <c r="D123" s="225">
        <v>80</v>
      </c>
      <c r="E123" s="225">
        <v>3</v>
      </c>
      <c r="F123" s="225"/>
      <c r="G123" s="225"/>
      <c r="H123" s="225">
        <v>67</v>
      </c>
      <c r="I123" s="225">
        <v>3</v>
      </c>
      <c r="J123" s="225"/>
      <c r="K123" s="225"/>
      <c r="L123" s="225">
        <v>72</v>
      </c>
      <c r="M123" s="225">
        <v>3</v>
      </c>
      <c r="N123" s="225"/>
      <c r="O123" s="225"/>
      <c r="P123" s="225">
        <v>93</v>
      </c>
      <c r="Q123" s="225">
        <v>3</v>
      </c>
      <c r="R123" s="225"/>
      <c r="S123" s="225"/>
      <c r="T123" s="225">
        <v>67</v>
      </c>
      <c r="U123" s="225">
        <v>3</v>
      </c>
      <c r="V123" s="225"/>
      <c r="W123" s="225"/>
      <c r="X123" s="225">
        <v>61</v>
      </c>
      <c r="Y123" s="225">
        <v>3</v>
      </c>
      <c r="Z123" s="225"/>
      <c r="AA123" s="225"/>
      <c r="AB123" s="225">
        <v>66</v>
      </c>
      <c r="AC123" s="225">
        <v>3</v>
      </c>
      <c r="AD123" s="225"/>
      <c r="AE123" s="225"/>
      <c r="AF123" s="225">
        <v>61</v>
      </c>
      <c r="AG123" s="225">
        <v>3</v>
      </c>
      <c r="AH123" s="225"/>
      <c r="AI123" s="225"/>
      <c r="AJ123" s="225">
        <v>38</v>
      </c>
      <c r="AK123" s="225">
        <v>2</v>
      </c>
      <c r="AL123" s="225"/>
      <c r="AM123" s="225"/>
      <c r="AN123" s="225">
        <v>16</v>
      </c>
      <c r="AO123" s="225">
        <v>1</v>
      </c>
      <c r="AP123" s="225"/>
      <c r="AQ123" s="225"/>
      <c r="AR123" s="225">
        <v>21</v>
      </c>
      <c r="AS123" s="225">
        <v>1</v>
      </c>
      <c r="AT123" s="225"/>
      <c r="AU123" s="225"/>
      <c r="AV123" s="237">
        <v>1</v>
      </c>
      <c r="AW123" s="237">
        <v>0</v>
      </c>
      <c r="AX123" s="237">
        <v>0</v>
      </c>
      <c r="AY123" s="226">
        <v>0</v>
      </c>
      <c r="AZ123" s="226">
        <v>0</v>
      </c>
      <c r="BA123" s="226">
        <v>0</v>
      </c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>
        <f t="shared" si="9"/>
        <v>3</v>
      </c>
      <c r="BL123" s="226">
        <f t="shared" si="10"/>
        <v>2</v>
      </c>
      <c r="BM123" s="226">
        <f t="shared" si="11"/>
        <v>0</v>
      </c>
      <c r="BN123" s="226">
        <f t="shared" si="12"/>
        <v>3</v>
      </c>
      <c r="BO123" s="226">
        <f t="shared" si="13"/>
        <v>2</v>
      </c>
      <c r="BP123" s="226">
        <f t="shared" si="14"/>
        <v>0</v>
      </c>
      <c r="BQ123" s="226">
        <f t="shared" si="15"/>
        <v>3</v>
      </c>
      <c r="BR123" s="226">
        <f t="shared" si="16"/>
        <v>2</v>
      </c>
      <c r="BS123" s="226">
        <f t="shared" si="17"/>
        <v>0</v>
      </c>
      <c r="BT123" s="226">
        <f t="shared" si="18"/>
        <v>4</v>
      </c>
      <c r="BU123" s="226">
        <f t="shared" si="19"/>
        <v>3</v>
      </c>
      <c r="BV123" s="226">
        <f t="shared" si="20"/>
        <v>0</v>
      </c>
      <c r="BW123" s="226">
        <f t="shared" si="21"/>
        <v>4</v>
      </c>
      <c r="BX123" s="226">
        <f t="shared" si="22"/>
        <v>3</v>
      </c>
      <c r="BY123" s="226">
        <f t="shared" si="23"/>
        <v>0</v>
      </c>
      <c r="BZ123" s="226">
        <f t="shared" si="24"/>
        <v>4</v>
      </c>
      <c r="CA123" s="226">
        <f t="shared" si="25"/>
        <v>4</v>
      </c>
      <c r="CB123" s="226">
        <f t="shared" si="26"/>
        <v>0</v>
      </c>
      <c r="CC123" s="234"/>
      <c r="CD123" s="234"/>
      <c r="CE123" s="234"/>
    </row>
    <row r="124" spans="1:83" ht="15.75" hidden="1" customHeight="1" outlineLevel="1">
      <c r="A124" s="238" t="s">
        <v>347</v>
      </c>
      <c r="B124" s="226" t="s">
        <v>356</v>
      </c>
      <c r="C124" s="225">
        <v>0.5</v>
      </c>
      <c r="D124" s="227">
        <v>121</v>
      </c>
      <c r="E124" s="227">
        <v>5</v>
      </c>
      <c r="F124" s="227"/>
      <c r="G124" s="227"/>
      <c r="H124" s="227">
        <v>136</v>
      </c>
      <c r="I124" s="227">
        <v>5</v>
      </c>
      <c r="J124" s="227"/>
      <c r="K124" s="227"/>
      <c r="L124" s="227">
        <v>109</v>
      </c>
      <c r="M124" s="227">
        <v>4</v>
      </c>
      <c r="N124" s="227"/>
      <c r="O124" s="227"/>
      <c r="P124" s="227">
        <v>113</v>
      </c>
      <c r="Q124" s="227">
        <v>4</v>
      </c>
      <c r="R124" s="227"/>
      <c r="S124" s="227"/>
      <c r="T124" s="227">
        <v>118</v>
      </c>
      <c r="U124" s="227">
        <v>5</v>
      </c>
      <c r="V124" s="227"/>
      <c r="W124" s="227"/>
      <c r="X124" s="227">
        <v>108</v>
      </c>
      <c r="Y124" s="227">
        <v>5</v>
      </c>
      <c r="Z124" s="227"/>
      <c r="AA124" s="227"/>
      <c r="AB124" s="227">
        <v>73</v>
      </c>
      <c r="AC124" s="227">
        <v>3</v>
      </c>
      <c r="AD124" s="227"/>
      <c r="AE124" s="227"/>
      <c r="AF124" s="227">
        <v>83</v>
      </c>
      <c r="AG124" s="227">
        <v>4</v>
      </c>
      <c r="AH124" s="227"/>
      <c r="AI124" s="227"/>
      <c r="AJ124" s="227">
        <v>78</v>
      </c>
      <c r="AK124" s="227">
        <v>4</v>
      </c>
      <c r="AL124" s="227"/>
      <c r="AM124" s="227"/>
      <c r="AN124" s="227">
        <v>74</v>
      </c>
      <c r="AO124" s="227">
        <v>3</v>
      </c>
      <c r="AP124" s="227"/>
      <c r="AQ124" s="227"/>
      <c r="AR124" s="227">
        <v>81</v>
      </c>
      <c r="AS124" s="227">
        <v>3</v>
      </c>
      <c r="AT124" s="227"/>
      <c r="AU124" s="227"/>
      <c r="AV124" s="237">
        <v>3</v>
      </c>
      <c r="AW124" s="237">
        <v>0</v>
      </c>
      <c r="AX124" s="237">
        <v>0</v>
      </c>
      <c r="AY124" s="226">
        <v>0</v>
      </c>
      <c r="AZ124" s="226">
        <v>0</v>
      </c>
      <c r="BA124" s="226">
        <v>0</v>
      </c>
      <c r="BB124" s="226"/>
      <c r="BC124" s="226"/>
      <c r="BD124" s="226"/>
      <c r="BE124" s="226"/>
      <c r="BF124" s="226"/>
      <c r="BG124" s="226"/>
      <c r="BH124" s="226"/>
      <c r="BI124" s="226"/>
      <c r="BJ124" s="226"/>
      <c r="BK124" s="226">
        <f t="shared" si="9"/>
        <v>4</v>
      </c>
      <c r="BL124" s="226">
        <f t="shared" si="10"/>
        <v>2</v>
      </c>
      <c r="BM124" s="226">
        <f t="shared" si="11"/>
        <v>0</v>
      </c>
      <c r="BN124" s="226">
        <f t="shared" si="12"/>
        <v>4</v>
      </c>
      <c r="BO124" s="226">
        <f t="shared" si="13"/>
        <v>3</v>
      </c>
      <c r="BP124" s="226">
        <f t="shared" si="14"/>
        <v>0</v>
      </c>
      <c r="BQ124" s="226">
        <f t="shared" si="15"/>
        <v>4</v>
      </c>
      <c r="BR124" s="226">
        <f t="shared" si="16"/>
        <v>3</v>
      </c>
      <c r="BS124" s="226">
        <f t="shared" si="17"/>
        <v>0</v>
      </c>
      <c r="BT124" s="226">
        <f t="shared" si="18"/>
        <v>5</v>
      </c>
      <c r="BU124" s="226">
        <f t="shared" si="19"/>
        <v>4</v>
      </c>
      <c r="BV124" s="226">
        <f t="shared" si="20"/>
        <v>0</v>
      </c>
      <c r="BW124" s="226">
        <f t="shared" si="21"/>
        <v>5</v>
      </c>
      <c r="BX124" s="226">
        <f t="shared" si="22"/>
        <v>4</v>
      </c>
      <c r="BY124" s="226">
        <f t="shared" si="23"/>
        <v>0</v>
      </c>
      <c r="BZ124" s="226">
        <f t="shared" si="24"/>
        <v>6</v>
      </c>
      <c r="CA124" s="226">
        <f t="shared" si="25"/>
        <v>5</v>
      </c>
      <c r="CB124" s="226">
        <f t="shared" si="26"/>
        <v>0</v>
      </c>
      <c r="CC124" s="234"/>
      <c r="CD124" s="234"/>
      <c r="CE124" s="234"/>
    </row>
    <row r="125" spans="1:83" ht="15.75" customHeight="1">
      <c r="A125" s="240"/>
      <c r="B125" s="240" t="s">
        <v>945</v>
      </c>
      <c r="C125" s="240"/>
      <c r="D125" s="241">
        <f t="shared" ref="D125:AU125" si="27">SUM(D2:D74)</f>
        <v>8208</v>
      </c>
      <c r="E125" s="241">
        <f t="shared" si="27"/>
        <v>306</v>
      </c>
      <c r="F125" s="241">
        <f t="shared" si="27"/>
        <v>4285</v>
      </c>
      <c r="G125" s="241">
        <f t="shared" si="27"/>
        <v>122</v>
      </c>
      <c r="H125" s="241">
        <f t="shared" si="27"/>
        <v>8478</v>
      </c>
      <c r="I125" s="241">
        <f t="shared" si="27"/>
        <v>312</v>
      </c>
      <c r="J125" s="241">
        <f t="shared" si="27"/>
        <v>4226</v>
      </c>
      <c r="K125" s="241">
        <f t="shared" si="27"/>
        <v>129</v>
      </c>
      <c r="L125" s="241">
        <f t="shared" si="27"/>
        <v>8600</v>
      </c>
      <c r="M125" s="241">
        <f t="shared" si="27"/>
        <v>318</v>
      </c>
      <c r="N125" s="241">
        <f t="shared" si="27"/>
        <v>3790</v>
      </c>
      <c r="O125" s="241">
        <f t="shared" si="27"/>
        <v>120</v>
      </c>
      <c r="P125" s="241">
        <f t="shared" si="27"/>
        <v>8428</v>
      </c>
      <c r="Q125" s="241">
        <f t="shared" si="27"/>
        <v>313</v>
      </c>
      <c r="R125" s="241">
        <f t="shared" si="27"/>
        <v>3689</v>
      </c>
      <c r="S125" s="241">
        <f t="shared" si="27"/>
        <v>125</v>
      </c>
      <c r="T125" s="241">
        <f t="shared" si="27"/>
        <v>8732</v>
      </c>
      <c r="U125" s="241">
        <f t="shared" si="27"/>
        <v>336</v>
      </c>
      <c r="V125" s="241">
        <f t="shared" si="27"/>
        <v>3339</v>
      </c>
      <c r="W125" s="241">
        <f t="shared" si="27"/>
        <v>118</v>
      </c>
      <c r="X125" s="241">
        <f t="shared" si="27"/>
        <v>7834</v>
      </c>
      <c r="Y125" s="241">
        <f t="shared" si="27"/>
        <v>306</v>
      </c>
      <c r="Z125" s="241">
        <f t="shared" si="27"/>
        <v>3069</v>
      </c>
      <c r="AA125" s="241">
        <f t="shared" si="27"/>
        <v>115</v>
      </c>
      <c r="AB125" s="241">
        <f t="shared" si="27"/>
        <v>7618</v>
      </c>
      <c r="AC125" s="241">
        <f t="shared" si="27"/>
        <v>320</v>
      </c>
      <c r="AD125" s="241">
        <f t="shared" si="27"/>
        <v>2829</v>
      </c>
      <c r="AE125" s="241">
        <f t="shared" si="27"/>
        <v>108</v>
      </c>
      <c r="AF125" s="241">
        <f t="shared" si="27"/>
        <v>6686</v>
      </c>
      <c r="AG125" s="241">
        <f t="shared" si="27"/>
        <v>284</v>
      </c>
      <c r="AH125" s="241">
        <f t="shared" si="27"/>
        <v>2537</v>
      </c>
      <c r="AI125" s="241">
        <f t="shared" si="27"/>
        <v>97</v>
      </c>
      <c r="AJ125" s="241">
        <f t="shared" si="27"/>
        <v>5946</v>
      </c>
      <c r="AK125" s="241">
        <f t="shared" si="27"/>
        <v>273</v>
      </c>
      <c r="AL125" s="241">
        <f t="shared" si="27"/>
        <v>2016</v>
      </c>
      <c r="AM125" s="241">
        <f t="shared" si="27"/>
        <v>93</v>
      </c>
      <c r="AN125" s="241">
        <f t="shared" si="27"/>
        <v>4046</v>
      </c>
      <c r="AO125" s="241">
        <f t="shared" si="27"/>
        <v>180</v>
      </c>
      <c r="AP125" s="241">
        <f t="shared" si="27"/>
        <v>1432</v>
      </c>
      <c r="AQ125" s="241">
        <f t="shared" si="27"/>
        <v>65</v>
      </c>
      <c r="AR125" s="241">
        <f t="shared" si="27"/>
        <v>4041</v>
      </c>
      <c r="AS125" s="241">
        <f t="shared" si="27"/>
        <v>185</v>
      </c>
      <c r="AT125" s="241">
        <f t="shared" si="27"/>
        <v>1431</v>
      </c>
      <c r="AU125" s="241">
        <f t="shared" si="27"/>
        <v>68</v>
      </c>
      <c r="AV125" s="240"/>
      <c r="AW125" s="240"/>
      <c r="AX125" s="240"/>
      <c r="AY125" s="240"/>
      <c r="AZ125" s="240"/>
      <c r="BA125" s="240"/>
      <c r="BB125" s="240" t="e">
        <f t="shared" ref="BB125:CB125" si="28">SUM(BB2:BB124)</f>
        <v>#VALUE!</v>
      </c>
      <c r="BC125" s="240">
        <f t="shared" si="28"/>
        <v>245</v>
      </c>
      <c r="BD125" s="240" t="e">
        <f t="shared" si="28"/>
        <v>#VALUE!</v>
      </c>
      <c r="BE125" s="240" t="e">
        <f t="shared" si="28"/>
        <v>#VALUE!</v>
      </c>
      <c r="BF125" s="240" t="e">
        <f t="shared" si="28"/>
        <v>#VALUE!</v>
      </c>
      <c r="BG125" s="240" t="e">
        <f t="shared" si="28"/>
        <v>#VALUE!</v>
      </c>
      <c r="BH125" s="240" t="e">
        <f t="shared" si="28"/>
        <v>#VALUE!</v>
      </c>
      <c r="BI125" s="240" t="e">
        <f t="shared" si="28"/>
        <v>#VALUE!</v>
      </c>
      <c r="BJ125" s="240" t="e">
        <f t="shared" si="28"/>
        <v>#VALUE!</v>
      </c>
      <c r="BK125" s="240" t="e">
        <f t="shared" si="28"/>
        <v>#VALUE!</v>
      </c>
      <c r="BL125" s="240">
        <f t="shared" si="28"/>
        <v>117</v>
      </c>
      <c r="BM125" s="240" t="e">
        <f t="shared" si="28"/>
        <v>#VALUE!</v>
      </c>
      <c r="BN125" s="240" t="e">
        <f t="shared" si="28"/>
        <v>#VALUE!</v>
      </c>
      <c r="BO125" s="240">
        <f t="shared" si="28"/>
        <v>154</v>
      </c>
      <c r="BP125" s="240" t="e">
        <f t="shared" si="28"/>
        <v>#VALUE!</v>
      </c>
      <c r="BQ125" s="240" t="e">
        <f t="shared" si="28"/>
        <v>#VALUE!</v>
      </c>
      <c r="BR125" s="240">
        <f t="shared" si="28"/>
        <v>159</v>
      </c>
      <c r="BS125" s="240" t="e">
        <f t="shared" si="28"/>
        <v>#VALUE!</v>
      </c>
      <c r="BT125" s="240" t="e">
        <f t="shared" si="28"/>
        <v>#VALUE!</v>
      </c>
      <c r="BU125" s="240">
        <f t="shared" si="28"/>
        <v>204</v>
      </c>
      <c r="BV125" s="240" t="e">
        <f t="shared" si="28"/>
        <v>#VALUE!</v>
      </c>
      <c r="BW125" s="240" t="e">
        <f t="shared" si="28"/>
        <v>#VALUE!</v>
      </c>
      <c r="BX125" s="240">
        <f t="shared" si="28"/>
        <v>211</v>
      </c>
      <c r="BY125" s="240" t="e">
        <f t="shared" si="28"/>
        <v>#VALUE!</v>
      </c>
      <c r="BZ125" s="240" t="e">
        <f t="shared" si="28"/>
        <v>#VALUE!</v>
      </c>
      <c r="CA125" s="240">
        <f t="shared" si="28"/>
        <v>258</v>
      </c>
      <c r="CB125" s="240" t="e">
        <f t="shared" si="28"/>
        <v>#VALUE!</v>
      </c>
      <c r="CC125" s="240"/>
      <c r="CD125" s="240"/>
      <c r="CE125" s="240"/>
    </row>
    <row r="126" spans="1:83" ht="15.75" customHeight="1">
      <c r="A126" s="240"/>
      <c r="B126" s="240" t="s">
        <v>946</v>
      </c>
      <c r="C126" s="240"/>
      <c r="D126" s="241">
        <f t="shared" ref="D126:AU126" si="29">SUM(D75:D124)</f>
        <v>5758</v>
      </c>
      <c r="E126" s="241">
        <f t="shared" si="29"/>
        <v>208</v>
      </c>
      <c r="F126" s="241">
        <f t="shared" si="29"/>
        <v>1940</v>
      </c>
      <c r="G126" s="241">
        <f t="shared" si="29"/>
        <v>54</v>
      </c>
      <c r="H126" s="241">
        <f t="shared" si="29"/>
        <v>5739</v>
      </c>
      <c r="I126" s="241">
        <f t="shared" si="29"/>
        <v>213</v>
      </c>
      <c r="J126" s="241">
        <f t="shared" si="29"/>
        <v>1980</v>
      </c>
      <c r="K126" s="241">
        <f t="shared" si="29"/>
        <v>64</v>
      </c>
      <c r="L126" s="241">
        <f t="shared" si="29"/>
        <v>5812</v>
      </c>
      <c r="M126" s="241">
        <f t="shared" si="29"/>
        <v>217</v>
      </c>
      <c r="N126" s="241">
        <f t="shared" si="29"/>
        <v>1843</v>
      </c>
      <c r="O126" s="241">
        <f t="shared" si="29"/>
        <v>63</v>
      </c>
      <c r="P126" s="241">
        <f t="shared" si="29"/>
        <v>5658</v>
      </c>
      <c r="Q126" s="241">
        <f t="shared" si="29"/>
        <v>215</v>
      </c>
      <c r="R126" s="241">
        <f t="shared" si="29"/>
        <v>1588</v>
      </c>
      <c r="S126" s="241">
        <f t="shared" si="29"/>
        <v>59</v>
      </c>
      <c r="T126" s="241">
        <f t="shared" si="29"/>
        <v>5286</v>
      </c>
      <c r="U126" s="241">
        <f t="shared" si="29"/>
        <v>221</v>
      </c>
      <c r="V126" s="241">
        <f t="shared" si="29"/>
        <v>1411</v>
      </c>
      <c r="W126" s="241">
        <f t="shared" si="29"/>
        <v>56</v>
      </c>
      <c r="X126" s="241">
        <f t="shared" si="29"/>
        <v>4681</v>
      </c>
      <c r="Y126" s="241">
        <f t="shared" si="29"/>
        <v>197</v>
      </c>
      <c r="Z126" s="241">
        <f t="shared" si="29"/>
        <v>1270</v>
      </c>
      <c r="AA126" s="241">
        <f t="shared" si="29"/>
        <v>50</v>
      </c>
      <c r="AB126" s="241">
        <f t="shared" si="29"/>
        <v>4594</v>
      </c>
      <c r="AC126" s="241">
        <f t="shared" si="29"/>
        <v>203</v>
      </c>
      <c r="AD126" s="241">
        <f t="shared" si="29"/>
        <v>1179</v>
      </c>
      <c r="AE126" s="241">
        <f t="shared" si="29"/>
        <v>48</v>
      </c>
      <c r="AF126" s="241">
        <f t="shared" si="29"/>
        <v>4233</v>
      </c>
      <c r="AG126" s="241">
        <f t="shared" si="29"/>
        <v>189</v>
      </c>
      <c r="AH126" s="241">
        <f t="shared" si="29"/>
        <v>968</v>
      </c>
      <c r="AI126" s="241">
        <f t="shared" si="29"/>
        <v>40</v>
      </c>
      <c r="AJ126" s="241">
        <f t="shared" si="29"/>
        <v>3694</v>
      </c>
      <c r="AK126" s="241">
        <f t="shared" si="29"/>
        <v>174</v>
      </c>
      <c r="AL126" s="241">
        <f t="shared" si="29"/>
        <v>875</v>
      </c>
      <c r="AM126" s="241">
        <f t="shared" si="29"/>
        <v>37</v>
      </c>
      <c r="AN126" s="241">
        <f t="shared" si="29"/>
        <v>2450</v>
      </c>
      <c r="AO126" s="241">
        <f t="shared" si="29"/>
        <v>110</v>
      </c>
      <c r="AP126" s="241">
        <f t="shared" si="29"/>
        <v>772</v>
      </c>
      <c r="AQ126" s="241">
        <f t="shared" si="29"/>
        <v>34</v>
      </c>
      <c r="AR126" s="241">
        <f t="shared" si="29"/>
        <v>2722</v>
      </c>
      <c r="AS126" s="241">
        <f t="shared" si="29"/>
        <v>123</v>
      </c>
      <c r="AT126" s="241">
        <f t="shared" si="29"/>
        <v>722</v>
      </c>
      <c r="AU126" s="241">
        <f t="shared" si="29"/>
        <v>32</v>
      </c>
      <c r="AV126" s="240"/>
      <c r="AW126" s="240"/>
      <c r="AX126" s="240"/>
      <c r="AY126" s="240"/>
      <c r="AZ126" s="240"/>
      <c r="BA126" s="240"/>
      <c r="BB126" s="240"/>
      <c r="BC126" s="240"/>
      <c r="BD126" s="240"/>
      <c r="BE126" s="240"/>
      <c r="BF126" s="240"/>
      <c r="BG126" s="240"/>
      <c r="BH126" s="240"/>
      <c r="BI126" s="240"/>
      <c r="BJ126" s="240"/>
      <c r="BK126" s="240"/>
      <c r="BL126" s="240"/>
      <c r="BM126" s="240"/>
      <c r="BN126" s="240"/>
      <c r="BO126" s="240"/>
      <c r="BP126" s="240"/>
      <c r="BQ126" s="240"/>
      <c r="BR126" s="240"/>
      <c r="BS126" s="240"/>
      <c r="BT126" s="240"/>
      <c r="BU126" s="240"/>
      <c r="BV126" s="240"/>
      <c r="BW126" s="240"/>
      <c r="BX126" s="240"/>
      <c r="BY126" s="240"/>
      <c r="BZ126" s="240"/>
      <c r="CA126" s="240"/>
      <c r="CB126" s="240"/>
      <c r="CC126" s="240"/>
      <c r="CD126" s="240"/>
      <c r="CE126" s="240"/>
    </row>
    <row r="127" spans="1:83" ht="15.75" customHeight="1">
      <c r="A127" s="240"/>
      <c r="B127" s="240"/>
      <c r="C127" s="240"/>
      <c r="D127" s="242">
        <f>D126/D125-1</f>
        <v>-0.29848927875243669</v>
      </c>
      <c r="E127" s="241"/>
      <c r="F127" s="242">
        <f>F126/F125-1</f>
        <v>-0.54725787631271872</v>
      </c>
      <c r="G127" s="241"/>
      <c r="H127" s="242">
        <f>H126/H125-1</f>
        <v>-0.3230714791224345</v>
      </c>
      <c r="I127" s="241"/>
      <c r="J127" s="242">
        <f>J126/J125-1</f>
        <v>-0.53147184098438238</v>
      </c>
      <c r="K127" s="241"/>
      <c r="L127" s="242">
        <f>L126/L125-1</f>
        <v>-0.32418604651162786</v>
      </c>
      <c r="M127" s="241"/>
      <c r="N127" s="242">
        <f>N126/N125-1</f>
        <v>-0.51372031662269135</v>
      </c>
      <c r="O127" s="241"/>
      <c r="P127" s="242">
        <f>P126/P125-1</f>
        <v>-0.32866635026103463</v>
      </c>
      <c r="Q127" s="241"/>
      <c r="R127" s="242">
        <f>R126/R125-1</f>
        <v>-0.56953103822174023</v>
      </c>
      <c r="S127" s="241"/>
      <c r="T127" s="242">
        <f>T126/T125-1</f>
        <v>-0.39464040311497939</v>
      </c>
      <c r="U127" s="241"/>
      <c r="V127" s="242">
        <f>V126/V125-1</f>
        <v>-0.57741838873914353</v>
      </c>
      <c r="W127" s="241"/>
      <c r="X127" s="242">
        <f>X126/X125-1</f>
        <v>-0.40247638498851157</v>
      </c>
      <c r="Y127" s="241"/>
      <c r="Z127" s="242">
        <f>Z126/Z125-1</f>
        <v>-0.58618442489410238</v>
      </c>
      <c r="AA127" s="241"/>
      <c r="AB127" s="242">
        <f>AB126/AB125-1</f>
        <v>-0.39695458125492256</v>
      </c>
      <c r="AC127" s="241"/>
      <c r="AD127" s="242">
        <f>AD126/AD125-1</f>
        <v>-0.58324496288441141</v>
      </c>
      <c r="AE127" s="241"/>
      <c r="AF127" s="242">
        <f>AF126/AF125-1</f>
        <v>-0.36688603051151658</v>
      </c>
      <c r="AG127" s="241"/>
      <c r="AH127" s="242">
        <f>AH126/AH125-1</f>
        <v>-0.6184469846275128</v>
      </c>
      <c r="AI127" s="241"/>
      <c r="AJ127" s="242">
        <f>AJ126/AJ125-1</f>
        <v>-0.37874201143625963</v>
      </c>
      <c r="AK127" s="241"/>
      <c r="AL127" s="242">
        <f>AL126/AL125-1</f>
        <v>-0.56597222222222221</v>
      </c>
      <c r="AM127" s="241"/>
      <c r="AN127" s="242">
        <f>AN126/AN125-1</f>
        <v>-0.39446366782006925</v>
      </c>
      <c r="AO127" s="241"/>
      <c r="AP127" s="242">
        <f>AP126/AP125-1</f>
        <v>-0.46089385474860334</v>
      </c>
      <c r="AQ127" s="241"/>
      <c r="AR127" s="242">
        <f>AR126/AR125-1</f>
        <v>-0.32640435535758472</v>
      </c>
      <c r="AS127" s="241"/>
      <c r="AT127" s="242">
        <f>AT126/AT125-1</f>
        <v>-0.49545772187281623</v>
      </c>
      <c r="AU127" s="241"/>
      <c r="AV127" s="240"/>
      <c r="AW127" s="240"/>
      <c r="AX127" s="240"/>
      <c r="AY127" s="240"/>
      <c r="AZ127" s="240"/>
      <c r="BA127" s="240"/>
      <c r="BB127" s="240"/>
      <c r="BC127" s="240"/>
      <c r="BD127" s="240"/>
      <c r="BE127" s="240"/>
      <c r="BF127" s="240"/>
      <c r="BG127" s="240"/>
      <c r="BH127" s="240"/>
      <c r="BI127" s="240"/>
      <c r="BJ127" s="240"/>
      <c r="BK127" s="240"/>
      <c r="BL127" s="240"/>
      <c r="BM127" s="240"/>
      <c r="BN127" s="240"/>
      <c r="BO127" s="240"/>
      <c r="BP127" s="240"/>
      <c r="BQ127" s="240"/>
      <c r="BR127" s="240"/>
      <c r="BS127" s="240"/>
      <c r="BT127" s="240"/>
      <c r="BU127" s="240"/>
      <c r="BV127" s="240"/>
      <c r="BW127" s="240"/>
      <c r="BX127" s="240"/>
      <c r="BY127" s="240"/>
      <c r="BZ127" s="240"/>
      <c r="CA127" s="240"/>
      <c r="CB127" s="240"/>
      <c r="CC127" s="240"/>
      <c r="CD127" s="240"/>
      <c r="CE127" s="240"/>
    </row>
    <row r="128" spans="1:83" ht="15.75" customHeight="1">
      <c r="A128" s="240"/>
      <c r="B128" s="240"/>
      <c r="C128" s="240"/>
      <c r="D128" s="241"/>
      <c r="E128" s="241"/>
      <c r="F128" s="241"/>
      <c r="G128" s="241"/>
      <c r="H128" s="241"/>
      <c r="I128" s="241"/>
      <c r="J128" s="241"/>
      <c r="K128" s="241"/>
      <c r="L128" s="241"/>
      <c r="M128" s="241"/>
      <c r="N128" s="241"/>
      <c r="O128" s="241"/>
      <c r="P128" s="241"/>
      <c r="Q128" s="241"/>
      <c r="R128" s="241"/>
      <c r="S128" s="241"/>
      <c r="T128" s="241"/>
      <c r="U128" s="241"/>
      <c r="V128" s="241"/>
      <c r="W128" s="241"/>
      <c r="X128" s="241"/>
      <c r="Y128" s="241"/>
      <c r="Z128" s="241"/>
      <c r="AA128" s="241"/>
      <c r="AB128" s="241"/>
      <c r="AC128" s="241"/>
      <c r="AD128" s="241"/>
      <c r="AE128" s="241"/>
      <c r="AF128" s="241"/>
      <c r="AG128" s="241"/>
      <c r="AH128" s="241"/>
      <c r="AI128" s="241"/>
      <c r="AJ128" s="241"/>
      <c r="AK128" s="241"/>
      <c r="AL128" s="241"/>
      <c r="AM128" s="241"/>
      <c r="AN128" s="241"/>
      <c r="AO128" s="241"/>
      <c r="AP128" s="241"/>
      <c r="AQ128" s="241"/>
      <c r="AR128" s="241"/>
      <c r="AS128" s="241"/>
      <c r="AT128" s="241"/>
      <c r="AU128" s="241"/>
      <c r="AV128" s="240"/>
      <c r="AW128" s="240"/>
      <c r="AX128" s="240"/>
      <c r="AY128" s="240"/>
      <c r="AZ128" s="240"/>
      <c r="BA128" s="240"/>
      <c r="BB128" s="240"/>
      <c r="BC128" s="240"/>
      <c r="BD128" s="240"/>
      <c r="BE128" s="240"/>
      <c r="BF128" s="240"/>
      <c r="BG128" s="240"/>
      <c r="BH128" s="240"/>
      <c r="BI128" s="240"/>
      <c r="BJ128" s="240"/>
      <c r="BK128" s="240"/>
      <c r="BL128" s="240"/>
      <c r="BM128" s="240"/>
      <c r="BN128" s="240"/>
      <c r="BO128" s="240"/>
      <c r="BP128" s="240"/>
      <c r="BQ128" s="240"/>
      <c r="BR128" s="240"/>
      <c r="BS128" s="240"/>
      <c r="BT128" s="240"/>
      <c r="BU128" s="240"/>
      <c r="BV128" s="240"/>
      <c r="BW128" s="240"/>
      <c r="BX128" s="240"/>
      <c r="BY128" s="240"/>
      <c r="BZ128" s="240"/>
      <c r="CA128" s="240"/>
      <c r="CB128" s="240"/>
      <c r="CC128" s="240"/>
      <c r="CD128" s="240"/>
      <c r="CE128" s="240"/>
    </row>
    <row r="129" spans="1:83" ht="15.75" customHeight="1" outlineLevel="1">
      <c r="A129" s="225" t="s">
        <v>87</v>
      </c>
      <c r="B129" s="226">
        <v>48</v>
      </c>
      <c r="C129" s="225">
        <v>0.2</v>
      </c>
      <c r="D129" s="227">
        <v>52</v>
      </c>
      <c r="E129" s="227">
        <v>2</v>
      </c>
      <c r="F129" s="227">
        <v>31</v>
      </c>
      <c r="G129" s="227">
        <v>1</v>
      </c>
      <c r="H129" s="227">
        <v>51</v>
      </c>
      <c r="I129" s="227">
        <v>2</v>
      </c>
      <c r="J129" s="227">
        <v>35</v>
      </c>
      <c r="K129" s="227">
        <v>1</v>
      </c>
      <c r="L129" s="227">
        <v>48</v>
      </c>
      <c r="M129" s="227">
        <v>2</v>
      </c>
      <c r="N129" s="227">
        <v>22</v>
      </c>
      <c r="O129" s="227">
        <v>1</v>
      </c>
      <c r="P129" s="227">
        <v>51</v>
      </c>
      <c r="Q129" s="227">
        <v>2</v>
      </c>
      <c r="R129" s="227">
        <v>20</v>
      </c>
      <c r="S129" s="227">
        <v>1</v>
      </c>
      <c r="T129" s="227">
        <v>49</v>
      </c>
      <c r="U129" s="227">
        <v>2</v>
      </c>
      <c r="V129" s="227">
        <v>17</v>
      </c>
      <c r="W129" s="227">
        <v>1</v>
      </c>
      <c r="X129" s="227">
        <v>37</v>
      </c>
      <c r="Y129" s="227">
        <v>2</v>
      </c>
      <c r="Z129" s="227" t="s">
        <v>15</v>
      </c>
      <c r="AA129" s="227" t="s">
        <v>15</v>
      </c>
      <c r="AB129" s="227">
        <v>38</v>
      </c>
      <c r="AC129" s="227">
        <v>2</v>
      </c>
      <c r="AD129" s="227">
        <v>18</v>
      </c>
      <c r="AE129" s="227">
        <v>1</v>
      </c>
      <c r="AF129" s="227">
        <v>39</v>
      </c>
      <c r="AG129" s="227">
        <v>2</v>
      </c>
      <c r="AH129" s="227" t="s">
        <v>15</v>
      </c>
      <c r="AI129" s="227" t="s">
        <v>15</v>
      </c>
      <c r="AJ129" s="227">
        <v>29</v>
      </c>
      <c r="AK129" s="227">
        <v>1</v>
      </c>
      <c r="AL129" s="227" t="s">
        <v>15</v>
      </c>
      <c r="AM129" s="227" t="s">
        <v>15</v>
      </c>
      <c r="AN129" s="227">
        <v>42</v>
      </c>
      <c r="AO129" s="227">
        <v>2</v>
      </c>
      <c r="AP129" s="227" t="s">
        <v>15</v>
      </c>
      <c r="AQ129" s="227">
        <v>1</v>
      </c>
      <c r="AR129" s="227">
        <v>36</v>
      </c>
      <c r="AS129" s="227">
        <v>2</v>
      </c>
      <c r="AT129" s="227">
        <v>15</v>
      </c>
      <c r="AU129" s="227">
        <v>1</v>
      </c>
      <c r="AV129" s="237">
        <v>1</v>
      </c>
      <c r="AW129" s="237">
        <v>1</v>
      </c>
      <c r="AX129" s="237">
        <v>0</v>
      </c>
      <c r="AY129" s="226">
        <v>0</v>
      </c>
      <c r="AZ129" s="226">
        <v>0</v>
      </c>
      <c r="BA129" s="226">
        <v>0</v>
      </c>
      <c r="BB129" s="226"/>
      <c r="BC129" s="226"/>
      <c r="BD129" s="226"/>
      <c r="BE129" s="226"/>
      <c r="BF129" s="226"/>
      <c r="BG129" s="226"/>
      <c r="BH129" s="226"/>
      <c r="BI129" s="226"/>
      <c r="BJ129" s="226"/>
      <c r="BK129" s="226" t="e">
        <f t="shared" ref="BK129:BK145" si="30">ROUNDUP((((U129+AC129+W129+AE129)*4)+Q129+Y129+AG129+AK129+AO129+AS129+S129+AA129+AI129+AM129+AQ129+AU129)/18,0)</f>
        <v>#VALUE!</v>
      </c>
      <c r="BL129" s="226">
        <f t="shared" ref="BL129:BL145" si="31">ROUNDUP((((U129+AC129)*4))/18,0)</f>
        <v>1</v>
      </c>
      <c r="BM129" s="226">
        <f t="shared" ref="BM129:BM145" si="32">ROUNDUP((((W129+AE129)*4))/18,0)</f>
        <v>1</v>
      </c>
      <c r="BN129" s="226" t="e">
        <f t="shared" ref="BN129:BN145" si="33">ROUNDUP((((U129+Y129+AC129+W129+AA129+AE129)*4)+Q129+AG129+AK129+AO129+AS129+S129+AI129+AM129+AQ129+AU129)/18,0)</f>
        <v>#VALUE!</v>
      </c>
      <c r="BO129" s="226">
        <f t="shared" ref="BO129:BO145" si="34">ROUNDUP((((U129+Y129+AC129)*4))/18,0)</f>
        <v>2</v>
      </c>
      <c r="BP129" s="226" t="e">
        <f t="shared" ref="BP129:BP145" si="35">ROUNDUP((((W129+AA129+AE129)*4))/18,0)</f>
        <v>#VALUE!</v>
      </c>
      <c r="BQ129" s="226" t="e">
        <f t="shared" ref="BQ129:BQ145" si="36">ROUNDUP((((Q129+U129+AC129+S129+W129+AE129)*4)+Y129+AG129+AK129+AO129+AS129+AA129+AI129+AM129+AQ129+AU129)/18,0)</f>
        <v>#VALUE!</v>
      </c>
      <c r="BR129" s="226">
        <f t="shared" ref="BR129:BR145" si="37">ROUNDUP((((Q129+U129+AC129)*4))/18,0)</f>
        <v>2</v>
      </c>
      <c r="BS129" s="226">
        <f t="shared" ref="BS129:BS145" si="38">ROUNDUP((((S129+W129+AE129)*4))/18,0)</f>
        <v>1</v>
      </c>
      <c r="BT129" s="226" t="e">
        <f t="shared" ref="BT129:BT145" si="39">ROUNDUP((((Q129+U129+Y129+AC129+S129+W129+AA129+AE129)*4)+AG129+AK129+AO129+AS129+AI129+AM129+AQ129+AU129)/18,0)</f>
        <v>#VALUE!</v>
      </c>
      <c r="BU129" s="226">
        <f t="shared" ref="BU129:BU145" si="40">ROUNDUP((((Q129+U129+Y129+AC129)*4))/18,0)</f>
        <v>2</v>
      </c>
      <c r="BV129" s="226" t="e">
        <f t="shared" ref="BV129:BV145" si="41">ROUNDUP((((S129+W129+AA129+AE129)*4))/18,0)</f>
        <v>#VALUE!</v>
      </c>
      <c r="BW129" s="226" t="e">
        <f t="shared" ref="BW129:BW145" si="42">ROUNDUP((((M129+Q129+U129+AC129+O129+S129+W129+AE129)*4)+Y129+AG129+AK129+AO129+AS129+AA129+AI129+AM129+AQ129+AU129)/18,0)</f>
        <v>#VALUE!</v>
      </c>
      <c r="BX129" s="226">
        <f t="shared" ref="BX129:BX145" si="43">ROUNDUP((((M129+Q129+U129+AC129)*4))/18,0)</f>
        <v>2</v>
      </c>
      <c r="BY129" s="226">
        <f t="shared" ref="BY129:BY145" si="44">ROUNDUP((((O129+S129+W129+AE129)*4))/18,0)</f>
        <v>1</v>
      </c>
      <c r="BZ129" s="226" t="e">
        <f t="shared" ref="BZ129:BZ145" si="45">ROUNDUP((((M129+O129+Q129+S129+U129+W129+Y129+AA129+AC129+AE129)*4)+AG129+AI129+AK129+AM129+AO129+AQ129+AS129+AU129)/18,0)</f>
        <v>#VALUE!</v>
      </c>
      <c r="CA129" s="226">
        <f t="shared" ref="CA129:CA145" si="46">ROUNDUP((((M129+Q129+Y129+U129+AC129)*4))/18,0)</f>
        <v>3</v>
      </c>
      <c r="CB129" s="226" t="e">
        <f t="shared" ref="CB129:CB145" si="47">ROUNDUP((((O129+S129+W129+AA129+AE129)*4))/18,0)</f>
        <v>#VALUE!</v>
      </c>
      <c r="CC129" s="234"/>
      <c r="CD129" s="234"/>
      <c r="CE129" s="234"/>
    </row>
    <row r="130" spans="1:83" ht="15.75" customHeight="1" outlineLevel="1">
      <c r="A130" s="225" t="s">
        <v>87</v>
      </c>
      <c r="B130" s="226">
        <v>202</v>
      </c>
      <c r="C130" s="225">
        <v>0.2</v>
      </c>
      <c r="D130" s="227">
        <v>68</v>
      </c>
      <c r="E130" s="227">
        <v>3</v>
      </c>
      <c r="F130" s="227"/>
      <c r="G130" s="227"/>
      <c r="H130" s="227">
        <v>69</v>
      </c>
      <c r="I130" s="227">
        <v>3</v>
      </c>
      <c r="J130" s="227"/>
      <c r="K130" s="227"/>
      <c r="L130" s="227">
        <v>56</v>
      </c>
      <c r="M130" s="227">
        <v>3</v>
      </c>
      <c r="N130" s="227"/>
      <c r="O130" s="227"/>
      <c r="P130" s="227">
        <v>52</v>
      </c>
      <c r="Q130" s="227">
        <v>2</v>
      </c>
      <c r="R130" s="227"/>
      <c r="S130" s="227"/>
      <c r="T130" s="227">
        <v>54</v>
      </c>
      <c r="U130" s="227">
        <v>2</v>
      </c>
      <c r="V130" s="227"/>
      <c r="W130" s="227"/>
      <c r="X130" s="227">
        <v>45</v>
      </c>
      <c r="Y130" s="227">
        <v>2</v>
      </c>
      <c r="Z130" s="227"/>
      <c r="AA130" s="227"/>
      <c r="AB130" s="227">
        <v>43</v>
      </c>
      <c r="AC130" s="227">
        <v>2</v>
      </c>
      <c r="AD130" s="227"/>
      <c r="AE130" s="227"/>
      <c r="AF130" s="227">
        <v>52</v>
      </c>
      <c r="AG130" s="227">
        <v>3</v>
      </c>
      <c r="AH130" s="227"/>
      <c r="AI130" s="227"/>
      <c r="AJ130" s="227">
        <v>46</v>
      </c>
      <c r="AK130" s="227">
        <v>2</v>
      </c>
      <c r="AL130" s="227"/>
      <c r="AM130" s="227"/>
      <c r="AN130" s="227">
        <v>25</v>
      </c>
      <c r="AO130" s="227">
        <v>1</v>
      </c>
      <c r="AP130" s="227"/>
      <c r="AQ130" s="227"/>
      <c r="AR130" s="227">
        <v>37</v>
      </c>
      <c r="AS130" s="227">
        <v>2</v>
      </c>
      <c r="AT130" s="227"/>
      <c r="AU130" s="227"/>
      <c r="AV130" s="237">
        <v>6</v>
      </c>
      <c r="AW130" s="237">
        <v>0</v>
      </c>
      <c r="AX130" s="237">
        <v>0</v>
      </c>
      <c r="AY130" s="226">
        <v>0</v>
      </c>
      <c r="AZ130" s="226">
        <v>0</v>
      </c>
      <c r="BA130" s="226">
        <v>0</v>
      </c>
      <c r="BB130" s="226"/>
      <c r="BC130" s="226"/>
      <c r="BD130" s="226"/>
      <c r="BE130" s="226"/>
      <c r="BF130" s="226"/>
      <c r="BG130" s="226"/>
      <c r="BH130" s="226"/>
      <c r="BI130" s="226"/>
      <c r="BJ130" s="226"/>
      <c r="BK130" s="226">
        <f t="shared" si="30"/>
        <v>2</v>
      </c>
      <c r="BL130" s="226">
        <f t="shared" si="31"/>
        <v>1</v>
      </c>
      <c r="BM130" s="226">
        <f t="shared" si="32"/>
        <v>0</v>
      </c>
      <c r="BN130" s="226">
        <f t="shared" si="33"/>
        <v>2</v>
      </c>
      <c r="BO130" s="226">
        <f t="shared" si="34"/>
        <v>2</v>
      </c>
      <c r="BP130" s="226">
        <f t="shared" si="35"/>
        <v>0</v>
      </c>
      <c r="BQ130" s="226">
        <f t="shared" si="36"/>
        <v>2</v>
      </c>
      <c r="BR130" s="226">
        <f t="shared" si="37"/>
        <v>2</v>
      </c>
      <c r="BS130" s="226">
        <f t="shared" si="38"/>
        <v>0</v>
      </c>
      <c r="BT130" s="226">
        <f t="shared" si="39"/>
        <v>3</v>
      </c>
      <c r="BU130" s="226">
        <f t="shared" si="40"/>
        <v>2</v>
      </c>
      <c r="BV130" s="226">
        <f t="shared" si="41"/>
        <v>0</v>
      </c>
      <c r="BW130" s="226">
        <f t="shared" si="42"/>
        <v>3</v>
      </c>
      <c r="BX130" s="226">
        <f t="shared" si="43"/>
        <v>2</v>
      </c>
      <c r="BY130" s="226">
        <f t="shared" si="44"/>
        <v>0</v>
      </c>
      <c r="BZ130" s="226">
        <f t="shared" si="45"/>
        <v>3</v>
      </c>
      <c r="CA130" s="226">
        <f t="shared" si="46"/>
        <v>3</v>
      </c>
      <c r="CB130" s="226">
        <f t="shared" si="47"/>
        <v>0</v>
      </c>
      <c r="CC130" s="234"/>
      <c r="CD130" s="234"/>
      <c r="CE130" s="234"/>
    </row>
    <row r="131" spans="1:83" ht="15.75" customHeight="1" outlineLevel="1">
      <c r="A131" s="225" t="s">
        <v>87</v>
      </c>
      <c r="B131" s="226">
        <v>329</v>
      </c>
      <c r="C131" s="225">
        <v>0.2</v>
      </c>
      <c r="D131" s="227">
        <v>38</v>
      </c>
      <c r="E131" s="227">
        <v>2</v>
      </c>
      <c r="F131" s="227"/>
      <c r="G131" s="227"/>
      <c r="H131" s="227">
        <v>47</v>
      </c>
      <c r="I131" s="227">
        <v>2</v>
      </c>
      <c r="J131" s="227"/>
      <c r="K131" s="227"/>
      <c r="L131" s="227">
        <v>45</v>
      </c>
      <c r="M131" s="227">
        <v>2</v>
      </c>
      <c r="N131" s="227"/>
      <c r="O131" s="227"/>
      <c r="P131" s="227">
        <v>51</v>
      </c>
      <c r="Q131" s="227">
        <v>2</v>
      </c>
      <c r="R131" s="227"/>
      <c r="S131" s="227"/>
      <c r="T131" s="227">
        <v>49</v>
      </c>
      <c r="U131" s="227">
        <v>2</v>
      </c>
      <c r="V131" s="227"/>
      <c r="W131" s="227"/>
      <c r="X131" s="227">
        <v>43</v>
      </c>
      <c r="Y131" s="227">
        <v>2</v>
      </c>
      <c r="Z131" s="227"/>
      <c r="AA131" s="227"/>
      <c r="AB131" s="227">
        <v>32</v>
      </c>
      <c r="AC131" s="227">
        <v>2</v>
      </c>
      <c r="AD131" s="227"/>
      <c r="AE131" s="227"/>
      <c r="AF131" s="227">
        <v>31</v>
      </c>
      <c r="AG131" s="227">
        <v>1</v>
      </c>
      <c r="AH131" s="227"/>
      <c r="AI131" s="227"/>
      <c r="AJ131" s="227">
        <v>21</v>
      </c>
      <c r="AK131" s="227">
        <v>1</v>
      </c>
      <c r="AL131" s="227"/>
      <c r="AM131" s="227"/>
      <c r="AN131" s="227">
        <v>25</v>
      </c>
      <c r="AO131" s="227">
        <v>1</v>
      </c>
      <c r="AP131" s="227"/>
      <c r="AQ131" s="227"/>
      <c r="AR131" s="227">
        <v>25</v>
      </c>
      <c r="AS131" s="227">
        <v>1</v>
      </c>
      <c r="AT131" s="227"/>
      <c r="AU131" s="227"/>
      <c r="AV131" s="237">
        <v>1</v>
      </c>
      <c r="AW131" s="237">
        <v>0</v>
      </c>
      <c r="AX131" s="237">
        <v>0</v>
      </c>
      <c r="AY131" s="226">
        <v>0</v>
      </c>
      <c r="AZ131" s="226">
        <v>0</v>
      </c>
      <c r="BA131" s="226">
        <v>0</v>
      </c>
      <c r="BB131" s="226"/>
      <c r="BC131" s="226"/>
      <c r="BD131" s="226"/>
      <c r="BE131" s="226"/>
      <c r="BF131" s="226"/>
      <c r="BG131" s="226"/>
      <c r="BH131" s="226"/>
      <c r="BI131" s="226"/>
      <c r="BJ131" s="226"/>
      <c r="BK131" s="226">
        <f t="shared" si="30"/>
        <v>2</v>
      </c>
      <c r="BL131" s="226">
        <f t="shared" si="31"/>
        <v>1</v>
      </c>
      <c r="BM131" s="226">
        <f t="shared" si="32"/>
        <v>0</v>
      </c>
      <c r="BN131" s="226">
        <f t="shared" si="33"/>
        <v>2</v>
      </c>
      <c r="BO131" s="226">
        <f t="shared" si="34"/>
        <v>2</v>
      </c>
      <c r="BP131" s="226">
        <f t="shared" si="35"/>
        <v>0</v>
      </c>
      <c r="BQ131" s="226">
        <f t="shared" si="36"/>
        <v>2</v>
      </c>
      <c r="BR131" s="226">
        <f t="shared" si="37"/>
        <v>2</v>
      </c>
      <c r="BS131" s="226">
        <f t="shared" si="38"/>
        <v>0</v>
      </c>
      <c r="BT131" s="226">
        <f t="shared" si="39"/>
        <v>2</v>
      </c>
      <c r="BU131" s="226">
        <f t="shared" si="40"/>
        <v>2</v>
      </c>
      <c r="BV131" s="226">
        <f t="shared" si="41"/>
        <v>0</v>
      </c>
      <c r="BW131" s="226">
        <f t="shared" si="42"/>
        <v>3</v>
      </c>
      <c r="BX131" s="226">
        <f t="shared" si="43"/>
        <v>2</v>
      </c>
      <c r="BY131" s="226">
        <f t="shared" si="44"/>
        <v>0</v>
      </c>
      <c r="BZ131" s="226">
        <f t="shared" si="45"/>
        <v>3</v>
      </c>
      <c r="CA131" s="226">
        <f t="shared" si="46"/>
        <v>3</v>
      </c>
      <c r="CB131" s="226">
        <f t="shared" si="47"/>
        <v>0</v>
      </c>
      <c r="CC131" s="234"/>
      <c r="CD131" s="234"/>
      <c r="CE131" s="234"/>
    </row>
    <row r="132" spans="1:83" ht="15.75" customHeight="1" outlineLevel="1">
      <c r="A132" s="243" t="s">
        <v>239</v>
      </c>
      <c r="B132" s="244">
        <v>6</v>
      </c>
      <c r="C132" s="225">
        <v>0.2</v>
      </c>
      <c r="D132" s="245">
        <v>82</v>
      </c>
      <c r="E132" s="245">
        <v>3</v>
      </c>
      <c r="F132" s="245"/>
      <c r="G132" s="245"/>
      <c r="H132" s="245">
        <v>74</v>
      </c>
      <c r="I132" s="245">
        <v>3</v>
      </c>
      <c r="J132" s="245"/>
      <c r="K132" s="245"/>
      <c r="L132" s="245">
        <v>84</v>
      </c>
      <c r="M132" s="245">
        <v>4</v>
      </c>
      <c r="N132" s="245"/>
      <c r="O132" s="245"/>
      <c r="P132" s="245">
        <v>97</v>
      </c>
      <c r="Q132" s="245">
        <v>4</v>
      </c>
      <c r="R132" s="245"/>
      <c r="S132" s="245"/>
      <c r="T132" s="245">
        <v>88</v>
      </c>
      <c r="U132" s="245">
        <v>4</v>
      </c>
      <c r="V132" s="245"/>
      <c r="W132" s="245"/>
      <c r="X132" s="245">
        <v>64</v>
      </c>
      <c r="Y132" s="245">
        <v>3</v>
      </c>
      <c r="Z132" s="245"/>
      <c r="AA132" s="245"/>
      <c r="AB132" s="245">
        <v>104</v>
      </c>
      <c r="AC132" s="245">
        <v>5</v>
      </c>
      <c r="AD132" s="245"/>
      <c r="AE132" s="245"/>
      <c r="AF132" s="245">
        <v>76</v>
      </c>
      <c r="AG132" s="245">
        <v>3</v>
      </c>
      <c r="AH132" s="245"/>
      <c r="AI132" s="245"/>
      <c r="AJ132" s="245">
        <v>63</v>
      </c>
      <c r="AK132" s="245">
        <v>3</v>
      </c>
      <c r="AL132" s="245"/>
      <c r="AM132" s="245"/>
      <c r="AN132" s="245">
        <v>60</v>
      </c>
      <c r="AO132" s="245">
        <v>3</v>
      </c>
      <c r="AP132" s="245"/>
      <c r="AQ132" s="245"/>
      <c r="AR132" s="245">
        <v>40</v>
      </c>
      <c r="AS132" s="245">
        <v>2</v>
      </c>
      <c r="AT132" s="245"/>
      <c r="AU132" s="245"/>
      <c r="AV132" s="246">
        <v>3</v>
      </c>
      <c r="AW132" s="246">
        <v>0</v>
      </c>
      <c r="AX132" s="246"/>
      <c r="AY132" s="244">
        <v>0</v>
      </c>
      <c r="AZ132" s="244">
        <v>0</v>
      </c>
      <c r="BA132" s="244">
        <v>0</v>
      </c>
      <c r="BB132" s="244"/>
      <c r="BC132" s="244"/>
      <c r="BD132" s="244"/>
      <c r="BE132" s="244"/>
      <c r="BF132" s="244"/>
      <c r="BG132" s="244"/>
      <c r="BH132" s="244"/>
      <c r="BI132" s="244"/>
      <c r="BJ132" s="244"/>
      <c r="BK132" s="244">
        <f t="shared" si="30"/>
        <v>3</v>
      </c>
      <c r="BL132" s="244">
        <f t="shared" si="31"/>
        <v>2</v>
      </c>
      <c r="BM132" s="244">
        <f t="shared" si="32"/>
        <v>0</v>
      </c>
      <c r="BN132" s="244">
        <f t="shared" si="33"/>
        <v>4</v>
      </c>
      <c r="BO132" s="244">
        <f t="shared" si="34"/>
        <v>3</v>
      </c>
      <c r="BP132" s="244">
        <f t="shared" si="35"/>
        <v>0</v>
      </c>
      <c r="BQ132" s="244">
        <f t="shared" si="36"/>
        <v>4</v>
      </c>
      <c r="BR132" s="244">
        <f t="shared" si="37"/>
        <v>3</v>
      </c>
      <c r="BS132" s="244">
        <f t="shared" si="38"/>
        <v>0</v>
      </c>
      <c r="BT132" s="244">
        <f t="shared" si="39"/>
        <v>5</v>
      </c>
      <c r="BU132" s="244">
        <f t="shared" si="40"/>
        <v>4</v>
      </c>
      <c r="BV132" s="244">
        <f t="shared" si="41"/>
        <v>0</v>
      </c>
      <c r="BW132" s="244">
        <f t="shared" si="42"/>
        <v>5</v>
      </c>
      <c r="BX132" s="244">
        <f t="shared" si="43"/>
        <v>4</v>
      </c>
      <c r="BY132" s="244">
        <f t="shared" si="44"/>
        <v>0</v>
      </c>
      <c r="BZ132" s="244">
        <f t="shared" si="45"/>
        <v>6</v>
      </c>
      <c r="CA132" s="244">
        <f t="shared" si="46"/>
        <v>5</v>
      </c>
      <c r="CB132" s="244">
        <f t="shared" si="47"/>
        <v>0</v>
      </c>
      <c r="CC132" s="247"/>
      <c r="CD132" s="247"/>
      <c r="CE132" s="247"/>
    </row>
    <row r="133" spans="1:83" ht="15.75" customHeight="1" outlineLevel="1">
      <c r="A133" s="225" t="s">
        <v>239</v>
      </c>
      <c r="B133" s="226">
        <v>7</v>
      </c>
      <c r="C133" s="225">
        <v>0.2</v>
      </c>
      <c r="D133" s="227">
        <v>81</v>
      </c>
      <c r="E133" s="227">
        <v>4</v>
      </c>
      <c r="F133" s="227">
        <v>20</v>
      </c>
      <c r="G133" s="227">
        <v>1</v>
      </c>
      <c r="H133" s="227">
        <v>83</v>
      </c>
      <c r="I133" s="227">
        <v>5</v>
      </c>
      <c r="J133" s="227">
        <v>8</v>
      </c>
      <c r="K133" s="227">
        <v>1</v>
      </c>
      <c r="L133" s="227">
        <v>76</v>
      </c>
      <c r="M133" s="227">
        <v>4</v>
      </c>
      <c r="N133" s="227">
        <v>14</v>
      </c>
      <c r="O133" s="227">
        <v>1</v>
      </c>
      <c r="P133" s="227">
        <v>86</v>
      </c>
      <c r="Q133" s="227">
        <v>4</v>
      </c>
      <c r="R133" s="227">
        <v>15</v>
      </c>
      <c r="S133" s="227">
        <v>1</v>
      </c>
      <c r="T133" s="227">
        <v>83</v>
      </c>
      <c r="U133" s="227">
        <v>4</v>
      </c>
      <c r="V133" s="227">
        <v>13</v>
      </c>
      <c r="W133" s="227">
        <v>1</v>
      </c>
      <c r="X133" s="227">
        <v>72</v>
      </c>
      <c r="Y133" s="227">
        <v>4</v>
      </c>
      <c r="Z133" s="227">
        <v>11</v>
      </c>
      <c r="AA133" s="227">
        <v>1</v>
      </c>
      <c r="AB133" s="227">
        <v>85</v>
      </c>
      <c r="AC133" s="227">
        <v>4</v>
      </c>
      <c r="AD133" s="227">
        <v>11</v>
      </c>
      <c r="AE133" s="227">
        <v>1</v>
      </c>
      <c r="AF133" s="227">
        <v>73</v>
      </c>
      <c r="AG133" s="227">
        <v>3</v>
      </c>
      <c r="AH133" s="227">
        <v>9</v>
      </c>
      <c r="AI133" s="227">
        <v>1</v>
      </c>
      <c r="AJ133" s="227">
        <v>70</v>
      </c>
      <c r="AK133" s="227">
        <v>3</v>
      </c>
      <c r="AL133" s="227">
        <v>8</v>
      </c>
      <c r="AM133" s="227">
        <v>1</v>
      </c>
      <c r="AN133" s="227">
        <v>65</v>
      </c>
      <c r="AO133" s="227">
        <v>3</v>
      </c>
      <c r="AP133" s="227">
        <v>10</v>
      </c>
      <c r="AQ133" s="227">
        <v>1</v>
      </c>
      <c r="AR133" s="227">
        <v>45</v>
      </c>
      <c r="AS133" s="227">
        <v>2</v>
      </c>
      <c r="AT133" s="227">
        <v>11</v>
      </c>
      <c r="AU133" s="227">
        <v>1</v>
      </c>
      <c r="AV133" s="237">
        <v>5</v>
      </c>
      <c r="AW133" s="237">
        <v>0</v>
      </c>
      <c r="AX133" s="237">
        <v>4</v>
      </c>
      <c r="AY133" s="226">
        <v>0</v>
      </c>
      <c r="AZ133" s="226">
        <v>0</v>
      </c>
      <c r="BA133" s="226">
        <v>0</v>
      </c>
      <c r="BB133" s="226"/>
      <c r="BC133" s="226"/>
      <c r="BD133" s="226"/>
      <c r="BE133" s="226"/>
      <c r="BF133" s="226"/>
      <c r="BG133" s="226"/>
      <c r="BH133" s="226"/>
      <c r="BI133" s="226"/>
      <c r="BJ133" s="226"/>
      <c r="BK133" s="226">
        <f t="shared" si="30"/>
        <v>4</v>
      </c>
      <c r="BL133" s="226">
        <f t="shared" si="31"/>
        <v>2</v>
      </c>
      <c r="BM133" s="226">
        <f t="shared" si="32"/>
        <v>1</v>
      </c>
      <c r="BN133" s="226">
        <f t="shared" si="33"/>
        <v>5</v>
      </c>
      <c r="BO133" s="226">
        <f t="shared" si="34"/>
        <v>3</v>
      </c>
      <c r="BP133" s="226">
        <f t="shared" si="35"/>
        <v>1</v>
      </c>
      <c r="BQ133" s="226">
        <f t="shared" si="36"/>
        <v>5</v>
      </c>
      <c r="BR133" s="226">
        <f t="shared" si="37"/>
        <v>3</v>
      </c>
      <c r="BS133" s="226">
        <f t="shared" si="38"/>
        <v>1</v>
      </c>
      <c r="BT133" s="226">
        <f t="shared" si="39"/>
        <v>6</v>
      </c>
      <c r="BU133" s="226">
        <f t="shared" si="40"/>
        <v>4</v>
      </c>
      <c r="BV133" s="226">
        <f t="shared" si="41"/>
        <v>1</v>
      </c>
      <c r="BW133" s="226">
        <f t="shared" si="42"/>
        <v>6</v>
      </c>
      <c r="BX133" s="226">
        <f t="shared" si="43"/>
        <v>4</v>
      </c>
      <c r="BY133" s="226">
        <f t="shared" si="44"/>
        <v>1</v>
      </c>
      <c r="BZ133" s="226">
        <f t="shared" si="45"/>
        <v>7</v>
      </c>
      <c r="CA133" s="226">
        <f t="shared" si="46"/>
        <v>5</v>
      </c>
      <c r="CB133" s="226">
        <f t="shared" si="47"/>
        <v>2</v>
      </c>
      <c r="CC133" s="234"/>
      <c r="CD133" s="234"/>
      <c r="CE133" s="234"/>
    </row>
    <row r="134" spans="1:83" ht="15.75" customHeight="1" outlineLevel="1">
      <c r="A134" s="225" t="s">
        <v>239</v>
      </c>
      <c r="B134" s="226">
        <v>11</v>
      </c>
      <c r="C134" s="225">
        <v>0.2</v>
      </c>
      <c r="D134" s="227">
        <v>32</v>
      </c>
      <c r="E134" s="227">
        <v>1</v>
      </c>
      <c r="F134" s="227">
        <v>53</v>
      </c>
      <c r="G134" s="227">
        <v>2</v>
      </c>
      <c r="H134" s="227">
        <v>31</v>
      </c>
      <c r="I134" s="227">
        <v>2</v>
      </c>
      <c r="J134" s="227">
        <v>38</v>
      </c>
      <c r="K134" s="227">
        <v>2</v>
      </c>
      <c r="L134" s="227">
        <v>49</v>
      </c>
      <c r="M134" s="227">
        <v>2</v>
      </c>
      <c r="N134" s="227">
        <v>56</v>
      </c>
      <c r="O134" s="227">
        <v>2</v>
      </c>
      <c r="P134" s="227">
        <v>52</v>
      </c>
      <c r="Q134" s="227">
        <v>2</v>
      </c>
      <c r="R134" s="227">
        <v>41</v>
      </c>
      <c r="S134" s="227">
        <v>2</v>
      </c>
      <c r="T134" s="227">
        <v>35</v>
      </c>
      <c r="U134" s="227">
        <v>2</v>
      </c>
      <c r="V134" s="227">
        <v>57</v>
      </c>
      <c r="W134" s="227">
        <v>2</v>
      </c>
      <c r="X134" s="227">
        <v>34</v>
      </c>
      <c r="Y134" s="227">
        <v>2</v>
      </c>
      <c r="Z134" s="227">
        <v>36</v>
      </c>
      <c r="AA134" s="227">
        <v>2</v>
      </c>
      <c r="AB134" s="227">
        <v>43</v>
      </c>
      <c r="AC134" s="227">
        <v>2</v>
      </c>
      <c r="AD134" s="227">
        <v>36</v>
      </c>
      <c r="AE134" s="227">
        <v>2</v>
      </c>
      <c r="AF134" s="227">
        <v>46</v>
      </c>
      <c r="AG134" s="227">
        <v>2</v>
      </c>
      <c r="AH134" s="227">
        <v>35</v>
      </c>
      <c r="AI134" s="227">
        <v>2</v>
      </c>
      <c r="AJ134" s="227">
        <v>37</v>
      </c>
      <c r="AK134" s="227">
        <v>2</v>
      </c>
      <c r="AL134" s="227">
        <v>48</v>
      </c>
      <c r="AM134" s="227">
        <v>2</v>
      </c>
      <c r="AN134" s="227">
        <v>32</v>
      </c>
      <c r="AO134" s="227">
        <v>2</v>
      </c>
      <c r="AP134" s="227">
        <v>20</v>
      </c>
      <c r="AQ134" s="227">
        <v>1</v>
      </c>
      <c r="AR134" s="227">
        <v>25</v>
      </c>
      <c r="AS134" s="227">
        <v>1</v>
      </c>
      <c r="AT134" s="227">
        <v>36</v>
      </c>
      <c r="AU134" s="227">
        <v>2</v>
      </c>
      <c r="AV134" s="237">
        <v>0</v>
      </c>
      <c r="AW134" s="237">
        <v>1</v>
      </c>
      <c r="AX134" s="237">
        <v>3</v>
      </c>
      <c r="AY134" s="226">
        <v>0</v>
      </c>
      <c r="AZ134" s="226">
        <v>0</v>
      </c>
      <c r="BA134" s="226">
        <v>0</v>
      </c>
      <c r="BB134" s="226"/>
      <c r="BC134" s="226"/>
      <c r="BD134" s="226"/>
      <c r="BE134" s="226"/>
      <c r="BF134" s="226"/>
      <c r="BG134" s="226"/>
      <c r="BH134" s="226"/>
      <c r="BI134" s="226"/>
      <c r="BJ134" s="226"/>
      <c r="BK134" s="226">
        <f t="shared" si="30"/>
        <v>3</v>
      </c>
      <c r="BL134" s="226">
        <f t="shared" si="31"/>
        <v>1</v>
      </c>
      <c r="BM134" s="226">
        <f t="shared" si="32"/>
        <v>1</v>
      </c>
      <c r="BN134" s="226">
        <f t="shared" si="33"/>
        <v>4</v>
      </c>
      <c r="BO134" s="226">
        <f t="shared" si="34"/>
        <v>2</v>
      </c>
      <c r="BP134" s="226">
        <f t="shared" si="35"/>
        <v>2</v>
      </c>
      <c r="BQ134" s="226">
        <f t="shared" si="36"/>
        <v>4</v>
      </c>
      <c r="BR134" s="226">
        <f t="shared" si="37"/>
        <v>2</v>
      </c>
      <c r="BS134" s="226">
        <f t="shared" si="38"/>
        <v>2</v>
      </c>
      <c r="BT134" s="226">
        <f t="shared" si="39"/>
        <v>5</v>
      </c>
      <c r="BU134" s="226">
        <f t="shared" si="40"/>
        <v>2</v>
      </c>
      <c r="BV134" s="226">
        <f t="shared" si="41"/>
        <v>2</v>
      </c>
      <c r="BW134" s="226">
        <f t="shared" si="42"/>
        <v>5</v>
      </c>
      <c r="BX134" s="226">
        <f t="shared" si="43"/>
        <v>2</v>
      </c>
      <c r="BY134" s="226">
        <f t="shared" si="44"/>
        <v>2</v>
      </c>
      <c r="BZ134" s="226">
        <f t="shared" si="45"/>
        <v>6</v>
      </c>
      <c r="CA134" s="226">
        <f t="shared" si="46"/>
        <v>3</v>
      </c>
      <c r="CB134" s="226">
        <f t="shared" si="47"/>
        <v>3</v>
      </c>
      <c r="CC134" s="234"/>
      <c r="CD134" s="234"/>
      <c r="CE134" s="234"/>
    </row>
    <row r="135" spans="1:83" ht="15.75" customHeight="1" outlineLevel="1">
      <c r="A135" s="225" t="s">
        <v>239</v>
      </c>
      <c r="B135" s="226">
        <v>13</v>
      </c>
      <c r="C135" s="225">
        <v>0.2</v>
      </c>
      <c r="D135" s="227">
        <v>88</v>
      </c>
      <c r="E135" s="227">
        <v>5</v>
      </c>
      <c r="F135" s="227"/>
      <c r="G135" s="227"/>
      <c r="H135" s="227">
        <v>103</v>
      </c>
      <c r="I135" s="227">
        <v>5</v>
      </c>
      <c r="J135" s="227"/>
      <c r="K135" s="227"/>
      <c r="L135" s="227">
        <v>89</v>
      </c>
      <c r="M135" s="227">
        <v>4</v>
      </c>
      <c r="N135" s="227"/>
      <c r="O135" s="227"/>
      <c r="P135" s="227">
        <v>85</v>
      </c>
      <c r="Q135" s="227">
        <v>4</v>
      </c>
      <c r="R135" s="227"/>
      <c r="S135" s="227"/>
      <c r="T135" s="227">
        <v>99</v>
      </c>
      <c r="U135" s="227">
        <v>5</v>
      </c>
      <c r="V135" s="227"/>
      <c r="W135" s="227"/>
      <c r="X135" s="227">
        <v>93</v>
      </c>
      <c r="Y135" s="227">
        <v>5</v>
      </c>
      <c r="Z135" s="227"/>
      <c r="AA135" s="227"/>
      <c r="AB135" s="227">
        <v>73</v>
      </c>
      <c r="AC135" s="227">
        <v>4</v>
      </c>
      <c r="AD135" s="227"/>
      <c r="AE135" s="227"/>
      <c r="AF135" s="227">
        <v>86</v>
      </c>
      <c r="AG135" s="227">
        <v>4</v>
      </c>
      <c r="AH135" s="227"/>
      <c r="AI135" s="227"/>
      <c r="AJ135" s="227">
        <v>81</v>
      </c>
      <c r="AK135" s="227">
        <v>4</v>
      </c>
      <c r="AL135" s="227"/>
      <c r="AM135" s="227"/>
      <c r="AN135" s="227">
        <v>81</v>
      </c>
      <c r="AO135" s="227">
        <v>4</v>
      </c>
      <c r="AP135" s="227"/>
      <c r="AQ135" s="227"/>
      <c r="AR135" s="227">
        <v>56</v>
      </c>
      <c r="AS135" s="227">
        <v>3</v>
      </c>
      <c r="AT135" s="227"/>
      <c r="AU135" s="227"/>
      <c r="AV135" s="237">
        <v>3</v>
      </c>
      <c r="AW135" s="237">
        <v>0</v>
      </c>
      <c r="AX135" s="237">
        <v>4</v>
      </c>
      <c r="AY135" s="226">
        <v>0</v>
      </c>
      <c r="AZ135" s="226">
        <v>0</v>
      </c>
      <c r="BA135" s="226">
        <v>0</v>
      </c>
      <c r="BB135" s="226"/>
      <c r="BC135" s="226"/>
      <c r="BD135" s="226"/>
      <c r="BE135" s="226"/>
      <c r="BF135" s="226"/>
      <c r="BG135" s="226"/>
      <c r="BH135" s="226"/>
      <c r="BI135" s="226"/>
      <c r="BJ135" s="226"/>
      <c r="BK135" s="226">
        <f t="shared" si="30"/>
        <v>4</v>
      </c>
      <c r="BL135" s="226">
        <f t="shared" si="31"/>
        <v>2</v>
      </c>
      <c r="BM135" s="226">
        <f t="shared" si="32"/>
        <v>0</v>
      </c>
      <c r="BN135" s="226">
        <f t="shared" si="33"/>
        <v>5</v>
      </c>
      <c r="BO135" s="226">
        <f t="shared" si="34"/>
        <v>4</v>
      </c>
      <c r="BP135" s="226">
        <f t="shared" si="35"/>
        <v>0</v>
      </c>
      <c r="BQ135" s="226">
        <f t="shared" si="36"/>
        <v>4</v>
      </c>
      <c r="BR135" s="226">
        <f t="shared" si="37"/>
        <v>3</v>
      </c>
      <c r="BS135" s="226">
        <f t="shared" si="38"/>
        <v>0</v>
      </c>
      <c r="BT135" s="226">
        <f t="shared" si="39"/>
        <v>5</v>
      </c>
      <c r="BU135" s="226">
        <f t="shared" si="40"/>
        <v>4</v>
      </c>
      <c r="BV135" s="226">
        <f t="shared" si="41"/>
        <v>0</v>
      </c>
      <c r="BW135" s="226">
        <f t="shared" si="42"/>
        <v>5</v>
      </c>
      <c r="BX135" s="226">
        <f t="shared" si="43"/>
        <v>4</v>
      </c>
      <c r="BY135" s="226">
        <f t="shared" si="44"/>
        <v>0</v>
      </c>
      <c r="BZ135" s="226">
        <f t="shared" si="45"/>
        <v>6</v>
      </c>
      <c r="CA135" s="226">
        <f t="shared" si="46"/>
        <v>5</v>
      </c>
      <c r="CB135" s="226">
        <f t="shared" si="47"/>
        <v>0</v>
      </c>
      <c r="CC135" s="234"/>
      <c r="CD135" s="234"/>
      <c r="CE135" s="234"/>
    </row>
    <row r="136" spans="1:83" ht="15.75" customHeight="1" outlineLevel="1">
      <c r="A136" s="225" t="s">
        <v>239</v>
      </c>
      <c r="B136" s="226">
        <v>25</v>
      </c>
      <c r="C136" s="225">
        <v>0.2</v>
      </c>
      <c r="D136" s="227">
        <v>85</v>
      </c>
      <c r="E136" s="227">
        <v>4</v>
      </c>
      <c r="F136" s="227"/>
      <c r="G136" s="227"/>
      <c r="H136" s="227">
        <v>68</v>
      </c>
      <c r="I136" s="227">
        <v>3</v>
      </c>
      <c r="J136" s="227"/>
      <c r="K136" s="227"/>
      <c r="L136" s="227">
        <v>77</v>
      </c>
      <c r="M136" s="227">
        <v>3</v>
      </c>
      <c r="N136" s="227"/>
      <c r="O136" s="227"/>
      <c r="P136" s="227">
        <v>80</v>
      </c>
      <c r="Q136" s="227">
        <v>3</v>
      </c>
      <c r="R136" s="227"/>
      <c r="S136" s="227"/>
      <c r="T136" s="227">
        <v>76</v>
      </c>
      <c r="U136" s="227">
        <v>3</v>
      </c>
      <c r="V136" s="227"/>
      <c r="W136" s="227"/>
      <c r="X136" s="227">
        <v>67</v>
      </c>
      <c r="Y136" s="227">
        <v>3</v>
      </c>
      <c r="Z136" s="227"/>
      <c r="AA136" s="227"/>
      <c r="AB136" s="227">
        <v>66</v>
      </c>
      <c r="AC136" s="227">
        <v>3</v>
      </c>
      <c r="AD136" s="227"/>
      <c r="AE136" s="227"/>
      <c r="AF136" s="227">
        <v>53</v>
      </c>
      <c r="AG136" s="227">
        <v>3</v>
      </c>
      <c r="AH136" s="227"/>
      <c r="AI136" s="227"/>
      <c r="AJ136" s="227">
        <v>42</v>
      </c>
      <c r="AK136" s="227">
        <v>2</v>
      </c>
      <c r="AL136" s="227"/>
      <c r="AM136" s="227"/>
      <c r="AN136" s="227">
        <v>37</v>
      </c>
      <c r="AO136" s="227">
        <v>2</v>
      </c>
      <c r="AP136" s="227"/>
      <c r="AQ136" s="227"/>
      <c r="AR136" s="227">
        <v>39</v>
      </c>
      <c r="AS136" s="227">
        <v>2</v>
      </c>
      <c r="AT136" s="227"/>
      <c r="AU136" s="227"/>
      <c r="AV136" s="237">
        <v>2</v>
      </c>
      <c r="AW136" s="237">
        <v>0</v>
      </c>
      <c r="AX136" s="237">
        <v>3</v>
      </c>
      <c r="AY136" s="226">
        <v>0</v>
      </c>
      <c r="AZ136" s="226">
        <v>0</v>
      </c>
      <c r="BA136" s="226">
        <v>0</v>
      </c>
      <c r="BB136" s="226"/>
      <c r="BC136" s="226"/>
      <c r="BD136" s="226"/>
      <c r="BE136" s="226"/>
      <c r="BF136" s="226"/>
      <c r="BG136" s="226"/>
      <c r="BH136" s="226"/>
      <c r="BI136" s="226"/>
      <c r="BJ136" s="226"/>
      <c r="BK136" s="226">
        <f t="shared" si="30"/>
        <v>3</v>
      </c>
      <c r="BL136" s="226">
        <f t="shared" si="31"/>
        <v>2</v>
      </c>
      <c r="BM136" s="226">
        <f t="shared" si="32"/>
        <v>0</v>
      </c>
      <c r="BN136" s="226">
        <f t="shared" si="33"/>
        <v>3</v>
      </c>
      <c r="BO136" s="226">
        <f t="shared" si="34"/>
        <v>2</v>
      </c>
      <c r="BP136" s="226">
        <f t="shared" si="35"/>
        <v>0</v>
      </c>
      <c r="BQ136" s="226">
        <f t="shared" si="36"/>
        <v>3</v>
      </c>
      <c r="BR136" s="226">
        <f t="shared" si="37"/>
        <v>2</v>
      </c>
      <c r="BS136" s="226">
        <f t="shared" si="38"/>
        <v>0</v>
      </c>
      <c r="BT136" s="226">
        <f t="shared" si="39"/>
        <v>4</v>
      </c>
      <c r="BU136" s="226">
        <f t="shared" si="40"/>
        <v>3</v>
      </c>
      <c r="BV136" s="226">
        <f t="shared" si="41"/>
        <v>0</v>
      </c>
      <c r="BW136" s="226">
        <f t="shared" si="42"/>
        <v>4</v>
      </c>
      <c r="BX136" s="226">
        <f t="shared" si="43"/>
        <v>3</v>
      </c>
      <c r="BY136" s="226">
        <f t="shared" si="44"/>
        <v>0</v>
      </c>
      <c r="BZ136" s="226">
        <f t="shared" si="45"/>
        <v>4</v>
      </c>
      <c r="CA136" s="226">
        <f t="shared" si="46"/>
        <v>4</v>
      </c>
      <c r="CB136" s="226">
        <f t="shared" si="47"/>
        <v>0</v>
      </c>
      <c r="CC136" s="234"/>
      <c r="CD136" s="234"/>
      <c r="CE136" s="234"/>
    </row>
    <row r="137" spans="1:83" ht="15.75" customHeight="1" outlineLevel="1">
      <c r="A137" s="225" t="s">
        <v>239</v>
      </c>
      <c r="B137" s="226">
        <v>29</v>
      </c>
      <c r="C137" s="225">
        <v>0.2</v>
      </c>
      <c r="D137" s="227">
        <v>66</v>
      </c>
      <c r="E137" s="227">
        <v>3</v>
      </c>
      <c r="F137" s="227">
        <v>45</v>
      </c>
      <c r="G137" s="227">
        <v>2</v>
      </c>
      <c r="H137" s="227">
        <v>75</v>
      </c>
      <c r="I137" s="227">
        <v>3</v>
      </c>
      <c r="J137" s="227">
        <v>29</v>
      </c>
      <c r="K137" s="227">
        <v>1</v>
      </c>
      <c r="L137" s="227">
        <v>71</v>
      </c>
      <c r="M137" s="227">
        <v>3</v>
      </c>
      <c r="N137" s="227">
        <v>23</v>
      </c>
      <c r="O137" s="227">
        <v>1</v>
      </c>
      <c r="P137" s="227">
        <v>76</v>
      </c>
      <c r="Q137" s="227">
        <v>3</v>
      </c>
      <c r="R137" s="227">
        <v>19</v>
      </c>
      <c r="S137" s="227">
        <v>1</v>
      </c>
      <c r="T137" s="227">
        <v>60</v>
      </c>
      <c r="U137" s="227">
        <v>3</v>
      </c>
      <c r="V137" s="227">
        <v>30</v>
      </c>
      <c r="W137" s="227">
        <v>2</v>
      </c>
      <c r="X137" s="227">
        <v>51</v>
      </c>
      <c r="Y137" s="227">
        <v>3</v>
      </c>
      <c r="Z137" s="227">
        <v>24</v>
      </c>
      <c r="AA137" s="227">
        <v>1</v>
      </c>
      <c r="AB137" s="227">
        <v>63</v>
      </c>
      <c r="AC137" s="227">
        <v>3</v>
      </c>
      <c r="AD137" s="227">
        <v>15</v>
      </c>
      <c r="AE137" s="227">
        <v>1</v>
      </c>
      <c r="AF137" s="227">
        <v>65</v>
      </c>
      <c r="AG137" s="227">
        <v>3</v>
      </c>
      <c r="AH137" s="227">
        <v>15</v>
      </c>
      <c r="AI137" s="227">
        <v>1</v>
      </c>
      <c r="AJ137" s="227">
        <v>47</v>
      </c>
      <c r="AK137" s="227">
        <v>2</v>
      </c>
      <c r="AL137" s="227">
        <v>24</v>
      </c>
      <c r="AM137" s="227">
        <v>1</v>
      </c>
      <c r="AN137" s="227">
        <v>39</v>
      </c>
      <c r="AO137" s="227">
        <v>2</v>
      </c>
      <c r="AP137" s="227">
        <v>22</v>
      </c>
      <c r="AQ137" s="227">
        <v>1</v>
      </c>
      <c r="AR137" s="227">
        <v>39</v>
      </c>
      <c r="AS137" s="227">
        <v>2</v>
      </c>
      <c r="AT137" s="227">
        <v>20</v>
      </c>
      <c r="AU137" s="227">
        <v>1</v>
      </c>
      <c r="AV137" s="237">
        <v>3</v>
      </c>
      <c r="AW137" s="237">
        <v>0</v>
      </c>
      <c r="AX137" s="237">
        <v>3</v>
      </c>
      <c r="AY137" s="226">
        <v>0</v>
      </c>
      <c r="AZ137" s="226">
        <v>0</v>
      </c>
      <c r="BA137" s="226">
        <v>0</v>
      </c>
      <c r="BB137" s="226"/>
      <c r="BC137" s="226"/>
      <c r="BD137" s="226"/>
      <c r="BE137" s="226"/>
      <c r="BF137" s="226"/>
      <c r="BG137" s="226"/>
      <c r="BH137" s="226"/>
      <c r="BI137" s="226"/>
      <c r="BJ137" s="226"/>
      <c r="BK137" s="226">
        <f t="shared" si="30"/>
        <v>4</v>
      </c>
      <c r="BL137" s="226">
        <f t="shared" si="31"/>
        <v>2</v>
      </c>
      <c r="BM137" s="226">
        <f t="shared" si="32"/>
        <v>1</v>
      </c>
      <c r="BN137" s="226">
        <f t="shared" si="33"/>
        <v>4</v>
      </c>
      <c r="BO137" s="226">
        <f t="shared" si="34"/>
        <v>2</v>
      </c>
      <c r="BP137" s="226">
        <f t="shared" si="35"/>
        <v>1</v>
      </c>
      <c r="BQ137" s="226">
        <f t="shared" si="36"/>
        <v>4</v>
      </c>
      <c r="BR137" s="226">
        <f t="shared" si="37"/>
        <v>2</v>
      </c>
      <c r="BS137" s="226">
        <f t="shared" si="38"/>
        <v>1</v>
      </c>
      <c r="BT137" s="226">
        <f t="shared" si="39"/>
        <v>5</v>
      </c>
      <c r="BU137" s="226">
        <f t="shared" si="40"/>
        <v>3</v>
      </c>
      <c r="BV137" s="226">
        <f t="shared" si="41"/>
        <v>2</v>
      </c>
      <c r="BW137" s="226">
        <f t="shared" si="42"/>
        <v>5</v>
      </c>
      <c r="BX137" s="226">
        <f t="shared" si="43"/>
        <v>3</v>
      </c>
      <c r="BY137" s="226">
        <f t="shared" si="44"/>
        <v>2</v>
      </c>
      <c r="BZ137" s="226">
        <f t="shared" si="45"/>
        <v>6</v>
      </c>
      <c r="CA137" s="226">
        <f t="shared" si="46"/>
        <v>4</v>
      </c>
      <c r="CB137" s="226">
        <f t="shared" si="47"/>
        <v>2</v>
      </c>
      <c r="CC137" s="234"/>
      <c r="CD137" s="234"/>
      <c r="CE137" s="234"/>
    </row>
    <row r="138" spans="1:83" ht="15.75" customHeight="1" outlineLevel="1">
      <c r="A138" s="225" t="s">
        <v>239</v>
      </c>
      <c r="B138" s="226">
        <v>30</v>
      </c>
      <c r="C138" s="225">
        <v>0.2</v>
      </c>
      <c r="D138" s="227">
        <v>79</v>
      </c>
      <c r="E138" s="227">
        <v>3</v>
      </c>
      <c r="F138" s="227">
        <v>32</v>
      </c>
      <c r="G138" s="227">
        <v>1</v>
      </c>
      <c r="H138" s="227">
        <v>93</v>
      </c>
      <c r="I138" s="227">
        <v>3</v>
      </c>
      <c r="J138" s="227">
        <v>29</v>
      </c>
      <c r="K138" s="227">
        <v>1</v>
      </c>
      <c r="L138" s="227">
        <v>97</v>
      </c>
      <c r="M138" s="227">
        <v>4</v>
      </c>
      <c r="N138" s="227">
        <v>48</v>
      </c>
      <c r="O138" s="227">
        <v>2</v>
      </c>
      <c r="P138" s="227">
        <v>89</v>
      </c>
      <c r="Q138" s="227">
        <v>3</v>
      </c>
      <c r="R138" s="227">
        <v>13</v>
      </c>
      <c r="S138" s="227">
        <v>1</v>
      </c>
      <c r="T138" s="227">
        <v>62</v>
      </c>
      <c r="U138" s="227">
        <v>3</v>
      </c>
      <c r="V138" s="227">
        <v>29</v>
      </c>
      <c r="W138" s="227">
        <v>1</v>
      </c>
      <c r="X138" s="227">
        <v>71</v>
      </c>
      <c r="Y138" s="227">
        <v>3</v>
      </c>
      <c r="Z138" s="227">
        <v>16</v>
      </c>
      <c r="AA138" s="227">
        <v>1</v>
      </c>
      <c r="AB138" s="227">
        <v>63</v>
      </c>
      <c r="AC138" s="227">
        <v>3</v>
      </c>
      <c r="AD138" s="227">
        <v>17</v>
      </c>
      <c r="AE138" s="227">
        <v>1</v>
      </c>
      <c r="AF138" s="227">
        <v>47</v>
      </c>
      <c r="AG138" s="227">
        <v>2</v>
      </c>
      <c r="AH138" s="227">
        <v>15</v>
      </c>
      <c r="AI138" s="227">
        <v>1</v>
      </c>
      <c r="AJ138" s="227">
        <v>37</v>
      </c>
      <c r="AK138" s="227">
        <v>2</v>
      </c>
      <c r="AL138" s="227" t="s">
        <v>15</v>
      </c>
      <c r="AM138" s="227" t="s">
        <v>15</v>
      </c>
      <c r="AN138" s="227">
        <v>42</v>
      </c>
      <c r="AO138" s="227">
        <v>2</v>
      </c>
      <c r="AP138" s="227" t="s">
        <v>15</v>
      </c>
      <c r="AQ138" s="227" t="s">
        <v>15</v>
      </c>
      <c r="AR138" s="227">
        <v>22</v>
      </c>
      <c r="AS138" s="227">
        <v>1</v>
      </c>
      <c r="AT138" s="227">
        <v>15</v>
      </c>
      <c r="AU138" s="227">
        <v>1</v>
      </c>
      <c r="AV138" s="237">
        <v>2</v>
      </c>
      <c r="AW138" s="237">
        <v>0</v>
      </c>
      <c r="AX138" s="237">
        <v>3</v>
      </c>
      <c r="AY138" s="226">
        <v>0</v>
      </c>
      <c r="AZ138" s="226">
        <v>0</v>
      </c>
      <c r="BA138" s="226">
        <v>0</v>
      </c>
      <c r="BB138" s="226"/>
      <c r="BC138" s="226"/>
      <c r="BD138" s="226"/>
      <c r="BE138" s="226"/>
      <c r="BF138" s="226"/>
      <c r="BG138" s="226"/>
      <c r="BH138" s="226"/>
      <c r="BI138" s="226"/>
      <c r="BJ138" s="226"/>
      <c r="BK138" s="226" t="e">
        <f t="shared" si="30"/>
        <v>#VALUE!</v>
      </c>
      <c r="BL138" s="226">
        <f t="shared" si="31"/>
        <v>2</v>
      </c>
      <c r="BM138" s="226">
        <f t="shared" si="32"/>
        <v>1</v>
      </c>
      <c r="BN138" s="226" t="e">
        <f t="shared" si="33"/>
        <v>#VALUE!</v>
      </c>
      <c r="BO138" s="226">
        <f t="shared" si="34"/>
        <v>2</v>
      </c>
      <c r="BP138" s="226">
        <f t="shared" si="35"/>
        <v>1</v>
      </c>
      <c r="BQ138" s="226" t="e">
        <f t="shared" si="36"/>
        <v>#VALUE!</v>
      </c>
      <c r="BR138" s="226">
        <f t="shared" si="37"/>
        <v>2</v>
      </c>
      <c r="BS138" s="226">
        <f t="shared" si="38"/>
        <v>1</v>
      </c>
      <c r="BT138" s="226" t="e">
        <f t="shared" si="39"/>
        <v>#VALUE!</v>
      </c>
      <c r="BU138" s="226">
        <f t="shared" si="40"/>
        <v>3</v>
      </c>
      <c r="BV138" s="226">
        <f t="shared" si="41"/>
        <v>1</v>
      </c>
      <c r="BW138" s="226" t="e">
        <f t="shared" si="42"/>
        <v>#VALUE!</v>
      </c>
      <c r="BX138" s="226">
        <f t="shared" si="43"/>
        <v>3</v>
      </c>
      <c r="BY138" s="226">
        <f t="shared" si="44"/>
        <v>2</v>
      </c>
      <c r="BZ138" s="226" t="e">
        <f t="shared" si="45"/>
        <v>#VALUE!</v>
      </c>
      <c r="CA138" s="226">
        <f t="shared" si="46"/>
        <v>4</v>
      </c>
      <c r="CB138" s="226">
        <f t="shared" si="47"/>
        <v>2</v>
      </c>
      <c r="CC138" s="234"/>
      <c r="CD138" s="234"/>
      <c r="CE138" s="234"/>
    </row>
    <row r="139" spans="1:83" ht="15.75" customHeight="1" outlineLevel="1">
      <c r="A139" s="238" t="s">
        <v>313</v>
      </c>
      <c r="B139" s="226">
        <v>7</v>
      </c>
      <c r="C139" s="225">
        <v>0.2</v>
      </c>
      <c r="D139" s="227">
        <v>88</v>
      </c>
      <c r="E139" s="227">
        <v>3</v>
      </c>
      <c r="F139" s="227"/>
      <c r="G139" s="227"/>
      <c r="H139" s="227">
        <v>76</v>
      </c>
      <c r="I139" s="227">
        <v>4</v>
      </c>
      <c r="J139" s="227"/>
      <c r="K139" s="227"/>
      <c r="L139" s="227">
        <v>76</v>
      </c>
      <c r="M139" s="227">
        <v>3</v>
      </c>
      <c r="N139" s="227"/>
      <c r="O139" s="227"/>
      <c r="P139" s="227">
        <v>55</v>
      </c>
      <c r="Q139" s="227">
        <v>2</v>
      </c>
      <c r="R139" s="227"/>
      <c r="S139" s="227"/>
      <c r="T139" s="227">
        <v>76</v>
      </c>
      <c r="U139" s="227">
        <v>3</v>
      </c>
      <c r="V139" s="227"/>
      <c r="W139" s="227"/>
      <c r="X139" s="227">
        <v>62</v>
      </c>
      <c r="Y139" s="227">
        <v>3</v>
      </c>
      <c r="Z139" s="227"/>
      <c r="AA139" s="227"/>
      <c r="AB139" s="227">
        <v>70</v>
      </c>
      <c r="AC139" s="227">
        <v>3</v>
      </c>
      <c r="AD139" s="227"/>
      <c r="AE139" s="227"/>
      <c r="AF139" s="227">
        <v>64</v>
      </c>
      <c r="AG139" s="227">
        <v>3</v>
      </c>
      <c r="AH139" s="227"/>
      <c r="AI139" s="227"/>
      <c r="AJ139" s="227">
        <v>61</v>
      </c>
      <c r="AK139" s="227">
        <v>3</v>
      </c>
      <c r="AL139" s="227"/>
      <c r="AM139" s="227"/>
      <c r="AN139" s="227">
        <v>43</v>
      </c>
      <c r="AO139" s="227">
        <v>2</v>
      </c>
      <c r="AP139" s="227"/>
      <c r="AQ139" s="227"/>
      <c r="AR139" s="227">
        <v>43</v>
      </c>
      <c r="AS139" s="227">
        <v>2</v>
      </c>
      <c r="AT139" s="227"/>
      <c r="AU139" s="227"/>
      <c r="AV139" s="237">
        <v>2</v>
      </c>
      <c r="AW139" s="237">
        <v>0</v>
      </c>
      <c r="AX139" s="237">
        <v>2</v>
      </c>
      <c r="AY139" s="226">
        <v>0</v>
      </c>
      <c r="AZ139" s="226">
        <v>0</v>
      </c>
      <c r="BA139" s="226">
        <v>0</v>
      </c>
      <c r="BB139" s="226"/>
      <c r="BC139" s="226"/>
      <c r="BD139" s="226"/>
      <c r="BE139" s="226"/>
      <c r="BF139" s="226"/>
      <c r="BG139" s="226"/>
      <c r="BH139" s="226"/>
      <c r="BI139" s="226"/>
      <c r="BJ139" s="226"/>
      <c r="BK139" s="226">
        <f t="shared" si="30"/>
        <v>3</v>
      </c>
      <c r="BL139" s="226">
        <f t="shared" si="31"/>
        <v>2</v>
      </c>
      <c r="BM139" s="226">
        <f t="shared" si="32"/>
        <v>0</v>
      </c>
      <c r="BN139" s="226">
        <f t="shared" si="33"/>
        <v>3</v>
      </c>
      <c r="BO139" s="226">
        <f t="shared" si="34"/>
        <v>2</v>
      </c>
      <c r="BP139" s="226">
        <f t="shared" si="35"/>
        <v>0</v>
      </c>
      <c r="BQ139" s="226">
        <f t="shared" si="36"/>
        <v>3</v>
      </c>
      <c r="BR139" s="226">
        <f t="shared" si="37"/>
        <v>2</v>
      </c>
      <c r="BS139" s="226">
        <f t="shared" si="38"/>
        <v>0</v>
      </c>
      <c r="BT139" s="226">
        <f t="shared" si="39"/>
        <v>3</v>
      </c>
      <c r="BU139" s="226">
        <f t="shared" si="40"/>
        <v>3</v>
      </c>
      <c r="BV139" s="226">
        <f t="shared" si="41"/>
        <v>0</v>
      </c>
      <c r="BW139" s="226">
        <f t="shared" si="42"/>
        <v>4</v>
      </c>
      <c r="BX139" s="226">
        <f t="shared" si="43"/>
        <v>3</v>
      </c>
      <c r="BY139" s="226">
        <f t="shared" si="44"/>
        <v>0</v>
      </c>
      <c r="BZ139" s="226">
        <f t="shared" si="45"/>
        <v>4</v>
      </c>
      <c r="CA139" s="226">
        <f t="shared" si="46"/>
        <v>4</v>
      </c>
      <c r="CB139" s="226">
        <f t="shared" si="47"/>
        <v>0</v>
      </c>
      <c r="CC139" s="234"/>
      <c r="CD139" s="234"/>
      <c r="CE139" s="234"/>
    </row>
    <row r="140" spans="1:83" ht="15.75" customHeight="1" outlineLevel="1">
      <c r="A140" s="238" t="s">
        <v>313</v>
      </c>
      <c r="B140" s="226">
        <v>10</v>
      </c>
      <c r="C140" s="225">
        <v>0.2</v>
      </c>
      <c r="D140" s="227">
        <v>66</v>
      </c>
      <c r="E140" s="227">
        <v>3</v>
      </c>
      <c r="F140" s="227">
        <v>46</v>
      </c>
      <c r="G140" s="227">
        <v>2</v>
      </c>
      <c r="H140" s="227">
        <v>55</v>
      </c>
      <c r="I140" s="227">
        <v>3</v>
      </c>
      <c r="J140" s="227">
        <v>35</v>
      </c>
      <c r="K140" s="227">
        <v>2</v>
      </c>
      <c r="L140" s="227">
        <v>77</v>
      </c>
      <c r="M140" s="227">
        <v>3</v>
      </c>
      <c r="N140" s="227">
        <v>30</v>
      </c>
      <c r="O140" s="227">
        <v>1</v>
      </c>
      <c r="P140" s="227">
        <v>77</v>
      </c>
      <c r="Q140" s="227">
        <v>3</v>
      </c>
      <c r="R140" s="227">
        <v>27</v>
      </c>
      <c r="S140" s="227">
        <v>1</v>
      </c>
      <c r="T140" s="227">
        <v>57</v>
      </c>
      <c r="U140" s="227">
        <v>2</v>
      </c>
      <c r="V140" s="227">
        <v>31</v>
      </c>
      <c r="W140" s="227">
        <v>1</v>
      </c>
      <c r="X140" s="227">
        <v>62</v>
      </c>
      <c r="Y140" s="227">
        <v>2</v>
      </c>
      <c r="Z140" s="227">
        <v>24</v>
      </c>
      <c r="AA140" s="227">
        <v>1</v>
      </c>
      <c r="AB140" s="227">
        <v>59</v>
      </c>
      <c r="AC140" s="227">
        <v>2</v>
      </c>
      <c r="AD140" s="227">
        <v>22</v>
      </c>
      <c r="AE140" s="227">
        <v>1</v>
      </c>
      <c r="AF140" s="227">
        <v>54</v>
      </c>
      <c r="AG140" s="227">
        <v>2</v>
      </c>
      <c r="AH140" s="227">
        <v>29</v>
      </c>
      <c r="AI140" s="227">
        <v>1</v>
      </c>
      <c r="AJ140" s="227">
        <v>63</v>
      </c>
      <c r="AK140" s="227">
        <v>3</v>
      </c>
      <c r="AL140" s="227">
        <v>33</v>
      </c>
      <c r="AM140" s="227">
        <v>2</v>
      </c>
      <c r="AN140" s="227">
        <v>45</v>
      </c>
      <c r="AO140" s="227">
        <v>2</v>
      </c>
      <c r="AP140" s="227">
        <v>25</v>
      </c>
      <c r="AQ140" s="227">
        <v>1</v>
      </c>
      <c r="AR140" s="227">
        <v>51</v>
      </c>
      <c r="AS140" s="227">
        <v>3</v>
      </c>
      <c r="AT140" s="227">
        <v>33</v>
      </c>
      <c r="AU140" s="227">
        <v>1</v>
      </c>
      <c r="AV140" s="237">
        <v>2</v>
      </c>
      <c r="AW140" s="237">
        <v>0</v>
      </c>
      <c r="AX140" s="237">
        <v>5</v>
      </c>
      <c r="AY140" s="226">
        <v>0</v>
      </c>
      <c r="AZ140" s="226">
        <v>0</v>
      </c>
      <c r="BA140" s="226">
        <v>0</v>
      </c>
      <c r="BB140" s="226"/>
      <c r="BC140" s="226"/>
      <c r="BD140" s="226"/>
      <c r="BE140" s="226"/>
      <c r="BF140" s="226"/>
      <c r="BG140" s="226"/>
      <c r="BH140" s="226"/>
      <c r="BI140" s="226"/>
      <c r="BJ140" s="226"/>
      <c r="BK140" s="226">
        <f t="shared" si="30"/>
        <v>3</v>
      </c>
      <c r="BL140" s="226">
        <f t="shared" si="31"/>
        <v>1</v>
      </c>
      <c r="BM140" s="226">
        <f t="shared" si="32"/>
        <v>1</v>
      </c>
      <c r="BN140" s="226">
        <f t="shared" si="33"/>
        <v>4</v>
      </c>
      <c r="BO140" s="226">
        <f t="shared" si="34"/>
        <v>2</v>
      </c>
      <c r="BP140" s="226">
        <f t="shared" si="35"/>
        <v>1</v>
      </c>
      <c r="BQ140" s="226">
        <f t="shared" si="36"/>
        <v>4</v>
      </c>
      <c r="BR140" s="226">
        <f t="shared" si="37"/>
        <v>2</v>
      </c>
      <c r="BS140" s="226">
        <f t="shared" si="38"/>
        <v>1</v>
      </c>
      <c r="BT140" s="226">
        <f t="shared" si="39"/>
        <v>4</v>
      </c>
      <c r="BU140" s="226">
        <f t="shared" si="40"/>
        <v>2</v>
      </c>
      <c r="BV140" s="226">
        <f t="shared" si="41"/>
        <v>1</v>
      </c>
      <c r="BW140" s="226">
        <f t="shared" si="42"/>
        <v>5</v>
      </c>
      <c r="BX140" s="226">
        <f t="shared" si="43"/>
        <v>3</v>
      </c>
      <c r="BY140" s="226">
        <f t="shared" si="44"/>
        <v>1</v>
      </c>
      <c r="BZ140" s="226">
        <f t="shared" si="45"/>
        <v>5</v>
      </c>
      <c r="CA140" s="226">
        <f t="shared" si="46"/>
        <v>3</v>
      </c>
      <c r="CB140" s="226">
        <f t="shared" si="47"/>
        <v>2</v>
      </c>
      <c r="CC140" s="234"/>
      <c r="CD140" s="234"/>
      <c r="CE140" s="234"/>
    </row>
    <row r="141" spans="1:83" ht="15.75" customHeight="1" outlineLevel="1">
      <c r="A141" s="238" t="s">
        <v>313</v>
      </c>
      <c r="B141" s="226">
        <v>16</v>
      </c>
      <c r="C141" s="225">
        <v>0.2</v>
      </c>
      <c r="D141" s="227">
        <v>55</v>
      </c>
      <c r="E141" s="227">
        <v>2</v>
      </c>
      <c r="F141" s="227"/>
      <c r="G141" s="227"/>
      <c r="H141" s="227">
        <v>74</v>
      </c>
      <c r="I141" s="227">
        <v>4</v>
      </c>
      <c r="J141" s="227"/>
      <c r="K141" s="227"/>
      <c r="L141" s="227">
        <v>64</v>
      </c>
      <c r="M141" s="227">
        <v>3</v>
      </c>
      <c r="N141" s="227"/>
      <c r="O141" s="227"/>
      <c r="P141" s="227">
        <v>70</v>
      </c>
      <c r="Q141" s="227">
        <v>3</v>
      </c>
      <c r="R141" s="227"/>
      <c r="S141" s="227"/>
      <c r="T141" s="227">
        <v>40</v>
      </c>
      <c r="U141" s="227">
        <v>2</v>
      </c>
      <c r="V141" s="227"/>
      <c r="W141" s="227"/>
      <c r="X141" s="227">
        <v>87</v>
      </c>
      <c r="Y141" s="227">
        <v>4</v>
      </c>
      <c r="Z141" s="227"/>
      <c r="AA141" s="227"/>
      <c r="AB141" s="227">
        <v>65</v>
      </c>
      <c r="AC141" s="227">
        <v>3</v>
      </c>
      <c r="AD141" s="227"/>
      <c r="AE141" s="227"/>
      <c r="AF141" s="227">
        <v>66</v>
      </c>
      <c r="AG141" s="227">
        <v>3</v>
      </c>
      <c r="AH141" s="227"/>
      <c r="AI141" s="227"/>
      <c r="AJ141" s="227">
        <v>41</v>
      </c>
      <c r="AK141" s="227">
        <v>2</v>
      </c>
      <c r="AL141" s="227"/>
      <c r="AM141" s="227"/>
      <c r="AN141" s="227">
        <v>41</v>
      </c>
      <c r="AO141" s="227">
        <v>2</v>
      </c>
      <c r="AP141" s="227"/>
      <c r="AQ141" s="227"/>
      <c r="AR141" s="227">
        <v>35</v>
      </c>
      <c r="AS141" s="227">
        <v>2</v>
      </c>
      <c r="AT141" s="227"/>
      <c r="AU141" s="227"/>
      <c r="AV141" s="237">
        <v>3</v>
      </c>
      <c r="AW141" s="237">
        <v>0</v>
      </c>
      <c r="AX141" s="237">
        <v>3</v>
      </c>
      <c r="AY141" s="226">
        <v>0</v>
      </c>
      <c r="AZ141" s="226">
        <v>0</v>
      </c>
      <c r="BA141" s="226">
        <v>0</v>
      </c>
      <c r="BB141" s="226"/>
      <c r="BC141" s="226"/>
      <c r="BD141" s="226"/>
      <c r="BE141" s="226"/>
      <c r="BF141" s="226"/>
      <c r="BG141" s="226"/>
      <c r="BH141" s="226"/>
      <c r="BI141" s="226"/>
      <c r="BJ141" s="226"/>
      <c r="BK141" s="226">
        <f t="shared" si="30"/>
        <v>2</v>
      </c>
      <c r="BL141" s="226">
        <f t="shared" si="31"/>
        <v>2</v>
      </c>
      <c r="BM141" s="226">
        <f t="shared" si="32"/>
        <v>0</v>
      </c>
      <c r="BN141" s="226">
        <f t="shared" si="33"/>
        <v>3</v>
      </c>
      <c r="BO141" s="226">
        <f t="shared" si="34"/>
        <v>2</v>
      </c>
      <c r="BP141" s="226">
        <f t="shared" si="35"/>
        <v>0</v>
      </c>
      <c r="BQ141" s="226">
        <f t="shared" si="36"/>
        <v>3</v>
      </c>
      <c r="BR141" s="226">
        <f t="shared" si="37"/>
        <v>2</v>
      </c>
      <c r="BS141" s="226">
        <f t="shared" si="38"/>
        <v>0</v>
      </c>
      <c r="BT141" s="226">
        <f t="shared" si="39"/>
        <v>4</v>
      </c>
      <c r="BU141" s="226">
        <f t="shared" si="40"/>
        <v>3</v>
      </c>
      <c r="BV141" s="226">
        <f t="shared" si="41"/>
        <v>0</v>
      </c>
      <c r="BW141" s="226">
        <f t="shared" si="42"/>
        <v>4</v>
      </c>
      <c r="BX141" s="226">
        <f t="shared" si="43"/>
        <v>3</v>
      </c>
      <c r="BY141" s="226">
        <f t="shared" si="44"/>
        <v>0</v>
      </c>
      <c r="BZ141" s="226">
        <f t="shared" si="45"/>
        <v>4</v>
      </c>
      <c r="CA141" s="226">
        <f t="shared" si="46"/>
        <v>4</v>
      </c>
      <c r="CB141" s="226">
        <f t="shared" si="47"/>
        <v>0</v>
      </c>
      <c r="CC141" s="234"/>
      <c r="CD141" s="234"/>
      <c r="CE141" s="234"/>
    </row>
    <row r="142" spans="1:83" ht="15.75" customHeight="1" outlineLevel="1">
      <c r="A142" s="238" t="s">
        <v>313</v>
      </c>
      <c r="B142" s="226">
        <v>18</v>
      </c>
      <c r="C142" s="225">
        <v>0.2</v>
      </c>
      <c r="D142" s="227">
        <v>82</v>
      </c>
      <c r="E142" s="227">
        <v>3</v>
      </c>
      <c r="F142" s="227">
        <v>25</v>
      </c>
      <c r="G142" s="227">
        <v>1</v>
      </c>
      <c r="H142" s="227">
        <v>65</v>
      </c>
      <c r="I142" s="227">
        <v>3</v>
      </c>
      <c r="J142" s="227">
        <v>17</v>
      </c>
      <c r="K142" s="227">
        <v>1</v>
      </c>
      <c r="L142" s="227">
        <v>90</v>
      </c>
      <c r="M142" s="227">
        <v>4</v>
      </c>
      <c r="N142" s="227">
        <v>13</v>
      </c>
      <c r="O142" s="227">
        <v>1</v>
      </c>
      <c r="P142" s="227">
        <v>58</v>
      </c>
      <c r="Q142" s="227">
        <v>2</v>
      </c>
      <c r="R142" s="227">
        <v>7</v>
      </c>
      <c r="S142" s="227">
        <v>1</v>
      </c>
      <c r="T142" s="227">
        <v>68</v>
      </c>
      <c r="U142" s="227">
        <v>3</v>
      </c>
      <c r="V142" s="227">
        <v>8</v>
      </c>
      <c r="W142" s="227">
        <v>1</v>
      </c>
      <c r="X142" s="227">
        <v>60</v>
      </c>
      <c r="Y142" s="227">
        <v>3</v>
      </c>
      <c r="Z142" s="227">
        <v>10</v>
      </c>
      <c r="AA142" s="227">
        <v>1</v>
      </c>
      <c r="AB142" s="227">
        <v>46</v>
      </c>
      <c r="AC142" s="227">
        <v>2</v>
      </c>
      <c r="AD142" s="227">
        <v>12</v>
      </c>
      <c r="AE142" s="227">
        <v>1</v>
      </c>
      <c r="AF142" s="227">
        <v>61</v>
      </c>
      <c r="AG142" s="227">
        <v>3</v>
      </c>
      <c r="AH142" s="227">
        <v>9</v>
      </c>
      <c r="AI142" s="227">
        <v>1</v>
      </c>
      <c r="AJ142" s="227">
        <v>61</v>
      </c>
      <c r="AK142" s="227">
        <v>3</v>
      </c>
      <c r="AL142" s="227">
        <v>9</v>
      </c>
      <c r="AM142" s="227">
        <v>1</v>
      </c>
      <c r="AN142" s="227">
        <v>47</v>
      </c>
      <c r="AO142" s="227">
        <v>2</v>
      </c>
      <c r="AP142" s="227">
        <v>10</v>
      </c>
      <c r="AQ142" s="227">
        <v>1</v>
      </c>
      <c r="AR142" s="227">
        <v>21</v>
      </c>
      <c r="AS142" s="227">
        <v>1</v>
      </c>
      <c r="AT142" s="227">
        <v>13</v>
      </c>
      <c r="AU142" s="227">
        <v>1</v>
      </c>
      <c r="AV142" s="237">
        <v>2</v>
      </c>
      <c r="AW142" s="237">
        <v>0</v>
      </c>
      <c r="AX142" s="237">
        <v>2</v>
      </c>
      <c r="AY142" s="226">
        <v>0</v>
      </c>
      <c r="AZ142" s="226">
        <v>0</v>
      </c>
      <c r="BA142" s="226">
        <v>0</v>
      </c>
      <c r="BB142" s="226"/>
      <c r="BC142" s="226"/>
      <c r="BD142" s="226"/>
      <c r="BE142" s="226"/>
      <c r="BF142" s="226"/>
      <c r="BG142" s="226"/>
      <c r="BH142" s="226"/>
      <c r="BI142" s="226"/>
      <c r="BJ142" s="226"/>
      <c r="BK142" s="226">
        <f t="shared" si="30"/>
        <v>3</v>
      </c>
      <c r="BL142" s="226">
        <f t="shared" si="31"/>
        <v>2</v>
      </c>
      <c r="BM142" s="226">
        <f t="shared" si="32"/>
        <v>1</v>
      </c>
      <c r="BN142" s="226">
        <f t="shared" si="33"/>
        <v>4</v>
      </c>
      <c r="BO142" s="226">
        <f t="shared" si="34"/>
        <v>2</v>
      </c>
      <c r="BP142" s="226">
        <f t="shared" si="35"/>
        <v>1</v>
      </c>
      <c r="BQ142" s="226">
        <f t="shared" si="36"/>
        <v>4</v>
      </c>
      <c r="BR142" s="226">
        <f t="shared" si="37"/>
        <v>2</v>
      </c>
      <c r="BS142" s="226">
        <f t="shared" si="38"/>
        <v>1</v>
      </c>
      <c r="BT142" s="226">
        <f t="shared" si="39"/>
        <v>4</v>
      </c>
      <c r="BU142" s="226">
        <f t="shared" si="40"/>
        <v>3</v>
      </c>
      <c r="BV142" s="226">
        <f t="shared" si="41"/>
        <v>1</v>
      </c>
      <c r="BW142" s="226">
        <f t="shared" si="42"/>
        <v>5</v>
      </c>
      <c r="BX142" s="226">
        <f t="shared" si="43"/>
        <v>3</v>
      </c>
      <c r="BY142" s="226">
        <f t="shared" si="44"/>
        <v>1</v>
      </c>
      <c r="BZ142" s="226">
        <f t="shared" si="45"/>
        <v>5</v>
      </c>
      <c r="CA142" s="226">
        <f t="shared" si="46"/>
        <v>4</v>
      </c>
      <c r="CB142" s="226">
        <f t="shared" si="47"/>
        <v>2</v>
      </c>
      <c r="CC142" s="234"/>
      <c r="CD142" s="234"/>
      <c r="CE142" s="234"/>
    </row>
    <row r="143" spans="1:83" ht="15.75" customHeight="1" outlineLevel="1">
      <c r="A143" s="225" t="s">
        <v>325</v>
      </c>
      <c r="B143" s="226">
        <v>8</v>
      </c>
      <c r="C143" s="225">
        <v>0.2</v>
      </c>
      <c r="D143" s="227">
        <v>56</v>
      </c>
      <c r="E143" s="227">
        <v>2</v>
      </c>
      <c r="F143" s="227"/>
      <c r="G143" s="227"/>
      <c r="H143" s="227">
        <v>38</v>
      </c>
      <c r="I143" s="227">
        <v>1</v>
      </c>
      <c r="J143" s="227"/>
      <c r="K143" s="227"/>
      <c r="L143" s="227">
        <v>44</v>
      </c>
      <c r="M143" s="227">
        <v>2</v>
      </c>
      <c r="N143" s="227"/>
      <c r="O143" s="227"/>
      <c r="P143" s="227">
        <v>31</v>
      </c>
      <c r="Q143" s="227">
        <v>1</v>
      </c>
      <c r="R143" s="227"/>
      <c r="S143" s="227"/>
      <c r="T143" s="227">
        <v>22</v>
      </c>
      <c r="U143" s="227">
        <v>1</v>
      </c>
      <c r="V143" s="227"/>
      <c r="W143" s="227"/>
      <c r="X143" s="227">
        <v>24</v>
      </c>
      <c r="Y143" s="227">
        <v>1</v>
      </c>
      <c r="Z143" s="227"/>
      <c r="AA143" s="227"/>
      <c r="AB143" s="227">
        <v>43</v>
      </c>
      <c r="AC143" s="227">
        <v>2</v>
      </c>
      <c r="AD143" s="227"/>
      <c r="AE143" s="227"/>
      <c r="AF143" s="227">
        <v>27</v>
      </c>
      <c r="AG143" s="227">
        <v>1</v>
      </c>
      <c r="AH143" s="227"/>
      <c r="AI143" s="227"/>
      <c r="AJ143" s="227">
        <v>24</v>
      </c>
      <c r="AK143" s="227">
        <v>1</v>
      </c>
      <c r="AL143" s="227"/>
      <c r="AM143" s="227"/>
      <c r="AN143" s="227">
        <v>21</v>
      </c>
      <c r="AO143" s="227">
        <v>1</v>
      </c>
      <c r="AP143" s="227"/>
      <c r="AQ143" s="227"/>
      <c r="AR143" s="227">
        <v>53</v>
      </c>
      <c r="AS143" s="227">
        <v>2</v>
      </c>
      <c r="AT143" s="227"/>
      <c r="AU143" s="227"/>
      <c r="AV143" s="237">
        <v>2</v>
      </c>
      <c r="AW143" s="237">
        <v>0</v>
      </c>
      <c r="AX143" s="237">
        <v>0</v>
      </c>
      <c r="AY143" s="226">
        <v>0</v>
      </c>
      <c r="AZ143" s="226">
        <v>0</v>
      </c>
      <c r="BA143" s="226">
        <v>0</v>
      </c>
      <c r="BB143" s="226"/>
      <c r="BC143" s="226"/>
      <c r="BD143" s="226"/>
      <c r="BE143" s="226"/>
      <c r="BF143" s="226"/>
      <c r="BG143" s="226"/>
      <c r="BH143" s="226"/>
      <c r="BI143" s="226"/>
      <c r="BJ143" s="226"/>
      <c r="BK143" s="226">
        <f t="shared" si="30"/>
        <v>2</v>
      </c>
      <c r="BL143" s="226">
        <f t="shared" si="31"/>
        <v>1</v>
      </c>
      <c r="BM143" s="226">
        <f t="shared" si="32"/>
        <v>0</v>
      </c>
      <c r="BN143" s="226">
        <f t="shared" si="33"/>
        <v>2</v>
      </c>
      <c r="BO143" s="226">
        <f t="shared" si="34"/>
        <v>1</v>
      </c>
      <c r="BP143" s="226">
        <f t="shared" si="35"/>
        <v>0</v>
      </c>
      <c r="BQ143" s="226">
        <f t="shared" si="36"/>
        <v>2</v>
      </c>
      <c r="BR143" s="226">
        <f t="shared" si="37"/>
        <v>1</v>
      </c>
      <c r="BS143" s="226">
        <f t="shared" si="38"/>
        <v>0</v>
      </c>
      <c r="BT143" s="226">
        <f t="shared" si="39"/>
        <v>2</v>
      </c>
      <c r="BU143" s="226">
        <f t="shared" si="40"/>
        <v>2</v>
      </c>
      <c r="BV143" s="226">
        <f t="shared" si="41"/>
        <v>0</v>
      </c>
      <c r="BW143" s="226">
        <f t="shared" si="42"/>
        <v>2</v>
      </c>
      <c r="BX143" s="226">
        <f t="shared" si="43"/>
        <v>2</v>
      </c>
      <c r="BY143" s="226">
        <f t="shared" si="44"/>
        <v>0</v>
      </c>
      <c r="BZ143" s="226">
        <f t="shared" si="45"/>
        <v>2</v>
      </c>
      <c r="CA143" s="226">
        <f t="shared" si="46"/>
        <v>2</v>
      </c>
      <c r="CB143" s="226">
        <f t="shared" si="47"/>
        <v>0</v>
      </c>
      <c r="CC143" s="234"/>
      <c r="CD143" s="234"/>
      <c r="CE143" s="234"/>
    </row>
    <row r="144" spans="1:83" ht="15.75" customHeight="1" outlineLevel="1">
      <c r="A144" s="225" t="s">
        <v>325</v>
      </c>
      <c r="B144" s="226">
        <v>18</v>
      </c>
      <c r="C144" s="225">
        <v>0.2</v>
      </c>
      <c r="D144" s="227">
        <v>78</v>
      </c>
      <c r="E144" s="227">
        <v>2</v>
      </c>
      <c r="F144" s="227"/>
      <c r="G144" s="227"/>
      <c r="H144" s="227">
        <v>76</v>
      </c>
      <c r="I144" s="227">
        <v>3</v>
      </c>
      <c r="J144" s="227"/>
      <c r="K144" s="227"/>
      <c r="L144" s="227">
        <v>63</v>
      </c>
      <c r="M144" s="227">
        <v>2</v>
      </c>
      <c r="N144" s="227"/>
      <c r="O144" s="227"/>
      <c r="P144" s="227">
        <v>61</v>
      </c>
      <c r="Q144" s="227">
        <v>2</v>
      </c>
      <c r="R144" s="227"/>
      <c r="S144" s="227"/>
      <c r="T144" s="227">
        <v>58</v>
      </c>
      <c r="U144" s="227">
        <v>2</v>
      </c>
      <c r="V144" s="227"/>
      <c r="W144" s="227"/>
      <c r="X144" s="227">
        <v>65</v>
      </c>
      <c r="Y144" s="227">
        <v>3</v>
      </c>
      <c r="Z144" s="227"/>
      <c r="AA144" s="227"/>
      <c r="AB144" s="227">
        <v>58</v>
      </c>
      <c r="AC144" s="227">
        <v>2</v>
      </c>
      <c r="AD144" s="227"/>
      <c r="AE144" s="227"/>
      <c r="AF144" s="227">
        <v>66</v>
      </c>
      <c r="AG144" s="227">
        <v>3</v>
      </c>
      <c r="AH144" s="227"/>
      <c r="AI144" s="227"/>
      <c r="AJ144" s="227">
        <v>54</v>
      </c>
      <c r="AK144" s="227">
        <v>2</v>
      </c>
      <c r="AL144" s="227"/>
      <c r="AM144" s="227"/>
      <c r="AN144" s="227">
        <v>37</v>
      </c>
      <c r="AO144" s="227">
        <v>2</v>
      </c>
      <c r="AP144" s="227"/>
      <c r="AQ144" s="227"/>
      <c r="AR144" s="227">
        <v>46</v>
      </c>
      <c r="AS144" s="227">
        <v>2</v>
      </c>
      <c r="AT144" s="227"/>
      <c r="AU144" s="227"/>
      <c r="AV144" s="237">
        <v>1</v>
      </c>
      <c r="AW144" s="237">
        <v>0</v>
      </c>
      <c r="AX144" s="237">
        <v>0</v>
      </c>
      <c r="AY144" s="226">
        <v>0</v>
      </c>
      <c r="AZ144" s="226">
        <v>0</v>
      </c>
      <c r="BA144" s="226">
        <v>0</v>
      </c>
      <c r="BB144" s="226"/>
      <c r="BC144" s="226"/>
      <c r="BD144" s="226"/>
      <c r="BE144" s="226"/>
      <c r="BF144" s="226"/>
      <c r="BG144" s="226"/>
      <c r="BH144" s="226"/>
      <c r="BI144" s="226"/>
      <c r="BJ144" s="226"/>
      <c r="BK144" s="226">
        <f t="shared" si="30"/>
        <v>2</v>
      </c>
      <c r="BL144" s="226">
        <f t="shared" si="31"/>
        <v>1</v>
      </c>
      <c r="BM144" s="226">
        <f t="shared" si="32"/>
        <v>0</v>
      </c>
      <c r="BN144" s="226">
        <f t="shared" si="33"/>
        <v>3</v>
      </c>
      <c r="BO144" s="226">
        <f t="shared" si="34"/>
        <v>2</v>
      </c>
      <c r="BP144" s="226">
        <f t="shared" si="35"/>
        <v>0</v>
      </c>
      <c r="BQ144" s="226">
        <f t="shared" si="36"/>
        <v>2</v>
      </c>
      <c r="BR144" s="226">
        <f t="shared" si="37"/>
        <v>2</v>
      </c>
      <c r="BS144" s="226">
        <f t="shared" si="38"/>
        <v>0</v>
      </c>
      <c r="BT144" s="226">
        <f t="shared" si="39"/>
        <v>3</v>
      </c>
      <c r="BU144" s="226">
        <f t="shared" si="40"/>
        <v>2</v>
      </c>
      <c r="BV144" s="226">
        <f t="shared" si="41"/>
        <v>0</v>
      </c>
      <c r="BW144" s="226">
        <f t="shared" si="42"/>
        <v>3</v>
      </c>
      <c r="BX144" s="226">
        <f t="shared" si="43"/>
        <v>2</v>
      </c>
      <c r="BY144" s="226">
        <f t="shared" si="44"/>
        <v>0</v>
      </c>
      <c r="BZ144" s="226">
        <f t="shared" si="45"/>
        <v>3</v>
      </c>
      <c r="CA144" s="226">
        <f t="shared" si="46"/>
        <v>3</v>
      </c>
      <c r="CB144" s="226">
        <f t="shared" si="47"/>
        <v>0</v>
      </c>
      <c r="CC144" s="234"/>
      <c r="CD144" s="234"/>
      <c r="CE144" s="234"/>
    </row>
    <row r="145" spans="1:83" ht="15.75" customHeight="1" outlineLevel="1">
      <c r="A145" s="225" t="s">
        <v>325</v>
      </c>
      <c r="B145" s="226">
        <v>38</v>
      </c>
      <c r="C145" s="225">
        <v>0.2</v>
      </c>
      <c r="D145" s="227">
        <v>101</v>
      </c>
      <c r="E145" s="227">
        <v>4</v>
      </c>
      <c r="F145" s="227"/>
      <c r="G145" s="227"/>
      <c r="H145" s="227">
        <v>77</v>
      </c>
      <c r="I145" s="227">
        <v>3</v>
      </c>
      <c r="J145" s="227"/>
      <c r="K145" s="227"/>
      <c r="L145" s="227">
        <v>97</v>
      </c>
      <c r="M145" s="227">
        <v>3</v>
      </c>
      <c r="N145" s="227"/>
      <c r="O145" s="227"/>
      <c r="P145" s="227">
        <v>81</v>
      </c>
      <c r="Q145" s="227">
        <v>3</v>
      </c>
      <c r="R145" s="227"/>
      <c r="S145" s="227"/>
      <c r="T145" s="227">
        <v>88</v>
      </c>
      <c r="U145" s="227">
        <v>4</v>
      </c>
      <c r="V145" s="227"/>
      <c r="W145" s="227"/>
      <c r="X145" s="227">
        <v>72</v>
      </c>
      <c r="Y145" s="227">
        <v>3</v>
      </c>
      <c r="Z145" s="227"/>
      <c r="AA145" s="227"/>
      <c r="AB145" s="227">
        <v>67</v>
      </c>
      <c r="AC145" s="227">
        <v>3</v>
      </c>
      <c r="AD145" s="227"/>
      <c r="AE145" s="227"/>
      <c r="AF145" s="227">
        <v>70</v>
      </c>
      <c r="AG145" s="227">
        <v>4</v>
      </c>
      <c r="AH145" s="227"/>
      <c r="AI145" s="227"/>
      <c r="AJ145" s="227">
        <v>58</v>
      </c>
      <c r="AK145" s="227">
        <v>3</v>
      </c>
      <c r="AL145" s="227"/>
      <c r="AM145" s="227"/>
      <c r="AN145" s="227">
        <v>42</v>
      </c>
      <c r="AO145" s="227">
        <v>2</v>
      </c>
      <c r="AP145" s="227"/>
      <c r="AQ145" s="227"/>
      <c r="AR145" s="227">
        <v>40</v>
      </c>
      <c r="AS145" s="227">
        <v>2</v>
      </c>
      <c r="AT145" s="227"/>
      <c r="AU145" s="227"/>
      <c r="AV145" s="237">
        <v>0</v>
      </c>
      <c r="AW145" s="237">
        <v>0</v>
      </c>
      <c r="AX145" s="237">
        <v>0</v>
      </c>
      <c r="AY145" s="226">
        <v>0</v>
      </c>
      <c r="AZ145" s="226">
        <v>0</v>
      </c>
      <c r="BA145" s="226">
        <v>0</v>
      </c>
      <c r="BB145" s="226"/>
      <c r="BC145" s="226"/>
      <c r="BD145" s="226"/>
      <c r="BE145" s="226"/>
      <c r="BF145" s="226"/>
      <c r="BG145" s="226"/>
      <c r="BH145" s="226"/>
      <c r="BI145" s="226"/>
      <c r="BJ145" s="226"/>
      <c r="BK145" s="226">
        <f t="shared" si="30"/>
        <v>3</v>
      </c>
      <c r="BL145" s="226">
        <f t="shared" si="31"/>
        <v>2</v>
      </c>
      <c r="BM145" s="226">
        <f t="shared" si="32"/>
        <v>0</v>
      </c>
      <c r="BN145" s="226">
        <f t="shared" si="33"/>
        <v>3</v>
      </c>
      <c r="BO145" s="226">
        <f t="shared" si="34"/>
        <v>3</v>
      </c>
      <c r="BP145" s="226">
        <f t="shared" si="35"/>
        <v>0</v>
      </c>
      <c r="BQ145" s="226">
        <f t="shared" si="36"/>
        <v>3</v>
      </c>
      <c r="BR145" s="226">
        <f t="shared" si="37"/>
        <v>3</v>
      </c>
      <c r="BS145" s="226">
        <f t="shared" si="38"/>
        <v>0</v>
      </c>
      <c r="BT145" s="226">
        <f t="shared" si="39"/>
        <v>4</v>
      </c>
      <c r="BU145" s="226">
        <f t="shared" si="40"/>
        <v>3</v>
      </c>
      <c r="BV145" s="226">
        <f t="shared" si="41"/>
        <v>0</v>
      </c>
      <c r="BW145" s="226">
        <f t="shared" si="42"/>
        <v>4</v>
      </c>
      <c r="BX145" s="226">
        <f t="shared" si="43"/>
        <v>3</v>
      </c>
      <c r="BY145" s="226">
        <f t="shared" si="44"/>
        <v>0</v>
      </c>
      <c r="BZ145" s="226">
        <f t="shared" si="45"/>
        <v>5</v>
      </c>
      <c r="CA145" s="226">
        <f t="shared" si="46"/>
        <v>4</v>
      </c>
      <c r="CB145" s="226">
        <f t="shared" si="47"/>
        <v>0</v>
      </c>
      <c r="CC145" s="234"/>
      <c r="CD145" s="234"/>
      <c r="CE145" s="234"/>
    </row>
    <row r="146" spans="1:83" ht="15.75" customHeight="1">
      <c r="A146" s="240"/>
      <c r="B146" s="240"/>
      <c r="C146" s="240"/>
      <c r="D146" s="241">
        <f t="shared" ref="D146:AU146" si="48">SUM(D129:D145)</f>
        <v>1197</v>
      </c>
      <c r="E146" s="241">
        <f t="shared" si="48"/>
        <v>49</v>
      </c>
      <c r="F146" s="241">
        <f t="shared" si="48"/>
        <v>252</v>
      </c>
      <c r="G146" s="241">
        <f t="shared" si="48"/>
        <v>10</v>
      </c>
      <c r="H146" s="241">
        <f t="shared" si="48"/>
        <v>1155</v>
      </c>
      <c r="I146" s="241">
        <f t="shared" si="48"/>
        <v>52</v>
      </c>
      <c r="J146" s="241">
        <f t="shared" si="48"/>
        <v>191</v>
      </c>
      <c r="K146" s="241">
        <f t="shared" si="48"/>
        <v>9</v>
      </c>
      <c r="L146" s="241">
        <f t="shared" si="48"/>
        <v>1203</v>
      </c>
      <c r="M146" s="241">
        <f t="shared" si="48"/>
        <v>51</v>
      </c>
      <c r="N146" s="241">
        <f t="shared" si="48"/>
        <v>206</v>
      </c>
      <c r="O146" s="241">
        <f t="shared" si="48"/>
        <v>9</v>
      </c>
      <c r="P146" s="241">
        <f t="shared" si="48"/>
        <v>1152</v>
      </c>
      <c r="Q146" s="241">
        <f t="shared" si="48"/>
        <v>45</v>
      </c>
      <c r="R146" s="241">
        <f t="shared" si="48"/>
        <v>142</v>
      </c>
      <c r="S146" s="241">
        <f t="shared" si="48"/>
        <v>8</v>
      </c>
      <c r="T146" s="241">
        <f t="shared" si="48"/>
        <v>1064</v>
      </c>
      <c r="U146" s="241">
        <f t="shared" si="48"/>
        <v>47</v>
      </c>
      <c r="V146" s="241">
        <f t="shared" si="48"/>
        <v>185</v>
      </c>
      <c r="W146" s="241">
        <f t="shared" si="48"/>
        <v>9</v>
      </c>
      <c r="X146" s="241">
        <f t="shared" si="48"/>
        <v>1009</v>
      </c>
      <c r="Y146" s="241">
        <f t="shared" si="48"/>
        <v>48</v>
      </c>
      <c r="Z146" s="241">
        <f t="shared" si="48"/>
        <v>121</v>
      </c>
      <c r="AA146" s="241">
        <f t="shared" si="48"/>
        <v>7</v>
      </c>
      <c r="AB146" s="241">
        <f t="shared" si="48"/>
        <v>1018</v>
      </c>
      <c r="AC146" s="241">
        <f t="shared" si="48"/>
        <v>47</v>
      </c>
      <c r="AD146" s="241">
        <f t="shared" si="48"/>
        <v>131</v>
      </c>
      <c r="AE146" s="241">
        <f t="shared" si="48"/>
        <v>8</v>
      </c>
      <c r="AF146" s="241">
        <f t="shared" si="48"/>
        <v>976</v>
      </c>
      <c r="AG146" s="241">
        <f t="shared" si="48"/>
        <v>45</v>
      </c>
      <c r="AH146" s="241">
        <f t="shared" si="48"/>
        <v>112</v>
      </c>
      <c r="AI146" s="241">
        <f t="shared" si="48"/>
        <v>7</v>
      </c>
      <c r="AJ146" s="241">
        <f t="shared" si="48"/>
        <v>835</v>
      </c>
      <c r="AK146" s="241">
        <f t="shared" si="48"/>
        <v>39</v>
      </c>
      <c r="AL146" s="241">
        <f t="shared" si="48"/>
        <v>122</v>
      </c>
      <c r="AM146" s="241">
        <f t="shared" si="48"/>
        <v>7</v>
      </c>
      <c r="AN146" s="241">
        <f t="shared" si="48"/>
        <v>724</v>
      </c>
      <c r="AO146" s="241">
        <f t="shared" si="48"/>
        <v>35</v>
      </c>
      <c r="AP146" s="241">
        <f t="shared" si="48"/>
        <v>87</v>
      </c>
      <c r="AQ146" s="241">
        <f t="shared" si="48"/>
        <v>6</v>
      </c>
      <c r="AR146" s="241">
        <f t="shared" si="48"/>
        <v>653</v>
      </c>
      <c r="AS146" s="241">
        <f t="shared" si="48"/>
        <v>32</v>
      </c>
      <c r="AT146" s="241">
        <f t="shared" si="48"/>
        <v>143</v>
      </c>
      <c r="AU146" s="241">
        <f t="shared" si="48"/>
        <v>8</v>
      </c>
      <c r="AV146" s="248">
        <f t="shared" ref="AV146:BA146" si="49">SUM(AV95:AV145)</f>
        <v>118</v>
      </c>
      <c r="AW146" s="248">
        <f t="shared" si="49"/>
        <v>15</v>
      </c>
      <c r="AX146" s="248">
        <f t="shared" si="49"/>
        <v>54</v>
      </c>
      <c r="AY146" s="240">
        <f t="shared" si="49"/>
        <v>0</v>
      </c>
      <c r="AZ146" s="240">
        <f t="shared" si="49"/>
        <v>0</v>
      </c>
      <c r="BA146" s="240">
        <f t="shared" si="49"/>
        <v>0</v>
      </c>
      <c r="BB146" s="240">
        <f t="shared" ref="BB146:CB146" si="50">SUM(BB129:BB145)</f>
        <v>0</v>
      </c>
      <c r="BC146" s="240">
        <f t="shared" si="50"/>
        <v>0</v>
      </c>
      <c r="BD146" s="240">
        <f t="shared" si="50"/>
        <v>0</v>
      </c>
      <c r="BE146" s="240">
        <f t="shared" si="50"/>
        <v>0</v>
      </c>
      <c r="BF146" s="240">
        <f t="shared" si="50"/>
        <v>0</v>
      </c>
      <c r="BG146" s="240">
        <f t="shared" si="50"/>
        <v>0</v>
      </c>
      <c r="BH146" s="240">
        <f t="shared" si="50"/>
        <v>0</v>
      </c>
      <c r="BI146" s="240">
        <f t="shared" si="50"/>
        <v>0</v>
      </c>
      <c r="BJ146" s="240">
        <f t="shared" si="50"/>
        <v>0</v>
      </c>
      <c r="BK146" s="240" t="e">
        <f t="shared" si="50"/>
        <v>#VALUE!</v>
      </c>
      <c r="BL146" s="240">
        <f t="shared" si="50"/>
        <v>27</v>
      </c>
      <c r="BM146" s="240">
        <f t="shared" si="50"/>
        <v>7</v>
      </c>
      <c r="BN146" s="240" t="e">
        <f t="shared" si="50"/>
        <v>#VALUE!</v>
      </c>
      <c r="BO146" s="240">
        <f t="shared" si="50"/>
        <v>38</v>
      </c>
      <c r="BP146" s="240" t="e">
        <f t="shared" si="50"/>
        <v>#VALUE!</v>
      </c>
      <c r="BQ146" s="240" t="e">
        <f t="shared" si="50"/>
        <v>#VALUE!</v>
      </c>
      <c r="BR146" s="240">
        <f t="shared" si="50"/>
        <v>37</v>
      </c>
      <c r="BS146" s="240">
        <f t="shared" si="50"/>
        <v>8</v>
      </c>
      <c r="BT146" s="240" t="e">
        <f t="shared" si="50"/>
        <v>#VALUE!</v>
      </c>
      <c r="BU146" s="240">
        <f t="shared" si="50"/>
        <v>47</v>
      </c>
      <c r="BV146" s="240" t="e">
        <f t="shared" si="50"/>
        <v>#VALUE!</v>
      </c>
      <c r="BW146" s="240" t="e">
        <f t="shared" si="50"/>
        <v>#VALUE!</v>
      </c>
      <c r="BX146" s="240">
        <f t="shared" si="50"/>
        <v>48</v>
      </c>
      <c r="BY146" s="240">
        <f t="shared" si="50"/>
        <v>10</v>
      </c>
      <c r="BZ146" s="240" t="e">
        <f t="shared" si="50"/>
        <v>#VALUE!</v>
      </c>
      <c r="CA146" s="240">
        <f t="shared" si="50"/>
        <v>63</v>
      </c>
      <c r="CB146" s="240" t="e">
        <f t="shared" si="50"/>
        <v>#VALUE!</v>
      </c>
      <c r="CC146" s="240"/>
      <c r="CD146" s="240"/>
      <c r="CE146" s="240"/>
    </row>
    <row r="147" spans="1:83" ht="15.75" customHeight="1">
      <c r="A147" s="240"/>
      <c r="B147" s="240"/>
      <c r="C147" s="240"/>
      <c r="D147" s="241"/>
      <c r="E147" s="241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1"/>
      <c r="S147" s="241"/>
      <c r="T147" s="241"/>
      <c r="U147" s="241"/>
      <c r="V147" s="241"/>
      <c r="W147" s="241"/>
      <c r="X147" s="241"/>
      <c r="Y147" s="241"/>
      <c r="Z147" s="241"/>
      <c r="AA147" s="241"/>
      <c r="AB147" s="241"/>
      <c r="AC147" s="241"/>
      <c r="AD147" s="241"/>
      <c r="AE147" s="241"/>
      <c r="AF147" s="241"/>
      <c r="AG147" s="241"/>
      <c r="AH147" s="241"/>
      <c r="AI147" s="241"/>
      <c r="AJ147" s="241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0"/>
      <c r="AW147" s="240"/>
      <c r="AX147" s="240"/>
      <c r="AY147" s="240"/>
      <c r="AZ147" s="240"/>
      <c r="BA147" s="240"/>
      <c r="BB147" s="240"/>
      <c r="BC147" s="240"/>
      <c r="BD147" s="240"/>
      <c r="BE147" s="240"/>
      <c r="BF147" s="240"/>
      <c r="BG147" s="240"/>
      <c r="BH147" s="240"/>
      <c r="BI147" s="240"/>
      <c r="BJ147" s="240"/>
      <c r="BK147" s="240"/>
      <c r="BL147" s="240"/>
      <c r="BM147" s="240"/>
      <c r="BN147" s="240"/>
      <c r="BO147" s="240"/>
      <c r="BP147" s="240"/>
      <c r="BQ147" s="240"/>
      <c r="BR147" s="240"/>
      <c r="BS147" s="240"/>
      <c r="BT147" s="240"/>
      <c r="BU147" s="240"/>
      <c r="BV147" s="240"/>
      <c r="BW147" s="240"/>
      <c r="BX147" s="240"/>
      <c r="BY147" s="240"/>
      <c r="BZ147" s="240"/>
      <c r="CA147" s="240"/>
      <c r="CB147" s="240"/>
      <c r="CC147" s="240"/>
      <c r="CD147" s="240"/>
      <c r="CE147" s="240"/>
    </row>
    <row r="148" spans="1:83" ht="15.75" customHeight="1">
      <c r="A148" s="249" t="s">
        <v>87</v>
      </c>
      <c r="B148" s="249">
        <v>286</v>
      </c>
      <c r="C148" s="249">
        <v>0.1</v>
      </c>
      <c r="D148" s="249">
        <v>206</v>
      </c>
      <c r="E148" s="249">
        <v>8</v>
      </c>
      <c r="F148" s="249">
        <v>41</v>
      </c>
      <c r="G148" s="249">
        <v>1</v>
      </c>
      <c r="H148" s="249">
        <v>197</v>
      </c>
      <c r="I148" s="249">
        <v>8</v>
      </c>
      <c r="J148" s="249">
        <v>71</v>
      </c>
      <c r="K148" s="249">
        <v>2</v>
      </c>
      <c r="L148" s="249">
        <v>212</v>
      </c>
      <c r="M148" s="249">
        <v>8</v>
      </c>
      <c r="N148" s="249">
        <v>93</v>
      </c>
      <c r="O148" s="249">
        <v>3</v>
      </c>
      <c r="P148" s="249">
        <v>195</v>
      </c>
      <c r="Q148" s="249">
        <v>8</v>
      </c>
      <c r="R148" s="249">
        <v>59</v>
      </c>
      <c r="S148" s="249">
        <v>2</v>
      </c>
      <c r="T148" s="249">
        <v>212</v>
      </c>
      <c r="U148" s="249">
        <v>9</v>
      </c>
      <c r="V148" s="249">
        <v>61</v>
      </c>
      <c r="W148" s="249">
        <v>2</v>
      </c>
      <c r="X148" s="249">
        <v>166</v>
      </c>
      <c r="Y148" s="249">
        <v>7</v>
      </c>
      <c r="Z148" s="249">
        <v>70</v>
      </c>
      <c r="AA148" s="249">
        <v>3</v>
      </c>
      <c r="AB148" s="249">
        <v>180</v>
      </c>
      <c r="AC148" s="249">
        <v>8</v>
      </c>
      <c r="AD148" s="249">
        <v>45</v>
      </c>
      <c r="AE148" s="249">
        <v>2</v>
      </c>
      <c r="AF148" s="249">
        <v>166</v>
      </c>
      <c r="AG148" s="249">
        <v>8</v>
      </c>
      <c r="AH148" s="249">
        <v>50</v>
      </c>
      <c r="AI148" s="249">
        <v>2</v>
      </c>
      <c r="AJ148" s="249">
        <v>125</v>
      </c>
      <c r="AK148" s="249">
        <v>7</v>
      </c>
      <c r="AL148" s="249">
        <v>40</v>
      </c>
      <c r="AM148" s="249">
        <v>2</v>
      </c>
      <c r="AN148" s="249">
        <v>49</v>
      </c>
      <c r="AO148" s="249">
        <v>2</v>
      </c>
      <c r="AP148" s="249">
        <v>33</v>
      </c>
      <c r="AQ148" s="249">
        <v>2</v>
      </c>
      <c r="AR148" s="249">
        <v>68</v>
      </c>
      <c r="AS148" s="249">
        <v>3</v>
      </c>
      <c r="AT148" s="249">
        <v>20</v>
      </c>
      <c r="AU148" s="249">
        <v>1</v>
      </c>
      <c r="AV148" s="249">
        <v>20</v>
      </c>
      <c r="AW148" s="249">
        <v>1</v>
      </c>
      <c r="AX148" s="249">
        <v>81</v>
      </c>
      <c r="AY148" s="249">
        <v>4</v>
      </c>
      <c r="AZ148" s="249" t="s">
        <v>15</v>
      </c>
      <c r="BA148" s="249" t="s">
        <v>15</v>
      </c>
      <c r="BB148" s="249" t="s">
        <v>15</v>
      </c>
      <c r="BC148" s="249" t="s">
        <v>15</v>
      </c>
      <c r="BD148" s="249" t="s">
        <v>15</v>
      </c>
      <c r="BE148" s="249" t="s">
        <v>15</v>
      </c>
      <c r="BF148" s="249" t="s">
        <v>15</v>
      </c>
      <c r="BG148" s="249" t="s">
        <v>15</v>
      </c>
      <c r="BH148" s="249" t="s">
        <v>15</v>
      </c>
      <c r="BI148" s="249" t="s">
        <v>15</v>
      </c>
      <c r="BJ148" s="249" t="s">
        <v>15</v>
      </c>
      <c r="BK148" s="106">
        <f t="shared" ref="BK148:BK198" si="51">ROUNDUP((((U148+AC148+W148+AE148)*4)+Q148+Y148+AG148+AK148+AO148+AS148+S148+AA148+AI148+AM148+AQ148+AU148)/18,0)</f>
        <v>8</v>
      </c>
      <c r="BL148" s="106">
        <f t="shared" ref="BL148:BL198" si="52">ROUNDUP((((U148+AC148)*4))/18,0)</f>
        <v>4</v>
      </c>
      <c r="BM148" s="106">
        <f t="shared" ref="BM148:BM198" si="53">ROUNDUP((((W148+AE148)*4))/18,0)</f>
        <v>1</v>
      </c>
      <c r="BN148" s="106">
        <f t="shared" ref="BN148:BN198" si="54">ROUNDUP((((U148+Y148+AC148+W148+AA148+AE148)*4)+Q148+AG148+AK148+AO148+AS148+S148+AI148+AM148+AQ148+AU148)/18,0)</f>
        <v>9</v>
      </c>
      <c r="BO148" s="106">
        <f t="shared" ref="BO148:BO198" si="55">ROUNDUP((((U148+Y148+AC148)*4))/18,0)</f>
        <v>6</v>
      </c>
      <c r="BP148" s="106">
        <f t="shared" ref="BP148:BP198" si="56">ROUNDUP((((W148+AA148+AE148)*4))/18,0)</f>
        <v>2</v>
      </c>
      <c r="BQ148" s="106">
        <f t="shared" ref="BQ148:BQ198" si="57">ROUNDUP((((Q148+U148+AC148+S148+W148+AE148)*4)+Y148+AG148+AK148+AO148+AS148+AA148+AI148+AM148+AQ148+AU148)/18,0)</f>
        <v>9</v>
      </c>
      <c r="BR148" s="106">
        <f t="shared" ref="BR148:BR198" si="58">ROUNDUP((((Q148+U148+AC148)*4))/18,0)</f>
        <v>6</v>
      </c>
      <c r="BS148" s="106">
        <f t="shared" ref="BS148:BS198" si="59">ROUNDUP((((S148+W148+AE148)*4))/18,0)</f>
        <v>2</v>
      </c>
      <c r="BT148" s="106">
        <f t="shared" ref="BT148:BT198" si="60">ROUNDUP((((Q148+U148+Y148+AC148+S148+W148+AA148+AE148)*4)+AG148+AK148+AO148+AS148+AI148+AM148+AQ148+AU148)/18,0)</f>
        <v>11</v>
      </c>
      <c r="BU148" s="106">
        <f t="shared" ref="BU148:BU198" si="61">ROUNDUP((((Q148+U148+Y148+AC148)*4))/18,0)</f>
        <v>8</v>
      </c>
      <c r="BV148" s="106">
        <f t="shared" ref="BV148:BV198" si="62">ROUNDUP((((S148+W148+AA148+AE148)*4))/18,0)</f>
        <v>2</v>
      </c>
      <c r="BW148" s="106">
        <f t="shared" ref="BW148:BW198" si="63">ROUNDUP((((M148+Q148+U148+AC148+O148+S148+W148+AE148)*4)+Y148+AG148+AK148+AO148+AS148+AA148+AI148+AM148+AQ148+AU148)/18,0)</f>
        <v>12</v>
      </c>
      <c r="BX148" s="106">
        <f t="shared" ref="BX148:BX198" si="64">ROUNDUP((((M148+Q148+U148+AC148)*4))/18,0)</f>
        <v>8</v>
      </c>
      <c r="BY148" s="106">
        <f t="shared" ref="BY148:BY198" si="65">ROUNDUP((((O148+S148+W148+AE148)*4))/18,0)</f>
        <v>2</v>
      </c>
      <c r="BZ148" s="106">
        <f t="shared" ref="BZ148:BZ198" si="66">ROUNDUP((((M148+O148+Q148+S148+U148+W148+Y148+AA148+AC148+AE148)*4)+AG148+AI148+AK148+AM148+AO148+AQ148+AS148+AU148)/18,0)</f>
        <v>14</v>
      </c>
      <c r="CA148" s="106">
        <f t="shared" ref="CA148:CA198" si="67">ROUNDUP((((M148+Q148+Y148+U148+AC148)*4))/18,0)</f>
        <v>9</v>
      </c>
      <c r="CB148" s="106">
        <f t="shared" ref="CB148:CB198" si="68">ROUNDUP((((O148+S148+W148+AA148+AE148)*4))/18,0)</f>
        <v>3</v>
      </c>
    </row>
    <row r="149" spans="1:83" ht="15.75" customHeight="1">
      <c r="A149" s="249" t="s">
        <v>87</v>
      </c>
      <c r="B149" s="249">
        <v>244</v>
      </c>
      <c r="C149" s="249">
        <v>0.1</v>
      </c>
      <c r="D149" s="249">
        <v>244</v>
      </c>
      <c r="E149" s="249">
        <v>9</v>
      </c>
      <c r="F149" s="249">
        <v>110</v>
      </c>
      <c r="G149" s="249">
        <v>3</v>
      </c>
      <c r="H149" s="249">
        <v>266</v>
      </c>
      <c r="I149" s="249">
        <v>9</v>
      </c>
      <c r="J149" s="249">
        <v>114</v>
      </c>
      <c r="K149" s="249">
        <v>4</v>
      </c>
      <c r="L149" s="249">
        <v>247</v>
      </c>
      <c r="M149" s="249">
        <v>9</v>
      </c>
      <c r="N149" s="249">
        <v>84</v>
      </c>
      <c r="O149" s="249">
        <v>3</v>
      </c>
      <c r="P149" s="249">
        <v>284</v>
      </c>
      <c r="Q149" s="249">
        <v>10</v>
      </c>
      <c r="R149" s="249">
        <v>80</v>
      </c>
      <c r="S149" s="249">
        <v>3</v>
      </c>
      <c r="T149" s="249">
        <v>182</v>
      </c>
      <c r="U149" s="249">
        <v>6</v>
      </c>
      <c r="V149" s="249">
        <v>33</v>
      </c>
      <c r="W149" s="249">
        <v>1</v>
      </c>
      <c r="X149" s="249">
        <v>173</v>
      </c>
      <c r="Y149" s="249">
        <v>7</v>
      </c>
      <c r="Z149" s="249">
        <v>26</v>
      </c>
      <c r="AA149" s="249">
        <v>1</v>
      </c>
      <c r="AB149" s="249">
        <v>163</v>
      </c>
      <c r="AC149" s="249">
        <v>7</v>
      </c>
      <c r="AD149" s="249">
        <v>33</v>
      </c>
      <c r="AE149" s="249">
        <v>1</v>
      </c>
      <c r="AF149" s="249">
        <v>141</v>
      </c>
      <c r="AG149" s="249">
        <v>6</v>
      </c>
      <c r="AH149" s="249">
        <v>25</v>
      </c>
      <c r="AI149" s="249">
        <v>1</v>
      </c>
      <c r="AJ149" s="249">
        <v>133</v>
      </c>
      <c r="AK149" s="249">
        <v>6</v>
      </c>
      <c r="AL149" s="249">
        <v>21</v>
      </c>
      <c r="AM149" s="249">
        <v>1</v>
      </c>
      <c r="AN149" s="249">
        <v>129</v>
      </c>
      <c r="AO149" s="249">
        <v>6</v>
      </c>
      <c r="AP149" s="249">
        <v>28</v>
      </c>
      <c r="AQ149" s="249">
        <v>1</v>
      </c>
      <c r="AR149" s="249">
        <v>132</v>
      </c>
      <c r="AS149" s="249">
        <v>6</v>
      </c>
      <c r="AT149" s="249">
        <v>33</v>
      </c>
      <c r="AU149" s="249">
        <v>1</v>
      </c>
      <c r="AV149" s="249">
        <v>33</v>
      </c>
      <c r="AW149" s="249">
        <v>1</v>
      </c>
      <c r="AX149" s="249">
        <v>20</v>
      </c>
      <c r="AY149" s="249">
        <v>1</v>
      </c>
      <c r="AZ149" s="249" t="s">
        <v>15</v>
      </c>
      <c r="BA149" s="249" t="s">
        <v>15</v>
      </c>
      <c r="BB149" s="249" t="s">
        <v>15</v>
      </c>
      <c r="BC149" s="249" t="s">
        <v>15</v>
      </c>
      <c r="BD149" s="249" t="s">
        <v>15</v>
      </c>
      <c r="BE149" s="249" t="s">
        <v>15</v>
      </c>
      <c r="BF149" s="249" t="s">
        <v>15</v>
      </c>
      <c r="BG149" s="249" t="s">
        <v>15</v>
      </c>
      <c r="BH149" s="249" t="s">
        <v>15</v>
      </c>
      <c r="BI149" s="249" t="s">
        <v>15</v>
      </c>
      <c r="BJ149" s="249" t="s">
        <v>15</v>
      </c>
      <c r="BK149" s="106">
        <f t="shared" si="51"/>
        <v>7</v>
      </c>
      <c r="BL149" s="106">
        <f t="shared" si="52"/>
        <v>3</v>
      </c>
      <c r="BM149" s="106">
        <f t="shared" si="53"/>
        <v>1</v>
      </c>
      <c r="BN149" s="106">
        <f t="shared" si="54"/>
        <v>8</v>
      </c>
      <c r="BO149" s="106">
        <f t="shared" si="55"/>
        <v>5</v>
      </c>
      <c r="BP149" s="106">
        <f t="shared" si="56"/>
        <v>1</v>
      </c>
      <c r="BQ149" s="106">
        <f t="shared" si="57"/>
        <v>9</v>
      </c>
      <c r="BR149" s="106">
        <f t="shared" si="58"/>
        <v>6</v>
      </c>
      <c r="BS149" s="106">
        <f t="shared" si="59"/>
        <v>2</v>
      </c>
      <c r="BT149" s="106">
        <f t="shared" si="60"/>
        <v>10</v>
      </c>
      <c r="BU149" s="106">
        <f t="shared" si="61"/>
        <v>7</v>
      </c>
      <c r="BV149" s="106">
        <f t="shared" si="62"/>
        <v>2</v>
      </c>
      <c r="BW149" s="106">
        <f t="shared" si="63"/>
        <v>11</v>
      </c>
      <c r="BX149" s="106">
        <f t="shared" si="64"/>
        <v>8</v>
      </c>
      <c r="BY149" s="106">
        <f t="shared" si="65"/>
        <v>2</v>
      </c>
      <c r="BZ149" s="106">
        <f t="shared" si="66"/>
        <v>13</v>
      </c>
      <c r="CA149" s="106">
        <f t="shared" si="67"/>
        <v>9</v>
      </c>
      <c r="CB149" s="106">
        <f t="shared" si="68"/>
        <v>2</v>
      </c>
    </row>
    <row r="150" spans="1:83" ht="15.75" customHeight="1">
      <c r="A150" s="249" t="s">
        <v>87</v>
      </c>
      <c r="B150" s="249">
        <v>299</v>
      </c>
      <c r="C150" s="249">
        <v>0.1</v>
      </c>
      <c r="D150" s="249">
        <v>171</v>
      </c>
      <c r="E150" s="249">
        <v>6</v>
      </c>
      <c r="F150" s="249">
        <v>31</v>
      </c>
      <c r="G150" s="249">
        <v>1</v>
      </c>
      <c r="H150" s="249">
        <v>212</v>
      </c>
      <c r="I150" s="249">
        <v>7</v>
      </c>
      <c r="J150" s="249">
        <v>39</v>
      </c>
      <c r="K150" s="249">
        <v>1</v>
      </c>
      <c r="L150" s="249">
        <v>201</v>
      </c>
      <c r="M150" s="249">
        <v>5</v>
      </c>
      <c r="N150" s="249">
        <v>33</v>
      </c>
      <c r="O150" s="249">
        <v>1</v>
      </c>
      <c r="P150" s="249">
        <v>220</v>
      </c>
      <c r="Q150" s="249">
        <v>6</v>
      </c>
      <c r="R150" s="249">
        <v>40</v>
      </c>
      <c r="S150" s="249">
        <v>1</v>
      </c>
      <c r="T150" s="249">
        <v>227</v>
      </c>
      <c r="U150" s="249">
        <v>6</v>
      </c>
      <c r="V150" s="249">
        <v>25</v>
      </c>
      <c r="W150" s="249">
        <v>1</v>
      </c>
      <c r="X150" s="249">
        <v>192</v>
      </c>
      <c r="Y150" s="249">
        <v>5</v>
      </c>
      <c r="Z150" s="249">
        <v>35</v>
      </c>
      <c r="AA150" s="249">
        <v>1</v>
      </c>
      <c r="AB150" s="249">
        <v>170</v>
      </c>
      <c r="AC150" s="249">
        <v>6</v>
      </c>
      <c r="AD150" s="249">
        <v>29</v>
      </c>
      <c r="AE150" s="249">
        <v>1</v>
      </c>
      <c r="AF150" s="249">
        <v>176</v>
      </c>
      <c r="AG150" s="249">
        <v>5</v>
      </c>
      <c r="AH150" s="249">
        <v>30</v>
      </c>
      <c r="AI150" s="249">
        <v>1</v>
      </c>
      <c r="AJ150" s="249">
        <v>132</v>
      </c>
      <c r="AK150" s="249">
        <v>5</v>
      </c>
      <c r="AL150" s="249">
        <v>28</v>
      </c>
      <c r="AM150" s="249">
        <v>1</v>
      </c>
      <c r="AN150" s="249">
        <v>44</v>
      </c>
      <c r="AO150" s="249">
        <v>2</v>
      </c>
      <c r="AP150" s="249">
        <v>15</v>
      </c>
      <c r="AQ150" s="249">
        <v>1</v>
      </c>
      <c r="AR150" s="249">
        <v>62</v>
      </c>
      <c r="AS150" s="249">
        <v>2</v>
      </c>
      <c r="AT150" s="249">
        <v>8</v>
      </c>
      <c r="AU150" s="249">
        <v>1</v>
      </c>
      <c r="AV150" s="249">
        <v>8</v>
      </c>
      <c r="AW150" s="249">
        <v>1</v>
      </c>
      <c r="AX150" s="249">
        <v>33</v>
      </c>
      <c r="AY150" s="249">
        <v>1</v>
      </c>
      <c r="AZ150" s="249" t="s">
        <v>15</v>
      </c>
      <c r="BA150" s="249" t="s">
        <v>15</v>
      </c>
      <c r="BB150" s="249" t="s">
        <v>15</v>
      </c>
      <c r="BC150" s="249" t="s">
        <v>15</v>
      </c>
      <c r="BD150" s="249" t="s">
        <v>15</v>
      </c>
      <c r="BE150" s="249" t="s">
        <v>15</v>
      </c>
      <c r="BF150" s="249" t="s">
        <v>15</v>
      </c>
      <c r="BG150" s="249" t="s">
        <v>15</v>
      </c>
      <c r="BH150" s="249" t="s">
        <v>15</v>
      </c>
      <c r="BI150" s="249" t="s">
        <v>15</v>
      </c>
      <c r="BJ150" s="249" t="s">
        <v>15</v>
      </c>
      <c r="BK150" s="106">
        <f t="shared" si="51"/>
        <v>5</v>
      </c>
      <c r="BL150" s="106">
        <f t="shared" si="52"/>
        <v>3</v>
      </c>
      <c r="BM150" s="106">
        <f t="shared" si="53"/>
        <v>1</v>
      </c>
      <c r="BN150" s="106">
        <f t="shared" si="54"/>
        <v>6</v>
      </c>
      <c r="BO150" s="106">
        <f t="shared" si="55"/>
        <v>4</v>
      </c>
      <c r="BP150" s="106">
        <f t="shared" si="56"/>
        <v>1</v>
      </c>
      <c r="BQ150" s="106">
        <f t="shared" si="57"/>
        <v>6</v>
      </c>
      <c r="BR150" s="106">
        <f t="shared" si="58"/>
        <v>4</v>
      </c>
      <c r="BS150" s="106">
        <f t="shared" si="59"/>
        <v>1</v>
      </c>
      <c r="BT150" s="106">
        <f t="shared" si="60"/>
        <v>7</v>
      </c>
      <c r="BU150" s="106">
        <f t="shared" si="61"/>
        <v>6</v>
      </c>
      <c r="BV150" s="106">
        <f t="shared" si="62"/>
        <v>1</v>
      </c>
      <c r="BW150" s="106">
        <f t="shared" si="63"/>
        <v>8</v>
      </c>
      <c r="BX150" s="106">
        <f t="shared" si="64"/>
        <v>6</v>
      </c>
      <c r="BY150" s="106">
        <f t="shared" si="65"/>
        <v>1</v>
      </c>
      <c r="BZ150" s="106">
        <f t="shared" si="66"/>
        <v>9</v>
      </c>
      <c r="CA150" s="106">
        <f t="shared" si="67"/>
        <v>7</v>
      </c>
      <c r="CB150" s="106">
        <f t="shared" si="68"/>
        <v>2</v>
      </c>
    </row>
    <row r="151" spans="1:83" ht="15.75" customHeight="1">
      <c r="A151" s="249" t="s">
        <v>87</v>
      </c>
      <c r="B151" s="249">
        <v>280</v>
      </c>
      <c r="C151" s="249">
        <v>0.1</v>
      </c>
      <c r="D151" s="249">
        <v>298</v>
      </c>
      <c r="E151" s="249">
        <v>10</v>
      </c>
      <c r="F151" s="249"/>
      <c r="G151" s="249"/>
      <c r="H151" s="249">
        <v>328</v>
      </c>
      <c r="I151" s="249">
        <v>13</v>
      </c>
      <c r="J151" s="249"/>
      <c r="K151" s="249"/>
      <c r="L151" s="249">
        <v>290</v>
      </c>
      <c r="M151" s="249">
        <v>13</v>
      </c>
      <c r="N151" s="249"/>
      <c r="O151" s="249"/>
      <c r="P151" s="249">
        <v>264</v>
      </c>
      <c r="Q151" s="249">
        <v>11</v>
      </c>
      <c r="R151" s="249"/>
      <c r="S151" s="249"/>
      <c r="T151" s="249">
        <v>242</v>
      </c>
      <c r="U151" s="249">
        <v>10</v>
      </c>
      <c r="V151" s="249"/>
      <c r="W151" s="249"/>
      <c r="X151" s="249">
        <v>228</v>
      </c>
      <c r="Y151" s="249">
        <v>10</v>
      </c>
      <c r="Z151" s="249"/>
      <c r="AA151" s="249"/>
      <c r="AB151" s="249">
        <v>191</v>
      </c>
      <c r="AC151" s="249">
        <v>8</v>
      </c>
      <c r="AD151" s="249"/>
      <c r="AE151" s="249"/>
      <c r="AF151" s="249">
        <v>157</v>
      </c>
      <c r="AG151" s="249">
        <v>7</v>
      </c>
      <c r="AH151" s="249"/>
      <c r="AI151" s="249"/>
      <c r="AJ151" s="249">
        <v>126</v>
      </c>
      <c r="AK151" s="249">
        <v>6</v>
      </c>
      <c r="AL151" s="249"/>
      <c r="AM151" s="249"/>
      <c r="AN151" s="249">
        <v>97</v>
      </c>
      <c r="AO151" s="249">
        <v>4</v>
      </c>
      <c r="AP151" s="249"/>
      <c r="AQ151" s="249"/>
      <c r="AR151" s="249">
        <v>79</v>
      </c>
      <c r="AS151" s="249">
        <v>4</v>
      </c>
      <c r="AT151" s="249"/>
      <c r="AU151" s="249"/>
      <c r="AV151" s="249"/>
      <c r="AW151" s="249"/>
      <c r="AX151" s="249">
        <v>120</v>
      </c>
      <c r="AY151" s="249">
        <v>4</v>
      </c>
      <c r="AZ151" s="249" t="s">
        <v>15</v>
      </c>
      <c r="BA151" s="249" t="s">
        <v>15</v>
      </c>
      <c r="BB151" s="249" t="s">
        <v>15</v>
      </c>
      <c r="BC151" s="249" t="s">
        <v>15</v>
      </c>
      <c r="BD151" s="249" t="s">
        <v>15</v>
      </c>
      <c r="BE151" s="249" t="s">
        <v>15</v>
      </c>
      <c r="BF151" s="249" t="s">
        <v>15</v>
      </c>
      <c r="BG151" s="249" t="s">
        <v>15</v>
      </c>
      <c r="BH151" s="249" t="s">
        <v>15</v>
      </c>
      <c r="BI151" s="249" t="s">
        <v>15</v>
      </c>
      <c r="BJ151" s="249" t="s">
        <v>15</v>
      </c>
      <c r="BK151" s="106">
        <f t="shared" si="51"/>
        <v>7</v>
      </c>
      <c r="BL151" s="106">
        <f t="shared" si="52"/>
        <v>4</v>
      </c>
      <c r="BM151" s="106">
        <f t="shared" si="53"/>
        <v>0</v>
      </c>
      <c r="BN151" s="106">
        <f t="shared" si="54"/>
        <v>8</v>
      </c>
      <c r="BO151" s="106">
        <f t="shared" si="55"/>
        <v>7</v>
      </c>
      <c r="BP151" s="106">
        <f t="shared" si="56"/>
        <v>0</v>
      </c>
      <c r="BQ151" s="106">
        <f t="shared" si="57"/>
        <v>9</v>
      </c>
      <c r="BR151" s="106">
        <f t="shared" si="58"/>
        <v>7</v>
      </c>
      <c r="BS151" s="106">
        <f t="shared" si="59"/>
        <v>0</v>
      </c>
      <c r="BT151" s="106">
        <f t="shared" si="60"/>
        <v>10</v>
      </c>
      <c r="BU151" s="106">
        <f t="shared" si="61"/>
        <v>9</v>
      </c>
      <c r="BV151" s="106">
        <f t="shared" si="62"/>
        <v>0</v>
      </c>
      <c r="BW151" s="106">
        <f t="shared" si="63"/>
        <v>12</v>
      </c>
      <c r="BX151" s="106">
        <f t="shared" si="64"/>
        <v>10</v>
      </c>
      <c r="BY151" s="106">
        <f t="shared" si="65"/>
        <v>0</v>
      </c>
      <c r="BZ151" s="106">
        <f t="shared" si="66"/>
        <v>13</v>
      </c>
      <c r="CA151" s="106">
        <f t="shared" si="67"/>
        <v>12</v>
      </c>
      <c r="CB151" s="106">
        <f t="shared" si="68"/>
        <v>0</v>
      </c>
    </row>
    <row r="152" spans="1:83" ht="15.75" customHeight="1">
      <c r="A152" s="249" t="s">
        <v>87</v>
      </c>
      <c r="B152" s="249">
        <v>76</v>
      </c>
      <c r="C152" s="249">
        <v>0.1</v>
      </c>
      <c r="D152" s="249">
        <v>91</v>
      </c>
      <c r="E152" s="249">
        <v>3</v>
      </c>
      <c r="F152" s="249">
        <v>133</v>
      </c>
      <c r="G152" s="249">
        <v>4</v>
      </c>
      <c r="H152" s="249">
        <v>74</v>
      </c>
      <c r="I152" s="249">
        <v>3</v>
      </c>
      <c r="J152" s="249">
        <v>133</v>
      </c>
      <c r="K152" s="249">
        <v>4</v>
      </c>
      <c r="L152" s="249">
        <v>122</v>
      </c>
      <c r="M152" s="249">
        <v>4</v>
      </c>
      <c r="N152" s="249">
        <v>130</v>
      </c>
      <c r="O152" s="249">
        <v>4</v>
      </c>
      <c r="P152" s="249">
        <v>95</v>
      </c>
      <c r="Q152" s="249">
        <v>4</v>
      </c>
      <c r="R152" s="249">
        <v>140</v>
      </c>
      <c r="S152" s="249">
        <v>4</v>
      </c>
      <c r="T152" s="249">
        <v>102</v>
      </c>
      <c r="U152" s="249">
        <v>3</v>
      </c>
      <c r="V152" s="249">
        <v>113</v>
      </c>
      <c r="W152" s="249">
        <v>4</v>
      </c>
      <c r="X152" s="249">
        <v>49</v>
      </c>
      <c r="Y152" s="249">
        <v>2</v>
      </c>
      <c r="Z152" s="249">
        <v>94</v>
      </c>
      <c r="AA152" s="249">
        <v>3</v>
      </c>
      <c r="AB152" s="249">
        <v>69</v>
      </c>
      <c r="AC152" s="249">
        <v>3</v>
      </c>
      <c r="AD152" s="249">
        <v>85</v>
      </c>
      <c r="AE152" s="249">
        <v>3</v>
      </c>
      <c r="AF152" s="249">
        <v>44</v>
      </c>
      <c r="AG152" s="249">
        <v>2</v>
      </c>
      <c r="AH152" s="249">
        <v>80</v>
      </c>
      <c r="AI152" s="249">
        <v>3</v>
      </c>
      <c r="AJ152" s="249">
        <v>37</v>
      </c>
      <c r="AK152" s="249">
        <v>2</v>
      </c>
      <c r="AL152" s="249">
        <v>71</v>
      </c>
      <c r="AM152" s="249">
        <v>3</v>
      </c>
      <c r="AN152" s="249">
        <v>21</v>
      </c>
      <c r="AO152" s="249">
        <v>1</v>
      </c>
      <c r="AP152" s="249">
        <v>52</v>
      </c>
      <c r="AQ152" s="249">
        <v>2</v>
      </c>
      <c r="AR152" s="249">
        <v>40</v>
      </c>
      <c r="AS152" s="249">
        <v>2</v>
      </c>
      <c r="AT152" s="249">
        <v>32</v>
      </c>
      <c r="AU152" s="249">
        <v>2</v>
      </c>
      <c r="AV152" s="249">
        <v>32</v>
      </c>
      <c r="AW152" s="249">
        <v>2</v>
      </c>
      <c r="AX152" s="249">
        <v>8</v>
      </c>
      <c r="AY152" s="249">
        <v>1</v>
      </c>
      <c r="AZ152" s="249" t="s">
        <v>15</v>
      </c>
      <c r="BA152" s="249" t="s">
        <v>15</v>
      </c>
      <c r="BB152" s="249" t="s">
        <v>15</v>
      </c>
      <c r="BC152" s="249" t="s">
        <v>15</v>
      </c>
      <c r="BD152" s="249" t="s">
        <v>15</v>
      </c>
      <c r="BE152" s="249" t="s">
        <v>15</v>
      </c>
      <c r="BF152" s="249" t="s">
        <v>15</v>
      </c>
      <c r="BG152" s="249" t="s">
        <v>15</v>
      </c>
      <c r="BH152" s="249" t="s">
        <v>15</v>
      </c>
      <c r="BI152" s="249" t="s">
        <v>15</v>
      </c>
      <c r="BJ152" s="249" t="s">
        <v>15</v>
      </c>
      <c r="BK152" s="106">
        <f t="shared" si="51"/>
        <v>5</v>
      </c>
      <c r="BL152" s="106">
        <f t="shared" si="52"/>
        <v>2</v>
      </c>
      <c r="BM152" s="106">
        <f t="shared" si="53"/>
        <v>2</v>
      </c>
      <c r="BN152" s="106">
        <f t="shared" si="54"/>
        <v>6</v>
      </c>
      <c r="BO152" s="106">
        <f t="shared" si="55"/>
        <v>2</v>
      </c>
      <c r="BP152" s="106">
        <f t="shared" si="56"/>
        <v>3</v>
      </c>
      <c r="BQ152" s="106">
        <f t="shared" si="57"/>
        <v>6</v>
      </c>
      <c r="BR152" s="106">
        <f t="shared" si="58"/>
        <v>3</v>
      </c>
      <c r="BS152" s="106">
        <f t="shared" si="59"/>
        <v>3</v>
      </c>
      <c r="BT152" s="106">
        <f t="shared" si="60"/>
        <v>7</v>
      </c>
      <c r="BU152" s="106">
        <f t="shared" si="61"/>
        <v>3</v>
      </c>
      <c r="BV152" s="106">
        <f t="shared" si="62"/>
        <v>4</v>
      </c>
      <c r="BW152" s="106">
        <f t="shared" si="63"/>
        <v>8</v>
      </c>
      <c r="BX152" s="106">
        <f t="shared" si="64"/>
        <v>4</v>
      </c>
      <c r="BY152" s="106">
        <f t="shared" si="65"/>
        <v>4</v>
      </c>
      <c r="BZ152" s="106">
        <f t="shared" si="66"/>
        <v>9</v>
      </c>
      <c r="CA152" s="106">
        <f t="shared" si="67"/>
        <v>4</v>
      </c>
      <c r="CB152" s="106">
        <f t="shared" si="68"/>
        <v>4</v>
      </c>
    </row>
    <row r="153" spans="1:83" ht="15.75" customHeight="1">
      <c r="A153" s="249" t="s">
        <v>87</v>
      </c>
      <c r="B153" s="249">
        <v>121</v>
      </c>
      <c r="C153" s="249">
        <v>0.1</v>
      </c>
      <c r="D153" s="249">
        <v>266</v>
      </c>
      <c r="E153" s="249">
        <v>10</v>
      </c>
      <c r="F153" s="249"/>
      <c r="G153" s="249"/>
      <c r="H153" s="249">
        <v>283</v>
      </c>
      <c r="I153" s="249">
        <v>11</v>
      </c>
      <c r="J153" s="249"/>
      <c r="K153" s="249"/>
      <c r="L153" s="249">
        <v>237</v>
      </c>
      <c r="M153" s="249">
        <v>8</v>
      </c>
      <c r="N153" s="249"/>
      <c r="O153" s="249"/>
      <c r="P153" s="249">
        <v>247</v>
      </c>
      <c r="Q153" s="249">
        <v>8</v>
      </c>
      <c r="R153" s="249"/>
      <c r="S153" s="249"/>
      <c r="T153" s="249">
        <v>191</v>
      </c>
      <c r="U153" s="249">
        <v>7</v>
      </c>
      <c r="V153" s="249"/>
      <c r="W153" s="249"/>
      <c r="X153" s="249">
        <v>152</v>
      </c>
      <c r="Y153" s="249">
        <v>5</v>
      </c>
      <c r="Z153" s="249"/>
      <c r="AA153" s="249"/>
      <c r="AB153" s="249">
        <v>145</v>
      </c>
      <c r="AC153" s="249">
        <v>5</v>
      </c>
      <c r="AD153" s="249"/>
      <c r="AE153" s="249"/>
      <c r="AF153" s="249">
        <v>135</v>
      </c>
      <c r="AG153" s="249">
        <v>5</v>
      </c>
      <c r="AH153" s="249"/>
      <c r="AI153" s="249"/>
      <c r="AJ153" s="249">
        <v>139</v>
      </c>
      <c r="AK153" s="249">
        <v>5</v>
      </c>
      <c r="AL153" s="249"/>
      <c r="AM153" s="249"/>
      <c r="AN153" s="249">
        <v>75</v>
      </c>
      <c r="AO153" s="249">
        <v>3</v>
      </c>
      <c r="AP153" s="249"/>
      <c r="AQ153" s="249"/>
      <c r="AR153" s="249">
        <v>84</v>
      </c>
      <c r="AS153" s="249">
        <v>4</v>
      </c>
      <c r="AT153" s="249"/>
      <c r="AU153" s="249"/>
      <c r="AV153" s="249"/>
      <c r="AW153" s="249"/>
      <c r="AX153" s="249"/>
      <c r="AY153" s="249"/>
      <c r="AZ153" s="249" t="s">
        <v>15</v>
      </c>
      <c r="BA153" s="249" t="s">
        <v>15</v>
      </c>
      <c r="BB153" s="249" t="s">
        <v>15</v>
      </c>
      <c r="BC153" s="249" t="s">
        <v>15</v>
      </c>
      <c r="BD153" s="249" t="s">
        <v>15</v>
      </c>
      <c r="BE153" s="249" t="s">
        <v>15</v>
      </c>
      <c r="BF153" s="249" t="s">
        <v>15</v>
      </c>
      <c r="BG153" s="249" t="s">
        <v>15</v>
      </c>
      <c r="BH153" s="249" t="s">
        <v>15</v>
      </c>
      <c r="BI153" s="249" t="s">
        <v>15</v>
      </c>
      <c r="BJ153" s="249" t="s">
        <v>15</v>
      </c>
      <c r="BK153" s="106">
        <f t="shared" si="51"/>
        <v>5</v>
      </c>
      <c r="BL153" s="106">
        <f t="shared" si="52"/>
        <v>3</v>
      </c>
      <c r="BM153" s="106">
        <f t="shared" si="53"/>
        <v>0</v>
      </c>
      <c r="BN153" s="106">
        <f t="shared" si="54"/>
        <v>6</v>
      </c>
      <c r="BO153" s="106">
        <f t="shared" si="55"/>
        <v>4</v>
      </c>
      <c r="BP153" s="106">
        <f t="shared" si="56"/>
        <v>0</v>
      </c>
      <c r="BQ153" s="106">
        <f t="shared" si="57"/>
        <v>6</v>
      </c>
      <c r="BR153" s="106">
        <f t="shared" si="58"/>
        <v>5</v>
      </c>
      <c r="BS153" s="106">
        <f t="shared" si="59"/>
        <v>0</v>
      </c>
      <c r="BT153" s="106">
        <f t="shared" si="60"/>
        <v>7</v>
      </c>
      <c r="BU153" s="106">
        <f t="shared" si="61"/>
        <v>6</v>
      </c>
      <c r="BV153" s="106">
        <f t="shared" si="62"/>
        <v>0</v>
      </c>
      <c r="BW153" s="106">
        <f t="shared" si="63"/>
        <v>8</v>
      </c>
      <c r="BX153" s="106">
        <f t="shared" si="64"/>
        <v>7</v>
      </c>
      <c r="BY153" s="106">
        <f t="shared" si="65"/>
        <v>0</v>
      </c>
      <c r="BZ153" s="106">
        <f t="shared" si="66"/>
        <v>9</v>
      </c>
      <c r="CA153" s="106">
        <f t="shared" si="67"/>
        <v>8</v>
      </c>
      <c r="CB153" s="106">
        <f t="shared" si="68"/>
        <v>0</v>
      </c>
    </row>
    <row r="154" spans="1:83" ht="15.75" customHeight="1">
      <c r="A154" s="249" t="s">
        <v>325</v>
      </c>
      <c r="B154" s="249">
        <v>35</v>
      </c>
      <c r="C154" s="249">
        <v>0.1</v>
      </c>
      <c r="D154" s="249">
        <v>199</v>
      </c>
      <c r="E154" s="249">
        <v>6</v>
      </c>
      <c r="F154" s="249"/>
      <c r="G154" s="249"/>
      <c r="H154" s="249">
        <v>223</v>
      </c>
      <c r="I154" s="249">
        <v>8</v>
      </c>
      <c r="J154" s="249"/>
      <c r="K154" s="249"/>
      <c r="L154" s="249">
        <v>213</v>
      </c>
      <c r="M154" s="249">
        <v>6</v>
      </c>
      <c r="N154" s="249"/>
      <c r="O154" s="249"/>
      <c r="P154" s="249">
        <v>234</v>
      </c>
      <c r="Q154" s="249">
        <v>7</v>
      </c>
      <c r="R154" s="249"/>
      <c r="S154" s="249"/>
      <c r="T154" s="249">
        <v>180</v>
      </c>
      <c r="U154" s="249">
        <v>6</v>
      </c>
      <c r="V154" s="249"/>
      <c r="W154" s="249"/>
      <c r="X154" s="249">
        <v>154</v>
      </c>
      <c r="Y154" s="249">
        <v>5</v>
      </c>
      <c r="Z154" s="249"/>
      <c r="AA154" s="249"/>
      <c r="AB154" s="249">
        <v>166</v>
      </c>
      <c r="AC154" s="249">
        <v>7</v>
      </c>
      <c r="AD154" s="249"/>
      <c r="AE154" s="249"/>
      <c r="AF154" s="249">
        <v>132</v>
      </c>
      <c r="AG154" s="249">
        <v>5</v>
      </c>
      <c r="AH154" s="249"/>
      <c r="AI154" s="249"/>
      <c r="AJ154" s="249">
        <v>90</v>
      </c>
      <c r="AK154" s="249">
        <v>4</v>
      </c>
      <c r="AL154" s="249"/>
      <c r="AM154" s="249"/>
      <c r="AN154" s="249">
        <v>101</v>
      </c>
      <c r="AO154" s="249">
        <v>4</v>
      </c>
      <c r="AP154" s="249"/>
      <c r="AQ154" s="249"/>
      <c r="AR154" s="249">
        <v>84</v>
      </c>
      <c r="AS154" s="249">
        <v>3</v>
      </c>
      <c r="AT154" s="249"/>
      <c r="AU154" s="249"/>
      <c r="AV154" s="249"/>
      <c r="AW154" s="249"/>
      <c r="AX154" s="249">
        <v>25</v>
      </c>
      <c r="AY154" s="249">
        <v>1</v>
      </c>
      <c r="AZ154" s="249" t="s">
        <v>15</v>
      </c>
      <c r="BA154" s="249" t="s">
        <v>15</v>
      </c>
      <c r="BB154" s="249" t="s">
        <v>15</v>
      </c>
      <c r="BC154" s="249" t="s">
        <v>15</v>
      </c>
      <c r="BD154" s="249" t="s">
        <v>15</v>
      </c>
      <c r="BE154" s="249" t="s">
        <v>15</v>
      </c>
      <c r="BF154" s="249" t="s">
        <v>15</v>
      </c>
      <c r="BG154" s="249" t="s">
        <v>15</v>
      </c>
      <c r="BH154" s="249" t="s">
        <v>15</v>
      </c>
      <c r="BI154" s="249" t="s">
        <v>15</v>
      </c>
      <c r="BJ154" s="249" t="s">
        <v>15</v>
      </c>
      <c r="BK154" s="106">
        <f t="shared" si="51"/>
        <v>5</v>
      </c>
      <c r="BL154" s="106">
        <f t="shared" si="52"/>
        <v>3</v>
      </c>
      <c r="BM154" s="106">
        <f t="shared" si="53"/>
        <v>0</v>
      </c>
      <c r="BN154" s="106">
        <f t="shared" si="54"/>
        <v>6</v>
      </c>
      <c r="BO154" s="106">
        <f t="shared" si="55"/>
        <v>4</v>
      </c>
      <c r="BP154" s="106">
        <f t="shared" si="56"/>
        <v>0</v>
      </c>
      <c r="BQ154" s="106">
        <f t="shared" si="57"/>
        <v>6</v>
      </c>
      <c r="BR154" s="106">
        <f t="shared" si="58"/>
        <v>5</v>
      </c>
      <c r="BS154" s="106">
        <f t="shared" si="59"/>
        <v>0</v>
      </c>
      <c r="BT154" s="106">
        <f t="shared" si="60"/>
        <v>7</v>
      </c>
      <c r="BU154" s="106">
        <f t="shared" si="61"/>
        <v>6</v>
      </c>
      <c r="BV154" s="106">
        <f t="shared" si="62"/>
        <v>0</v>
      </c>
      <c r="BW154" s="106">
        <f t="shared" si="63"/>
        <v>7</v>
      </c>
      <c r="BX154" s="106">
        <f t="shared" si="64"/>
        <v>6</v>
      </c>
      <c r="BY154" s="106">
        <f t="shared" si="65"/>
        <v>0</v>
      </c>
      <c r="BZ154" s="106">
        <f t="shared" si="66"/>
        <v>8</v>
      </c>
      <c r="CA154" s="106">
        <f t="shared" si="67"/>
        <v>7</v>
      </c>
      <c r="CB154" s="106">
        <f t="shared" si="68"/>
        <v>0</v>
      </c>
    </row>
    <row r="155" spans="1:83" ht="15.75" customHeight="1">
      <c r="A155" s="249" t="s">
        <v>87</v>
      </c>
      <c r="B155" s="249">
        <v>255</v>
      </c>
      <c r="C155" s="249">
        <v>0.1</v>
      </c>
      <c r="D155" s="249">
        <v>223</v>
      </c>
      <c r="E155" s="249">
        <v>8</v>
      </c>
      <c r="F155" s="249"/>
      <c r="G155" s="249"/>
      <c r="H155" s="249">
        <v>218</v>
      </c>
      <c r="I155" s="249">
        <v>7</v>
      </c>
      <c r="J155" s="249"/>
      <c r="K155" s="249"/>
      <c r="L155" s="249">
        <v>217</v>
      </c>
      <c r="M155" s="249">
        <v>8</v>
      </c>
      <c r="N155" s="249"/>
      <c r="O155" s="249"/>
      <c r="P155" s="249">
        <v>208</v>
      </c>
      <c r="Q155" s="249">
        <v>8</v>
      </c>
      <c r="R155" s="249"/>
      <c r="S155" s="249"/>
      <c r="T155" s="249">
        <v>226</v>
      </c>
      <c r="U155" s="249">
        <v>8</v>
      </c>
      <c r="V155" s="249"/>
      <c r="W155" s="249"/>
      <c r="X155" s="249">
        <v>145</v>
      </c>
      <c r="Y155" s="249">
        <v>6</v>
      </c>
      <c r="Z155" s="249"/>
      <c r="AA155" s="249"/>
      <c r="AB155" s="249">
        <v>151</v>
      </c>
      <c r="AC155" s="249">
        <v>6</v>
      </c>
      <c r="AD155" s="249"/>
      <c r="AE155" s="249"/>
      <c r="AF155" s="249">
        <v>109</v>
      </c>
      <c r="AG155" s="249">
        <v>4</v>
      </c>
      <c r="AH155" s="249"/>
      <c r="AI155" s="249"/>
      <c r="AJ155" s="249">
        <v>95</v>
      </c>
      <c r="AK155" s="249">
        <v>4</v>
      </c>
      <c r="AL155" s="249"/>
      <c r="AM155" s="249"/>
      <c r="AN155" s="249">
        <v>53</v>
      </c>
      <c r="AO155" s="249">
        <v>2</v>
      </c>
      <c r="AP155" s="249"/>
      <c r="AQ155" s="249"/>
      <c r="AR155" s="249">
        <v>28</v>
      </c>
      <c r="AS155" s="249">
        <v>1</v>
      </c>
      <c r="AT155" s="249"/>
      <c r="AU155" s="249"/>
      <c r="AV155" s="249"/>
      <c r="AW155" s="249"/>
      <c r="AX155" s="249">
        <v>40</v>
      </c>
      <c r="AY155" s="249">
        <v>1</v>
      </c>
      <c r="AZ155" s="249" t="s">
        <v>15</v>
      </c>
      <c r="BA155" s="249" t="s">
        <v>15</v>
      </c>
      <c r="BB155" s="249" t="s">
        <v>15</v>
      </c>
      <c r="BC155" s="249" t="s">
        <v>15</v>
      </c>
      <c r="BD155" s="249" t="s">
        <v>15</v>
      </c>
      <c r="BE155" s="249" t="s">
        <v>15</v>
      </c>
      <c r="BF155" s="249" t="s">
        <v>15</v>
      </c>
      <c r="BG155" s="249" t="s">
        <v>15</v>
      </c>
      <c r="BH155" s="249" t="s">
        <v>15</v>
      </c>
      <c r="BI155" s="249" t="s">
        <v>15</v>
      </c>
      <c r="BJ155" s="249" t="s">
        <v>15</v>
      </c>
      <c r="BK155" s="106">
        <f t="shared" si="51"/>
        <v>5</v>
      </c>
      <c r="BL155" s="106">
        <f t="shared" si="52"/>
        <v>4</v>
      </c>
      <c r="BM155" s="106">
        <f t="shared" si="53"/>
        <v>0</v>
      </c>
      <c r="BN155" s="106">
        <f t="shared" si="54"/>
        <v>6</v>
      </c>
      <c r="BO155" s="106">
        <f t="shared" si="55"/>
        <v>5</v>
      </c>
      <c r="BP155" s="106">
        <f t="shared" si="56"/>
        <v>0</v>
      </c>
      <c r="BQ155" s="106">
        <f t="shared" si="57"/>
        <v>6</v>
      </c>
      <c r="BR155" s="106">
        <f t="shared" si="58"/>
        <v>5</v>
      </c>
      <c r="BS155" s="106">
        <f t="shared" si="59"/>
        <v>0</v>
      </c>
      <c r="BT155" s="106">
        <f t="shared" si="60"/>
        <v>7</v>
      </c>
      <c r="BU155" s="106">
        <f t="shared" si="61"/>
        <v>7</v>
      </c>
      <c r="BV155" s="106">
        <f t="shared" si="62"/>
        <v>0</v>
      </c>
      <c r="BW155" s="106">
        <f t="shared" si="63"/>
        <v>8</v>
      </c>
      <c r="BX155" s="106">
        <f t="shared" si="64"/>
        <v>7</v>
      </c>
      <c r="BY155" s="106">
        <f t="shared" si="65"/>
        <v>0</v>
      </c>
      <c r="BZ155" s="106">
        <f t="shared" si="66"/>
        <v>9</v>
      </c>
      <c r="CA155" s="106">
        <f t="shared" si="67"/>
        <v>8</v>
      </c>
      <c r="CB155" s="106">
        <f t="shared" si="68"/>
        <v>0</v>
      </c>
    </row>
    <row r="156" spans="1:83" ht="15.75" customHeight="1">
      <c r="A156" s="249" t="s">
        <v>87</v>
      </c>
      <c r="B156" s="249">
        <v>221</v>
      </c>
      <c r="C156" s="249">
        <v>0.1</v>
      </c>
      <c r="D156" s="249">
        <v>197</v>
      </c>
      <c r="E156" s="249">
        <v>7</v>
      </c>
      <c r="F156" s="249">
        <v>23</v>
      </c>
      <c r="G156" s="249">
        <v>1</v>
      </c>
      <c r="H156" s="249">
        <v>154</v>
      </c>
      <c r="I156" s="249">
        <v>6</v>
      </c>
      <c r="J156" s="249">
        <v>25</v>
      </c>
      <c r="K156" s="249">
        <v>1</v>
      </c>
      <c r="L156" s="249">
        <v>208</v>
      </c>
      <c r="M156" s="249">
        <v>7</v>
      </c>
      <c r="N156" s="249">
        <v>19</v>
      </c>
      <c r="O156" s="249">
        <v>1</v>
      </c>
      <c r="P156" s="249">
        <v>176</v>
      </c>
      <c r="Q156" s="249">
        <v>7</v>
      </c>
      <c r="R156" s="249">
        <v>18</v>
      </c>
      <c r="S156" s="249">
        <v>1</v>
      </c>
      <c r="T156" s="249">
        <v>173</v>
      </c>
      <c r="U156" s="249">
        <v>7</v>
      </c>
      <c r="V156" s="249">
        <v>21</v>
      </c>
      <c r="W156" s="249">
        <v>1</v>
      </c>
      <c r="X156" s="249">
        <v>151</v>
      </c>
      <c r="Y156" s="249">
        <v>6</v>
      </c>
      <c r="Z156" s="249">
        <v>18</v>
      </c>
      <c r="AA156" s="249">
        <v>1</v>
      </c>
      <c r="AB156" s="249">
        <v>159</v>
      </c>
      <c r="AC156" s="249">
        <v>7</v>
      </c>
      <c r="AD156" s="249">
        <v>11</v>
      </c>
      <c r="AE156" s="249">
        <v>1</v>
      </c>
      <c r="AF156" s="249">
        <v>151</v>
      </c>
      <c r="AG156" s="249">
        <v>6</v>
      </c>
      <c r="AH156" s="249">
        <v>19</v>
      </c>
      <c r="AI156" s="249">
        <v>1</v>
      </c>
      <c r="AJ156" s="249">
        <v>122</v>
      </c>
      <c r="AK156" s="249">
        <v>5</v>
      </c>
      <c r="AL156" s="249" t="s">
        <v>15</v>
      </c>
      <c r="AM156" s="249" t="s">
        <v>15</v>
      </c>
      <c r="AN156" s="249">
        <v>106</v>
      </c>
      <c r="AO156" s="249">
        <v>5</v>
      </c>
      <c r="AP156" s="249">
        <v>18</v>
      </c>
      <c r="AQ156" s="249">
        <v>1</v>
      </c>
      <c r="AR156" s="249">
        <v>108</v>
      </c>
      <c r="AS156" s="249">
        <v>5</v>
      </c>
      <c r="AT156" s="249">
        <v>9</v>
      </c>
      <c r="AU156" s="249">
        <v>1</v>
      </c>
      <c r="AV156" s="249">
        <v>9</v>
      </c>
      <c r="AW156" s="249">
        <v>1</v>
      </c>
      <c r="AX156" s="249">
        <v>32</v>
      </c>
      <c r="AY156" s="249">
        <v>2</v>
      </c>
      <c r="AZ156" s="249" t="s">
        <v>15</v>
      </c>
      <c r="BA156" s="249" t="s">
        <v>15</v>
      </c>
      <c r="BB156" s="249" t="s">
        <v>15</v>
      </c>
      <c r="BC156" s="249" t="s">
        <v>15</v>
      </c>
      <c r="BD156" s="249" t="s">
        <v>15</v>
      </c>
      <c r="BE156" s="249" t="s">
        <v>15</v>
      </c>
      <c r="BF156" s="249" t="s">
        <v>15</v>
      </c>
      <c r="BG156" s="249" t="s">
        <v>15</v>
      </c>
      <c r="BH156" s="249" t="s">
        <v>15</v>
      </c>
      <c r="BI156" s="249" t="s">
        <v>15</v>
      </c>
      <c r="BJ156" s="249" t="s">
        <v>15</v>
      </c>
      <c r="BK156" s="106" t="e">
        <f t="shared" si="51"/>
        <v>#VALUE!</v>
      </c>
      <c r="BL156" s="106">
        <f t="shared" si="52"/>
        <v>4</v>
      </c>
      <c r="BM156" s="106">
        <f t="shared" si="53"/>
        <v>1</v>
      </c>
      <c r="BN156" s="106" t="e">
        <f t="shared" si="54"/>
        <v>#VALUE!</v>
      </c>
      <c r="BO156" s="106">
        <f t="shared" si="55"/>
        <v>5</v>
      </c>
      <c r="BP156" s="106">
        <f t="shared" si="56"/>
        <v>1</v>
      </c>
      <c r="BQ156" s="106" t="e">
        <f t="shared" si="57"/>
        <v>#VALUE!</v>
      </c>
      <c r="BR156" s="106">
        <f t="shared" si="58"/>
        <v>5</v>
      </c>
      <c r="BS156" s="106">
        <f t="shared" si="59"/>
        <v>1</v>
      </c>
      <c r="BT156" s="106" t="e">
        <f t="shared" si="60"/>
        <v>#VALUE!</v>
      </c>
      <c r="BU156" s="106">
        <f t="shared" si="61"/>
        <v>6</v>
      </c>
      <c r="BV156" s="106">
        <f t="shared" si="62"/>
        <v>1</v>
      </c>
      <c r="BW156" s="106" t="e">
        <f t="shared" si="63"/>
        <v>#VALUE!</v>
      </c>
      <c r="BX156" s="106">
        <f t="shared" si="64"/>
        <v>7</v>
      </c>
      <c r="BY156" s="106">
        <f t="shared" si="65"/>
        <v>1</v>
      </c>
      <c r="BZ156" s="106" t="e">
        <f t="shared" si="66"/>
        <v>#VALUE!</v>
      </c>
      <c r="CA156" s="106">
        <f t="shared" si="67"/>
        <v>8</v>
      </c>
      <c r="CB156" s="106">
        <f t="shared" si="68"/>
        <v>2</v>
      </c>
    </row>
    <row r="157" spans="1:83" ht="15.75" customHeight="1">
      <c r="A157" s="249" t="s">
        <v>87</v>
      </c>
      <c r="B157" s="249">
        <v>70</v>
      </c>
      <c r="C157" s="249">
        <v>0.1</v>
      </c>
      <c r="D157" s="249">
        <v>181</v>
      </c>
      <c r="E157" s="249">
        <v>7</v>
      </c>
      <c r="F157" s="249"/>
      <c r="G157" s="249"/>
      <c r="H157" s="249">
        <v>198</v>
      </c>
      <c r="I157" s="249">
        <v>7</v>
      </c>
      <c r="J157" s="249"/>
      <c r="K157" s="249"/>
      <c r="L157" s="249">
        <v>199</v>
      </c>
      <c r="M157" s="249">
        <v>7</v>
      </c>
      <c r="N157" s="249"/>
      <c r="O157" s="249"/>
      <c r="P157" s="249">
        <v>189</v>
      </c>
      <c r="Q157" s="249">
        <v>7</v>
      </c>
      <c r="R157" s="249"/>
      <c r="S157" s="249"/>
      <c r="T157" s="249">
        <v>179</v>
      </c>
      <c r="U157" s="249">
        <v>6</v>
      </c>
      <c r="V157" s="249"/>
      <c r="W157" s="249"/>
      <c r="X157" s="249">
        <v>163</v>
      </c>
      <c r="Y157" s="249">
        <v>7</v>
      </c>
      <c r="Z157" s="249"/>
      <c r="AA157" s="249"/>
      <c r="AB157" s="249">
        <v>195</v>
      </c>
      <c r="AC157" s="249">
        <v>7</v>
      </c>
      <c r="AD157" s="249"/>
      <c r="AE157" s="249"/>
      <c r="AF157" s="249">
        <v>152</v>
      </c>
      <c r="AG157" s="249">
        <v>7</v>
      </c>
      <c r="AH157" s="249"/>
      <c r="AI157" s="249"/>
      <c r="AJ157" s="249">
        <v>160</v>
      </c>
      <c r="AK157" s="249">
        <v>7</v>
      </c>
      <c r="AL157" s="249"/>
      <c r="AM157" s="249"/>
      <c r="AN157" s="249">
        <v>147</v>
      </c>
      <c r="AO157" s="249">
        <v>7</v>
      </c>
      <c r="AP157" s="249"/>
      <c r="AQ157" s="249"/>
      <c r="AR157" s="249">
        <v>142</v>
      </c>
      <c r="AS157" s="249">
        <v>7</v>
      </c>
      <c r="AT157" s="249"/>
      <c r="AU157" s="249"/>
      <c r="AV157" s="249"/>
      <c r="AW157" s="249"/>
      <c r="AX157" s="249"/>
      <c r="AY157" s="249"/>
      <c r="AZ157" s="249" t="s">
        <v>15</v>
      </c>
      <c r="BA157" s="249" t="s">
        <v>15</v>
      </c>
      <c r="BB157" s="249" t="s">
        <v>15</v>
      </c>
      <c r="BC157" s="249" t="s">
        <v>15</v>
      </c>
      <c r="BD157" s="249" t="s">
        <v>15</v>
      </c>
      <c r="BE157" s="249" t="s">
        <v>15</v>
      </c>
      <c r="BF157" s="249" t="s">
        <v>15</v>
      </c>
      <c r="BG157" s="249" t="s">
        <v>15</v>
      </c>
      <c r="BH157" s="249" t="s">
        <v>15</v>
      </c>
      <c r="BI157" s="249" t="s">
        <v>15</v>
      </c>
      <c r="BJ157" s="249" t="s">
        <v>15</v>
      </c>
      <c r="BK157" s="106">
        <f t="shared" si="51"/>
        <v>6</v>
      </c>
      <c r="BL157" s="106">
        <f t="shared" si="52"/>
        <v>3</v>
      </c>
      <c r="BM157" s="106">
        <f t="shared" si="53"/>
        <v>0</v>
      </c>
      <c r="BN157" s="106">
        <f t="shared" si="54"/>
        <v>7</v>
      </c>
      <c r="BO157" s="106">
        <f t="shared" si="55"/>
        <v>5</v>
      </c>
      <c r="BP157" s="106">
        <f t="shared" si="56"/>
        <v>0</v>
      </c>
      <c r="BQ157" s="106">
        <f t="shared" si="57"/>
        <v>7</v>
      </c>
      <c r="BR157" s="106">
        <f t="shared" si="58"/>
        <v>5</v>
      </c>
      <c r="BS157" s="106">
        <f t="shared" si="59"/>
        <v>0</v>
      </c>
      <c r="BT157" s="106">
        <f t="shared" si="60"/>
        <v>8</v>
      </c>
      <c r="BU157" s="106">
        <f t="shared" si="61"/>
        <v>6</v>
      </c>
      <c r="BV157" s="106">
        <f t="shared" si="62"/>
        <v>0</v>
      </c>
      <c r="BW157" s="106">
        <f t="shared" si="63"/>
        <v>8</v>
      </c>
      <c r="BX157" s="106">
        <f t="shared" si="64"/>
        <v>6</v>
      </c>
      <c r="BY157" s="106">
        <f t="shared" si="65"/>
        <v>0</v>
      </c>
      <c r="BZ157" s="106">
        <f t="shared" si="66"/>
        <v>10</v>
      </c>
      <c r="CA157" s="106">
        <f t="shared" si="67"/>
        <v>8</v>
      </c>
      <c r="CB157" s="106">
        <f t="shared" si="68"/>
        <v>0</v>
      </c>
    </row>
    <row r="158" spans="1:83" ht="15.75" customHeight="1">
      <c r="A158" s="249" t="s">
        <v>87</v>
      </c>
      <c r="B158" s="249">
        <v>278</v>
      </c>
      <c r="C158" s="249">
        <v>0.1</v>
      </c>
      <c r="D158" s="249">
        <v>150</v>
      </c>
      <c r="E158" s="249">
        <v>5</v>
      </c>
      <c r="F158" s="249">
        <v>44</v>
      </c>
      <c r="G158" s="249">
        <v>1</v>
      </c>
      <c r="H158" s="249">
        <v>142</v>
      </c>
      <c r="I158" s="249">
        <v>5</v>
      </c>
      <c r="J158" s="249">
        <v>68</v>
      </c>
      <c r="K158" s="249">
        <v>2</v>
      </c>
      <c r="L158" s="249">
        <v>131</v>
      </c>
      <c r="M158" s="249">
        <v>5</v>
      </c>
      <c r="N158" s="249">
        <v>53</v>
      </c>
      <c r="O158" s="249">
        <v>2</v>
      </c>
      <c r="P158" s="249">
        <v>137</v>
      </c>
      <c r="Q158" s="249">
        <v>5</v>
      </c>
      <c r="R158" s="249">
        <v>53</v>
      </c>
      <c r="S158" s="249">
        <v>2</v>
      </c>
      <c r="T158" s="249">
        <v>158</v>
      </c>
      <c r="U158" s="249">
        <v>6</v>
      </c>
      <c r="V158" s="249">
        <v>30</v>
      </c>
      <c r="W158" s="249">
        <v>1</v>
      </c>
      <c r="X158" s="249">
        <v>140</v>
      </c>
      <c r="Y158" s="249">
        <v>6</v>
      </c>
      <c r="Z158" s="249">
        <v>36</v>
      </c>
      <c r="AA158" s="249">
        <v>2</v>
      </c>
      <c r="AB158" s="249">
        <v>122</v>
      </c>
      <c r="AC158" s="249">
        <v>5</v>
      </c>
      <c r="AD158" s="249">
        <v>31</v>
      </c>
      <c r="AE158" s="249">
        <v>1</v>
      </c>
      <c r="AF158" s="249">
        <v>117</v>
      </c>
      <c r="AG158" s="249">
        <v>5</v>
      </c>
      <c r="AH158" s="249">
        <v>28</v>
      </c>
      <c r="AI158" s="249">
        <v>1</v>
      </c>
      <c r="AJ158" s="249">
        <v>108</v>
      </c>
      <c r="AK158" s="249">
        <v>5</v>
      </c>
      <c r="AL158" s="249">
        <v>21</v>
      </c>
      <c r="AM158" s="249">
        <v>1</v>
      </c>
      <c r="AN158" s="249">
        <v>70</v>
      </c>
      <c r="AO158" s="249">
        <v>3</v>
      </c>
      <c r="AP158" s="249">
        <v>23</v>
      </c>
      <c r="AQ158" s="249">
        <v>1</v>
      </c>
      <c r="AR158" s="249">
        <v>69</v>
      </c>
      <c r="AS158" s="249">
        <v>3</v>
      </c>
      <c r="AT158" s="249">
        <v>15</v>
      </c>
      <c r="AU158" s="249">
        <v>1</v>
      </c>
      <c r="AV158" s="249">
        <v>15</v>
      </c>
      <c r="AW158" s="249">
        <v>1</v>
      </c>
      <c r="AX158" s="249"/>
      <c r="AY158" s="249"/>
      <c r="AZ158" s="249" t="s">
        <v>15</v>
      </c>
      <c r="BA158" s="249" t="s">
        <v>15</v>
      </c>
      <c r="BB158" s="249" t="s">
        <v>15</v>
      </c>
      <c r="BC158" s="249" t="s">
        <v>15</v>
      </c>
      <c r="BD158" s="249" t="s">
        <v>15</v>
      </c>
      <c r="BE158" s="249" t="s">
        <v>15</v>
      </c>
      <c r="BF158" s="249" t="s">
        <v>15</v>
      </c>
      <c r="BG158" s="249" t="s">
        <v>15</v>
      </c>
      <c r="BH158" s="249" t="s">
        <v>15</v>
      </c>
      <c r="BI158" s="249" t="s">
        <v>15</v>
      </c>
      <c r="BJ158" s="249" t="s">
        <v>15</v>
      </c>
      <c r="BK158" s="106">
        <f t="shared" si="51"/>
        <v>5</v>
      </c>
      <c r="BL158" s="106">
        <f t="shared" si="52"/>
        <v>3</v>
      </c>
      <c r="BM158" s="106">
        <f t="shared" si="53"/>
        <v>1</v>
      </c>
      <c r="BN158" s="106">
        <f t="shared" si="54"/>
        <v>7</v>
      </c>
      <c r="BO158" s="106">
        <f t="shared" si="55"/>
        <v>4</v>
      </c>
      <c r="BP158" s="106">
        <f t="shared" si="56"/>
        <v>1</v>
      </c>
      <c r="BQ158" s="106">
        <f t="shared" si="57"/>
        <v>6</v>
      </c>
      <c r="BR158" s="106">
        <f t="shared" si="58"/>
        <v>4</v>
      </c>
      <c r="BS158" s="106">
        <f t="shared" si="59"/>
        <v>1</v>
      </c>
      <c r="BT158" s="106">
        <f t="shared" si="60"/>
        <v>8</v>
      </c>
      <c r="BU158" s="106">
        <f t="shared" si="61"/>
        <v>5</v>
      </c>
      <c r="BV158" s="106">
        <f t="shared" si="62"/>
        <v>2</v>
      </c>
      <c r="BW158" s="106">
        <f t="shared" si="63"/>
        <v>8</v>
      </c>
      <c r="BX158" s="106">
        <f t="shared" si="64"/>
        <v>5</v>
      </c>
      <c r="BY158" s="106">
        <f t="shared" si="65"/>
        <v>2</v>
      </c>
      <c r="BZ158" s="106">
        <f t="shared" si="66"/>
        <v>9</v>
      </c>
      <c r="CA158" s="106">
        <f t="shared" si="67"/>
        <v>6</v>
      </c>
      <c r="CB158" s="106">
        <f t="shared" si="68"/>
        <v>2</v>
      </c>
    </row>
    <row r="159" spans="1:83" ht="15.75" customHeight="1">
      <c r="A159" s="249" t="s">
        <v>87</v>
      </c>
      <c r="B159" s="249">
        <v>269</v>
      </c>
      <c r="C159" s="249">
        <v>0.1</v>
      </c>
      <c r="D159" s="249">
        <v>113</v>
      </c>
      <c r="E159" s="249">
        <v>5</v>
      </c>
      <c r="F159" s="249">
        <v>66</v>
      </c>
      <c r="G159" s="249">
        <v>2</v>
      </c>
      <c r="H159" s="249">
        <v>143</v>
      </c>
      <c r="I159" s="249">
        <v>5</v>
      </c>
      <c r="J159" s="249">
        <v>56</v>
      </c>
      <c r="K159" s="249">
        <v>2</v>
      </c>
      <c r="L159" s="249">
        <v>141</v>
      </c>
      <c r="M159" s="249">
        <v>5</v>
      </c>
      <c r="N159" s="249">
        <v>59</v>
      </c>
      <c r="O159" s="249">
        <v>2</v>
      </c>
      <c r="P159" s="249">
        <v>133</v>
      </c>
      <c r="Q159" s="249">
        <v>5</v>
      </c>
      <c r="R159" s="249">
        <v>60</v>
      </c>
      <c r="S159" s="249">
        <v>2</v>
      </c>
      <c r="T159" s="249">
        <v>132</v>
      </c>
      <c r="U159" s="249">
        <v>5</v>
      </c>
      <c r="V159" s="249">
        <v>60</v>
      </c>
      <c r="W159" s="249">
        <v>2</v>
      </c>
      <c r="X159" s="249">
        <v>100</v>
      </c>
      <c r="Y159" s="249">
        <v>4</v>
      </c>
      <c r="Z159" s="249">
        <v>54</v>
      </c>
      <c r="AA159" s="249">
        <v>3</v>
      </c>
      <c r="AB159" s="249">
        <v>112</v>
      </c>
      <c r="AC159" s="249">
        <v>4</v>
      </c>
      <c r="AD159" s="249">
        <v>52</v>
      </c>
      <c r="AE159" s="249">
        <v>3</v>
      </c>
      <c r="AF159" s="249">
        <v>100</v>
      </c>
      <c r="AG159" s="249">
        <v>4</v>
      </c>
      <c r="AH159" s="249">
        <v>54</v>
      </c>
      <c r="AI159" s="249">
        <v>2</v>
      </c>
      <c r="AJ159" s="249">
        <v>71</v>
      </c>
      <c r="AK159" s="249">
        <v>3</v>
      </c>
      <c r="AL159" s="249">
        <v>34</v>
      </c>
      <c r="AM159" s="249">
        <v>1</v>
      </c>
      <c r="AN159" s="249">
        <v>35</v>
      </c>
      <c r="AO159" s="249">
        <v>1</v>
      </c>
      <c r="AP159" s="249">
        <v>21</v>
      </c>
      <c r="AQ159" s="249">
        <v>1</v>
      </c>
      <c r="AR159" s="249">
        <v>55</v>
      </c>
      <c r="AS159" s="249">
        <v>2</v>
      </c>
      <c r="AT159" s="249">
        <v>17</v>
      </c>
      <c r="AU159" s="249">
        <v>1</v>
      </c>
      <c r="AV159" s="249">
        <v>17</v>
      </c>
      <c r="AW159" s="249">
        <v>1</v>
      </c>
      <c r="AX159" s="249"/>
      <c r="AY159" s="249"/>
      <c r="AZ159" s="249" t="s">
        <v>15</v>
      </c>
      <c r="BA159" s="249" t="s">
        <v>15</v>
      </c>
      <c r="BB159" s="249" t="s">
        <v>15</v>
      </c>
      <c r="BC159" s="249" t="s">
        <v>15</v>
      </c>
      <c r="BD159" s="249" t="s">
        <v>15</v>
      </c>
      <c r="BE159" s="249" t="s">
        <v>15</v>
      </c>
      <c r="BF159" s="249" t="s">
        <v>15</v>
      </c>
      <c r="BG159" s="249" t="s">
        <v>15</v>
      </c>
      <c r="BH159" s="249" t="s">
        <v>15</v>
      </c>
      <c r="BI159" s="249" t="s">
        <v>15</v>
      </c>
      <c r="BJ159" s="249" t="s">
        <v>15</v>
      </c>
      <c r="BK159" s="106">
        <f t="shared" si="51"/>
        <v>5</v>
      </c>
      <c r="BL159" s="106">
        <f t="shared" si="52"/>
        <v>2</v>
      </c>
      <c r="BM159" s="106">
        <f t="shared" si="53"/>
        <v>2</v>
      </c>
      <c r="BN159" s="106">
        <f t="shared" si="54"/>
        <v>6</v>
      </c>
      <c r="BO159" s="106">
        <f t="shared" si="55"/>
        <v>3</v>
      </c>
      <c r="BP159" s="106">
        <f t="shared" si="56"/>
        <v>2</v>
      </c>
      <c r="BQ159" s="106">
        <f t="shared" si="57"/>
        <v>6</v>
      </c>
      <c r="BR159" s="106">
        <f t="shared" si="58"/>
        <v>4</v>
      </c>
      <c r="BS159" s="106">
        <f t="shared" si="59"/>
        <v>2</v>
      </c>
      <c r="BT159" s="106">
        <f t="shared" si="60"/>
        <v>8</v>
      </c>
      <c r="BU159" s="106">
        <f t="shared" si="61"/>
        <v>4</v>
      </c>
      <c r="BV159" s="106">
        <f t="shared" si="62"/>
        <v>3</v>
      </c>
      <c r="BW159" s="106">
        <f t="shared" si="63"/>
        <v>8</v>
      </c>
      <c r="BX159" s="106">
        <f t="shared" si="64"/>
        <v>5</v>
      </c>
      <c r="BY159" s="106">
        <f t="shared" si="65"/>
        <v>2</v>
      </c>
      <c r="BZ159" s="106">
        <f t="shared" si="66"/>
        <v>9</v>
      </c>
      <c r="CA159" s="106">
        <f t="shared" si="67"/>
        <v>6</v>
      </c>
      <c r="CB159" s="106">
        <f t="shared" si="68"/>
        <v>3</v>
      </c>
    </row>
    <row r="160" spans="1:83" ht="15.75" customHeight="1">
      <c r="A160" s="249" t="s">
        <v>325</v>
      </c>
      <c r="B160" s="249">
        <v>14</v>
      </c>
      <c r="C160" s="249">
        <v>0.1</v>
      </c>
      <c r="D160" s="249">
        <v>182</v>
      </c>
      <c r="E160" s="249">
        <v>6</v>
      </c>
      <c r="F160" s="249">
        <v>65</v>
      </c>
      <c r="G160" s="249">
        <v>2</v>
      </c>
      <c r="H160" s="249">
        <v>138</v>
      </c>
      <c r="I160" s="249">
        <v>6</v>
      </c>
      <c r="J160" s="249">
        <v>50</v>
      </c>
      <c r="K160" s="249">
        <v>2</v>
      </c>
      <c r="L160" s="249">
        <v>170</v>
      </c>
      <c r="M160" s="249">
        <v>6</v>
      </c>
      <c r="N160" s="249">
        <v>24</v>
      </c>
      <c r="O160" s="249">
        <v>1</v>
      </c>
      <c r="P160" s="249">
        <v>134</v>
      </c>
      <c r="Q160" s="249">
        <v>5</v>
      </c>
      <c r="R160" s="249">
        <v>32</v>
      </c>
      <c r="S160" s="249">
        <v>1</v>
      </c>
      <c r="T160" s="249">
        <v>160</v>
      </c>
      <c r="U160" s="249">
        <v>6</v>
      </c>
      <c r="V160" s="249">
        <v>52</v>
      </c>
      <c r="W160" s="249">
        <v>2</v>
      </c>
      <c r="X160" s="249">
        <v>145</v>
      </c>
      <c r="Y160" s="249">
        <v>6</v>
      </c>
      <c r="Z160" s="249">
        <v>19</v>
      </c>
      <c r="AA160" s="249">
        <v>1</v>
      </c>
      <c r="AB160" s="249">
        <v>137</v>
      </c>
      <c r="AC160" s="249">
        <v>6</v>
      </c>
      <c r="AD160" s="249">
        <v>22</v>
      </c>
      <c r="AE160" s="249">
        <v>1</v>
      </c>
      <c r="AF160" s="249">
        <v>111</v>
      </c>
      <c r="AG160" s="249">
        <v>5</v>
      </c>
      <c r="AH160" s="249">
        <v>20</v>
      </c>
      <c r="AI160" s="249">
        <v>1</v>
      </c>
      <c r="AJ160" s="249">
        <v>103</v>
      </c>
      <c r="AK160" s="249">
        <v>4</v>
      </c>
      <c r="AL160" s="249">
        <v>25</v>
      </c>
      <c r="AM160" s="249">
        <v>1</v>
      </c>
      <c r="AN160" s="249">
        <v>103</v>
      </c>
      <c r="AO160" s="249">
        <v>5</v>
      </c>
      <c r="AP160" s="249">
        <v>24</v>
      </c>
      <c r="AQ160" s="249">
        <v>1</v>
      </c>
      <c r="AR160" s="249">
        <v>120</v>
      </c>
      <c r="AS160" s="249">
        <v>5</v>
      </c>
      <c r="AT160" s="249">
        <v>30</v>
      </c>
      <c r="AU160" s="249">
        <v>1</v>
      </c>
      <c r="AV160" s="249">
        <v>30</v>
      </c>
      <c r="AW160" s="249">
        <v>1</v>
      </c>
      <c r="AX160" s="249">
        <v>9</v>
      </c>
      <c r="AY160" s="249">
        <v>1</v>
      </c>
      <c r="AZ160" s="249" t="s">
        <v>15</v>
      </c>
      <c r="BA160" s="249" t="s">
        <v>15</v>
      </c>
      <c r="BB160" s="249" t="s">
        <v>15</v>
      </c>
      <c r="BC160" s="249" t="s">
        <v>15</v>
      </c>
      <c r="BD160" s="249" t="s">
        <v>15</v>
      </c>
      <c r="BE160" s="249" t="s">
        <v>15</v>
      </c>
      <c r="BF160" s="249" t="s">
        <v>15</v>
      </c>
      <c r="BG160" s="249" t="s">
        <v>15</v>
      </c>
      <c r="BH160" s="249" t="s">
        <v>15</v>
      </c>
      <c r="BI160" s="249" t="s">
        <v>15</v>
      </c>
      <c r="BJ160" s="249" t="s">
        <v>15</v>
      </c>
      <c r="BK160" s="106">
        <f t="shared" si="51"/>
        <v>6</v>
      </c>
      <c r="BL160" s="106">
        <f t="shared" si="52"/>
        <v>3</v>
      </c>
      <c r="BM160" s="106">
        <f t="shared" si="53"/>
        <v>1</v>
      </c>
      <c r="BN160" s="106">
        <f t="shared" si="54"/>
        <v>7</v>
      </c>
      <c r="BO160" s="106">
        <f t="shared" si="55"/>
        <v>4</v>
      </c>
      <c r="BP160" s="106">
        <f t="shared" si="56"/>
        <v>1</v>
      </c>
      <c r="BQ160" s="106">
        <f t="shared" si="57"/>
        <v>7</v>
      </c>
      <c r="BR160" s="106">
        <f t="shared" si="58"/>
        <v>4</v>
      </c>
      <c r="BS160" s="106">
        <f t="shared" si="59"/>
        <v>1</v>
      </c>
      <c r="BT160" s="106">
        <f t="shared" si="60"/>
        <v>8</v>
      </c>
      <c r="BU160" s="106">
        <f t="shared" si="61"/>
        <v>6</v>
      </c>
      <c r="BV160" s="106">
        <f t="shared" si="62"/>
        <v>2</v>
      </c>
      <c r="BW160" s="106">
        <f t="shared" si="63"/>
        <v>8</v>
      </c>
      <c r="BX160" s="106">
        <f t="shared" si="64"/>
        <v>6</v>
      </c>
      <c r="BY160" s="106">
        <f t="shared" si="65"/>
        <v>2</v>
      </c>
      <c r="BZ160" s="106">
        <f t="shared" si="66"/>
        <v>10</v>
      </c>
      <c r="CA160" s="106">
        <f t="shared" si="67"/>
        <v>7</v>
      </c>
      <c r="CB160" s="106">
        <f t="shared" si="68"/>
        <v>2</v>
      </c>
    </row>
    <row r="161" spans="1:80" ht="15.75" customHeight="1">
      <c r="A161" s="249" t="s">
        <v>87</v>
      </c>
      <c r="B161" s="249">
        <v>212</v>
      </c>
      <c r="C161" s="249">
        <v>0.1</v>
      </c>
      <c r="D161" s="249">
        <v>146</v>
      </c>
      <c r="E161" s="249">
        <v>5</v>
      </c>
      <c r="F161" s="249">
        <v>121</v>
      </c>
      <c r="G161" s="249">
        <v>3</v>
      </c>
      <c r="H161" s="249">
        <v>114</v>
      </c>
      <c r="I161" s="249">
        <v>4</v>
      </c>
      <c r="J161" s="249">
        <v>128</v>
      </c>
      <c r="K161" s="249">
        <v>3</v>
      </c>
      <c r="L161" s="249">
        <v>101</v>
      </c>
      <c r="M161" s="249">
        <v>4</v>
      </c>
      <c r="N161" s="249">
        <v>100</v>
      </c>
      <c r="O161" s="249">
        <v>3</v>
      </c>
      <c r="P161" s="249">
        <v>139</v>
      </c>
      <c r="Q161" s="249">
        <v>4</v>
      </c>
      <c r="R161" s="249">
        <v>81</v>
      </c>
      <c r="S161" s="249">
        <v>2</v>
      </c>
      <c r="T161" s="249">
        <v>93</v>
      </c>
      <c r="U161" s="249">
        <v>4</v>
      </c>
      <c r="V161" s="249">
        <v>68</v>
      </c>
      <c r="W161" s="249">
        <v>2</v>
      </c>
      <c r="X161" s="249">
        <v>98</v>
      </c>
      <c r="Y161" s="249">
        <v>4</v>
      </c>
      <c r="Z161" s="249">
        <v>62</v>
      </c>
      <c r="AA161" s="249">
        <v>2</v>
      </c>
      <c r="AB161" s="249">
        <v>87</v>
      </c>
      <c r="AC161" s="249">
        <v>3</v>
      </c>
      <c r="AD161" s="249">
        <v>67</v>
      </c>
      <c r="AE161" s="249">
        <v>2</v>
      </c>
      <c r="AF161" s="249">
        <v>109</v>
      </c>
      <c r="AG161" s="249">
        <v>4</v>
      </c>
      <c r="AH161" s="249">
        <v>48</v>
      </c>
      <c r="AI161" s="249">
        <v>2</v>
      </c>
      <c r="AJ161" s="249">
        <v>100</v>
      </c>
      <c r="AK161" s="249">
        <v>4</v>
      </c>
      <c r="AL161" s="249">
        <v>50</v>
      </c>
      <c r="AM161" s="249">
        <v>2</v>
      </c>
      <c r="AN161" s="249">
        <v>86</v>
      </c>
      <c r="AO161" s="249">
        <v>4</v>
      </c>
      <c r="AP161" s="249">
        <v>45</v>
      </c>
      <c r="AQ161" s="249">
        <v>2</v>
      </c>
      <c r="AR161" s="249">
        <v>75</v>
      </c>
      <c r="AS161" s="249">
        <v>3</v>
      </c>
      <c r="AT161" s="249">
        <v>32</v>
      </c>
      <c r="AU161" s="249">
        <v>1</v>
      </c>
      <c r="AV161" s="249">
        <v>32</v>
      </c>
      <c r="AW161" s="249">
        <v>1</v>
      </c>
      <c r="AX161" s="249"/>
      <c r="AY161" s="249"/>
      <c r="AZ161" s="249" t="s">
        <v>15</v>
      </c>
      <c r="BA161" s="249" t="s">
        <v>15</v>
      </c>
      <c r="BB161" s="249" t="s">
        <v>15</v>
      </c>
      <c r="BC161" s="249" t="s">
        <v>15</v>
      </c>
      <c r="BD161" s="249" t="s">
        <v>15</v>
      </c>
      <c r="BE161" s="249" t="s">
        <v>15</v>
      </c>
      <c r="BF161" s="249" t="s">
        <v>15</v>
      </c>
      <c r="BG161" s="249" t="s">
        <v>15</v>
      </c>
      <c r="BH161" s="249" t="s">
        <v>15</v>
      </c>
      <c r="BI161" s="249" t="s">
        <v>15</v>
      </c>
      <c r="BJ161" s="249" t="s">
        <v>15</v>
      </c>
      <c r="BK161" s="106">
        <f t="shared" si="51"/>
        <v>5</v>
      </c>
      <c r="BL161" s="106">
        <f t="shared" si="52"/>
        <v>2</v>
      </c>
      <c r="BM161" s="106">
        <f t="shared" si="53"/>
        <v>1</v>
      </c>
      <c r="BN161" s="106">
        <f t="shared" si="54"/>
        <v>6</v>
      </c>
      <c r="BO161" s="106">
        <f t="shared" si="55"/>
        <v>3</v>
      </c>
      <c r="BP161" s="106">
        <f t="shared" si="56"/>
        <v>2</v>
      </c>
      <c r="BQ161" s="106">
        <f t="shared" si="57"/>
        <v>6</v>
      </c>
      <c r="BR161" s="106">
        <f t="shared" si="58"/>
        <v>3</v>
      </c>
      <c r="BS161" s="106">
        <f t="shared" si="59"/>
        <v>2</v>
      </c>
      <c r="BT161" s="106">
        <f t="shared" si="60"/>
        <v>7</v>
      </c>
      <c r="BU161" s="106">
        <f t="shared" si="61"/>
        <v>4</v>
      </c>
      <c r="BV161" s="106">
        <f t="shared" si="62"/>
        <v>2</v>
      </c>
      <c r="BW161" s="106">
        <f t="shared" si="63"/>
        <v>7</v>
      </c>
      <c r="BX161" s="106">
        <f t="shared" si="64"/>
        <v>4</v>
      </c>
      <c r="BY161" s="106">
        <f t="shared" si="65"/>
        <v>2</v>
      </c>
      <c r="BZ161" s="106">
        <f t="shared" si="66"/>
        <v>8</v>
      </c>
      <c r="CA161" s="106">
        <f t="shared" si="67"/>
        <v>5</v>
      </c>
      <c r="CB161" s="106">
        <f t="shared" si="68"/>
        <v>3</v>
      </c>
    </row>
    <row r="162" spans="1:80" ht="15.75" customHeight="1">
      <c r="A162" s="249" t="s">
        <v>87</v>
      </c>
      <c r="B162" s="249">
        <v>115</v>
      </c>
      <c r="C162" s="249">
        <v>0.1</v>
      </c>
      <c r="D162" s="249">
        <v>169</v>
      </c>
      <c r="E162" s="249">
        <v>6</v>
      </c>
      <c r="F162" s="249">
        <v>40</v>
      </c>
      <c r="G162" s="249">
        <v>1</v>
      </c>
      <c r="H162" s="249">
        <v>132</v>
      </c>
      <c r="I162" s="249">
        <v>5</v>
      </c>
      <c r="J162" s="249">
        <v>30</v>
      </c>
      <c r="K162" s="249">
        <v>1</v>
      </c>
      <c r="L162" s="249">
        <v>146</v>
      </c>
      <c r="M162" s="249">
        <v>5</v>
      </c>
      <c r="N162" s="249">
        <v>26</v>
      </c>
      <c r="O162" s="249">
        <v>1</v>
      </c>
      <c r="P162" s="249">
        <v>165</v>
      </c>
      <c r="Q162" s="249">
        <v>6</v>
      </c>
      <c r="R162" s="249">
        <v>42</v>
      </c>
      <c r="S162" s="249">
        <v>2</v>
      </c>
      <c r="T162" s="249">
        <v>155</v>
      </c>
      <c r="U162" s="249">
        <v>6</v>
      </c>
      <c r="V162" s="249">
        <v>25</v>
      </c>
      <c r="W162" s="249">
        <v>1</v>
      </c>
      <c r="X162" s="249">
        <v>133</v>
      </c>
      <c r="Y162" s="249">
        <v>6</v>
      </c>
      <c r="Z162" s="249">
        <v>16</v>
      </c>
      <c r="AA162" s="249">
        <v>1</v>
      </c>
      <c r="AB162" s="249">
        <v>121</v>
      </c>
      <c r="AC162" s="249">
        <v>6</v>
      </c>
      <c r="AD162" s="249">
        <v>27</v>
      </c>
      <c r="AE162" s="249">
        <v>1</v>
      </c>
      <c r="AF162" s="249">
        <v>125</v>
      </c>
      <c r="AG162" s="249">
        <v>6</v>
      </c>
      <c r="AH162" s="249">
        <v>28</v>
      </c>
      <c r="AI162" s="249">
        <v>1</v>
      </c>
      <c r="AJ162" s="249">
        <v>137</v>
      </c>
      <c r="AK162" s="249">
        <v>6</v>
      </c>
      <c r="AL162" s="249">
        <v>14</v>
      </c>
      <c r="AM162" s="249">
        <v>1</v>
      </c>
      <c r="AN162" s="249">
        <v>78</v>
      </c>
      <c r="AO162" s="249">
        <v>3</v>
      </c>
      <c r="AP162" s="249">
        <v>20</v>
      </c>
      <c r="AQ162" s="249">
        <v>1</v>
      </c>
      <c r="AR162" s="249">
        <v>109</v>
      </c>
      <c r="AS162" s="249">
        <v>4</v>
      </c>
      <c r="AT162" s="249">
        <v>20</v>
      </c>
      <c r="AU162" s="249">
        <v>1</v>
      </c>
      <c r="AV162" s="249">
        <v>20</v>
      </c>
      <c r="AW162" s="249">
        <v>1</v>
      </c>
      <c r="AX162" s="249">
        <v>15</v>
      </c>
      <c r="AY162" s="249">
        <v>1</v>
      </c>
      <c r="AZ162" s="249" t="s">
        <v>15</v>
      </c>
      <c r="BA162" s="249" t="s">
        <v>15</v>
      </c>
      <c r="BB162" s="249" t="s">
        <v>15</v>
      </c>
      <c r="BC162" s="249" t="s">
        <v>15</v>
      </c>
      <c r="BD162" s="249" t="s">
        <v>15</v>
      </c>
      <c r="BE162" s="249" t="s">
        <v>15</v>
      </c>
      <c r="BF162" s="249" t="s">
        <v>15</v>
      </c>
      <c r="BG162" s="249" t="s">
        <v>15</v>
      </c>
      <c r="BH162" s="249" t="s">
        <v>15</v>
      </c>
      <c r="BI162" s="249" t="s">
        <v>15</v>
      </c>
      <c r="BJ162" s="249" t="s">
        <v>15</v>
      </c>
      <c r="BK162" s="106">
        <f t="shared" si="51"/>
        <v>6</v>
      </c>
      <c r="BL162" s="106">
        <f t="shared" si="52"/>
        <v>3</v>
      </c>
      <c r="BM162" s="106">
        <f t="shared" si="53"/>
        <v>1</v>
      </c>
      <c r="BN162" s="106">
        <f t="shared" si="54"/>
        <v>7</v>
      </c>
      <c r="BO162" s="106">
        <f t="shared" si="55"/>
        <v>4</v>
      </c>
      <c r="BP162" s="106">
        <f t="shared" si="56"/>
        <v>1</v>
      </c>
      <c r="BQ162" s="106">
        <f t="shared" si="57"/>
        <v>7</v>
      </c>
      <c r="BR162" s="106">
        <f t="shared" si="58"/>
        <v>4</v>
      </c>
      <c r="BS162" s="106">
        <f t="shared" si="59"/>
        <v>1</v>
      </c>
      <c r="BT162" s="106">
        <f t="shared" si="60"/>
        <v>8</v>
      </c>
      <c r="BU162" s="106">
        <f t="shared" si="61"/>
        <v>6</v>
      </c>
      <c r="BV162" s="106">
        <f t="shared" si="62"/>
        <v>2</v>
      </c>
      <c r="BW162" s="106">
        <f t="shared" si="63"/>
        <v>8</v>
      </c>
      <c r="BX162" s="106">
        <f t="shared" si="64"/>
        <v>6</v>
      </c>
      <c r="BY162" s="106">
        <f t="shared" si="65"/>
        <v>2</v>
      </c>
      <c r="BZ162" s="106">
        <f t="shared" si="66"/>
        <v>10</v>
      </c>
      <c r="CA162" s="106">
        <f t="shared" si="67"/>
        <v>7</v>
      </c>
      <c r="CB162" s="106">
        <f t="shared" si="68"/>
        <v>2</v>
      </c>
    </row>
    <row r="163" spans="1:80" ht="15.75" customHeight="1">
      <c r="A163" s="249" t="s">
        <v>325</v>
      </c>
      <c r="B163" s="249">
        <v>21</v>
      </c>
      <c r="C163" s="249">
        <v>0.1</v>
      </c>
      <c r="D163" s="249">
        <v>154</v>
      </c>
      <c r="E163" s="249">
        <v>6</v>
      </c>
      <c r="F163" s="249">
        <v>43</v>
      </c>
      <c r="G163" s="249">
        <v>1</v>
      </c>
      <c r="H163" s="249">
        <v>159</v>
      </c>
      <c r="I163" s="249">
        <v>6</v>
      </c>
      <c r="J163" s="249">
        <v>44</v>
      </c>
      <c r="K163" s="249">
        <v>1</v>
      </c>
      <c r="L163" s="249">
        <v>163</v>
      </c>
      <c r="M163" s="249">
        <v>7</v>
      </c>
      <c r="N163" s="249">
        <v>49</v>
      </c>
      <c r="O163" s="249">
        <v>2</v>
      </c>
      <c r="P163" s="249">
        <v>133</v>
      </c>
      <c r="Q163" s="249">
        <v>5</v>
      </c>
      <c r="R163" s="249">
        <v>51</v>
      </c>
      <c r="S163" s="249">
        <v>2</v>
      </c>
      <c r="T163" s="249">
        <v>129</v>
      </c>
      <c r="U163" s="249">
        <v>6</v>
      </c>
      <c r="V163" s="249">
        <v>36</v>
      </c>
      <c r="W163" s="249">
        <v>1</v>
      </c>
      <c r="X163" s="249">
        <v>140</v>
      </c>
      <c r="Y163" s="249">
        <v>6</v>
      </c>
      <c r="Z163" s="249">
        <v>27</v>
      </c>
      <c r="AA163" s="249">
        <v>1</v>
      </c>
      <c r="AB163" s="249">
        <v>138</v>
      </c>
      <c r="AC163" s="249">
        <v>6</v>
      </c>
      <c r="AD163" s="249">
        <v>28</v>
      </c>
      <c r="AE163" s="249">
        <v>1</v>
      </c>
      <c r="AF163" s="249">
        <v>74</v>
      </c>
      <c r="AG163" s="249">
        <v>3</v>
      </c>
      <c r="AH163" s="249">
        <v>24</v>
      </c>
      <c r="AI163" s="249">
        <v>1</v>
      </c>
      <c r="AJ163" s="249">
        <v>103</v>
      </c>
      <c r="AK163" s="249">
        <v>5</v>
      </c>
      <c r="AL163" s="249">
        <v>26</v>
      </c>
      <c r="AM163" s="249">
        <v>1</v>
      </c>
      <c r="AN163" s="249">
        <v>41</v>
      </c>
      <c r="AO163" s="249">
        <v>2</v>
      </c>
      <c r="AP163" s="249">
        <v>24</v>
      </c>
      <c r="AQ163" s="249">
        <v>1</v>
      </c>
      <c r="AR163" s="249">
        <v>63</v>
      </c>
      <c r="AS163" s="249">
        <v>3</v>
      </c>
      <c r="AT163" s="249">
        <v>16</v>
      </c>
      <c r="AU163" s="249">
        <v>1</v>
      </c>
      <c r="AV163" s="249">
        <v>16</v>
      </c>
      <c r="AW163" s="249">
        <v>1</v>
      </c>
      <c r="AX163" s="249">
        <v>17</v>
      </c>
      <c r="AY163" s="249">
        <v>1</v>
      </c>
      <c r="AZ163" s="249" t="s">
        <v>15</v>
      </c>
      <c r="BA163" s="249" t="s">
        <v>15</v>
      </c>
      <c r="BB163" s="249" t="s">
        <v>15</v>
      </c>
      <c r="BC163" s="249" t="s">
        <v>15</v>
      </c>
      <c r="BD163" s="249" t="s">
        <v>15</v>
      </c>
      <c r="BE163" s="249" t="s">
        <v>15</v>
      </c>
      <c r="BF163" s="249" t="s">
        <v>15</v>
      </c>
      <c r="BG163" s="249" t="s">
        <v>15</v>
      </c>
      <c r="BH163" s="249" t="s">
        <v>15</v>
      </c>
      <c r="BI163" s="249" t="s">
        <v>15</v>
      </c>
      <c r="BJ163" s="249" t="s">
        <v>15</v>
      </c>
      <c r="BK163" s="106">
        <f t="shared" si="51"/>
        <v>5</v>
      </c>
      <c r="BL163" s="106">
        <f t="shared" si="52"/>
        <v>3</v>
      </c>
      <c r="BM163" s="106">
        <f t="shared" si="53"/>
        <v>1</v>
      </c>
      <c r="BN163" s="106">
        <f t="shared" si="54"/>
        <v>6</v>
      </c>
      <c r="BO163" s="106">
        <f t="shared" si="55"/>
        <v>4</v>
      </c>
      <c r="BP163" s="106">
        <f t="shared" si="56"/>
        <v>1</v>
      </c>
      <c r="BQ163" s="106">
        <f t="shared" si="57"/>
        <v>6</v>
      </c>
      <c r="BR163" s="106">
        <f t="shared" si="58"/>
        <v>4</v>
      </c>
      <c r="BS163" s="106">
        <f t="shared" si="59"/>
        <v>1</v>
      </c>
      <c r="BT163" s="106">
        <f t="shared" si="60"/>
        <v>8</v>
      </c>
      <c r="BU163" s="106">
        <f t="shared" si="61"/>
        <v>6</v>
      </c>
      <c r="BV163" s="106">
        <f t="shared" si="62"/>
        <v>2</v>
      </c>
      <c r="BW163" s="106">
        <f t="shared" si="63"/>
        <v>8</v>
      </c>
      <c r="BX163" s="106">
        <f t="shared" si="64"/>
        <v>6</v>
      </c>
      <c r="BY163" s="106">
        <f t="shared" si="65"/>
        <v>2</v>
      </c>
      <c r="BZ163" s="106">
        <f t="shared" si="66"/>
        <v>10</v>
      </c>
      <c r="CA163" s="106">
        <f t="shared" si="67"/>
        <v>7</v>
      </c>
      <c r="CB163" s="106">
        <f t="shared" si="68"/>
        <v>2</v>
      </c>
    </row>
    <row r="164" spans="1:80" ht="15.75" customHeight="1">
      <c r="A164" s="249" t="s">
        <v>325</v>
      </c>
      <c r="B164" s="249" t="s">
        <v>947</v>
      </c>
      <c r="C164" s="249">
        <v>0.1</v>
      </c>
      <c r="D164" s="249">
        <v>171</v>
      </c>
      <c r="E164" s="249">
        <v>5</v>
      </c>
      <c r="F164" s="249"/>
      <c r="G164" s="249"/>
      <c r="H164" s="249">
        <v>159</v>
      </c>
      <c r="I164" s="249">
        <v>4</v>
      </c>
      <c r="J164" s="249"/>
      <c r="K164" s="249"/>
      <c r="L164" s="249">
        <v>180</v>
      </c>
      <c r="M164" s="249">
        <v>5</v>
      </c>
      <c r="N164" s="249"/>
      <c r="O164" s="249"/>
      <c r="P164" s="249">
        <v>169</v>
      </c>
      <c r="Q164" s="249">
        <v>4</v>
      </c>
      <c r="R164" s="249"/>
      <c r="S164" s="249"/>
      <c r="T164" s="249">
        <v>184</v>
      </c>
      <c r="U164" s="249">
        <v>6</v>
      </c>
      <c r="V164" s="249"/>
      <c r="W164" s="249"/>
      <c r="X164" s="249">
        <v>164</v>
      </c>
      <c r="Y164" s="249">
        <v>5</v>
      </c>
      <c r="Z164" s="249"/>
      <c r="AA164" s="249"/>
      <c r="AB164" s="249">
        <v>146</v>
      </c>
      <c r="AC164" s="249">
        <v>6</v>
      </c>
      <c r="AD164" s="249"/>
      <c r="AE164" s="249"/>
      <c r="AF164" s="249">
        <v>113</v>
      </c>
      <c r="AG164" s="249">
        <v>5</v>
      </c>
      <c r="AH164" s="249"/>
      <c r="AI164" s="249"/>
      <c r="AJ164" s="249">
        <v>89</v>
      </c>
      <c r="AK164" s="249">
        <v>4</v>
      </c>
      <c r="AL164" s="249"/>
      <c r="AM164" s="249"/>
      <c r="AN164" s="249">
        <v>58</v>
      </c>
      <c r="AO164" s="249">
        <v>2</v>
      </c>
      <c r="AP164" s="249"/>
      <c r="AQ164" s="249"/>
      <c r="AR164" s="249">
        <v>48</v>
      </c>
      <c r="AS164" s="249">
        <v>2</v>
      </c>
      <c r="AT164" s="249"/>
      <c r="AU164" s="249"/>
      <c r="AV164" s="249"/>
      <c r="AW164" s="249"/>
      <c r="AX164" s="249">
        <v>30</v>
      </c>
      <c r="AY164" s="249">
        <v>1</v>
      </c>
      <c r="AZ164" s="249" t="s">
        <v>15</v>
      </c>
      <c r="BA164" s="249" t="s">
        <v>15</v>
      </c>
      <c r="BB164" s="249" t="s">
        <v>15</v>
      </c>
      <c r="BC164" s="249" t="s">
        <v>15</v>
      </c>
      <c r="BD164" s="249" t="s">
        <v>15</v>
      </c>
      <c r="BE164" s="249" t="s">
        <v>15</v>
      </c>
      <c r="BF164" s="249" t="s">
        <v>15</v>
      </c>
      <c r="BG164" s="249" t="s">
        <v>15</v>
      </c>
      <c r="BH164" s="249" t="s">
        <v>15</v>
      </c>
      <c r="BI164" s="249" t="s">
        <v>15</v>
      </c>
      <c r="BJ164" s="249" t="s">
        <v>15</v>
      </c>
      <c r="BK164" s="106">
        <f t="shared" si="51"/>
        <v>4</v>
      </c>
      <c r="BL164" s="106">
        <f t="shared" si="52"/>
        <v>3</v>
      </c>
      <c r="BM164" s="106">
        <f t="shared" si="53"/>
        <v>0</v>
      </c>
      <c r="BN164" s="106">
        <f t="shared" si="54"/>
        <v>5</v>
      </c>
      <c r="BO164" s="106">
        <f t="shared" si="55"/>
        <v>4</v>
      </c>
      <c r="BP164" s="106">
        <f t="shared" si="56"/>
        <v>0</v>
      </c>
      <c r="BQ164" s="106">
        <f t="shared" si="57"/>
        <v>5</v>
      </c>
      <c r="BR164" s="106">
        <f t="shared" si="58"/>
        <v>4</v>
      </c>
      <c r="BS164" s="106">
        <f t="shared" si="59"/>
        <v>0</v>
      </c>
      <c r="BT164" s="106">
        <f t="shared" si="60"/>
        <v>6</v>
      </c>
      <c r="BU164" s="106">
        <f t="shared" si="61"/>
        <v>5</v>
      </c>
      <c r="BV164" s="106">
        <f t="shared" si="62"/>
        <v>0</v>
      </c>
      <c r="BW164" s="106">
        <f t="shared" si="63"/>
        <v>6</v>
      </c>
      <c r="BX164" s="106">
        <f t="shared" si="64"/>
        <v>5</v>
      </c>
      <c r="BY164" s="106">
        <f t="shared" si="65"/>
        <v>0</v>
      </c>
      <c r="BZ164" s="106">
        <f t="shared" si="66"/>
        <v>7</v>
      </c>
      <c r="CA164" s="106">
        <f t="shared" si="67"/>
        <v>6</v>
      </c>
      <c r="CB164" s="106">
        <f t="shared" si="68"/>
        <v>0</v>
      </c>
    </row>
    <row r="165" spans="1:80" ht="15.75" customHeight="1">
      <c r="A165" s="249" t="s">
        <v>325</v>
      </c>
      <c r="B165" s="249">
        <v>4</v>
      </c>
      <c r="C165" s="249">
        <v>0.1</v>
      </c>
      <c r="D165" s="249">
        <v>199</v>
      </c>
      <c r="E165" s="249">
        <v>6</v>
      </c>
      <c r="F165" s="249">
        <v>46</v>
      </c>
      <c r="G165" s="249">
        <v>1</v>
      </c>
      <c r="H165" s="249">
        <v>179</v>
      </c>
      <c r="I165" s="249">
        <v>6</v>
      </c>
      <c r="J165" s="249">
        <v>50</v>
      </c>
      <c r="K165" s="249">
        <v>2</v>
      </c>
      <c r="L165" s="249">
        <v>220</v>
      </c>
      <c r="M165" s="249">
        <v>6</v>
      </c>
      <c r="N165" s="249">
        <v>45</v>
      </c>
      <c r="O165" s="249">
        <v>2</v>
      </c>
      <c r="P165" s="249">
        <v>163</v>
      </c>
      <c r="Q165" s="249">
        <v>5</v>
      </c>
      <c r="R165" s="249">
        <v>21</v>
      </c>
      <c r="S165" s="249">
        <v>1</v>
      </c>
      <c r="T165" s="249">
        <v>155</v>
      </c>
      <c r="U165" s="249">
        <v>5</v>
      </c>
      <c r="V165" s="249">
        <v>31</v>
      </c>
      <c r="W165" s="249">
        <v>1</v>
      </c>
      <c r="X165" s="249">
        <v>115</v>
      </c>
      <c r="Y165" s="249">
        <v>4</v>
      </c>
      <c r="Z165" s="249">
        <v>17</v>
      </c>
      <c r="AA165" s="249">
        <v>1</v>
      </c>
      <c r="AB165" s="249">
        <v>131</v>
      </c>
      <c r="AC165" s="249">
        <v>4</v>
      </c>
      <c r="AD165" s="249">
        <v>17</v>
      </c>
      <c r="AE165" s="249">
        <v>1</v>
      </c>
      <c r="AF165" s="249">
        <v>92</v>
      </c>
      <c r="AG165" s="249">
        <v>3</v>
      </c>
      <c r="AH165" s="249">
        <v>12</v>
      </c>
      <c r="AI165" s="249">
        <v>1</v>
      </c>
      <c r="AJ165" s="249">
        <v>97</v>
      </c>
      <c r="AK165" s="249">
        <v>4</v>
      </c>
      <c r="AL165" s="249" t="s">
        <v>15</v>
      </c>
      <c r="AM165" s="249" t="s">
        <v>15</v>
      </c>
      <c r="AN165" s="249">
        <v>58</v>
      </c>
      <c r="AO165" s="249">
        <v>2</v>
      </c>
      <c r="AP165" s="249" t="s">
        <v>15</v>
      </c>
      <c r="AQ165" s="249" t="s">
        <v>15</v>
      </c>
      <c r="AR165" s="249">
        <v>77</v>
      </c>
      <c r="AS165" s="249">
        <v>3</v>
      </c>
      <c r="AT165" s="249" t="s">
        <v>15</v>
      </c>
      <c r="AU165" s="249" t="s">
        <v>15</v>
      </c>
      <c r="AV165" s="249" t="s">
        <v>15</v>
      </c>
      <c r="AW165" s="249" t="s">
        <v>15</v>
      </c>
      <c r="AX165" s="249">
        <v>32</v>
      </c>
      <c r="AY165" s="249">
        <v>1</v>
      </c>
      <c r="AZ165" s="249" t="s">
        <v>15</v>
      </c>
      <c r="BA165" s="249" t="s">
        <v>15</v>
      </c>
      <c r="BB165" s="249" t="s">
        <v>15</v>
      </c>
      <c r="BC165" s="249" t="s">
        <v>15</v>
      </c>
      <c r="BD165" s="249" t="s">
        <v>15</v>
      </c>
      <c r="BE165" s="249" t="s">
        <v>15</v>
      </c>
      <c r="BF165" s="249" t="s">
        <v>15</v>
      </c>
      <c r="BG165" s="249" t="s">
        <v>15</v>
      </c>
      <c r="BH165" s="249" t="s">
        <v>15</v>
      </c>
      <c r="BI165" s="249" t="s">
        <v>15</v>
      </c>
      <c r="BJ165" s="249" t="s">
        <v>15</v>
      </c>
      <c r="BK165" s="106" t="e">
        <f t="shared" si="51"/>
        <v>#VALUE!</v>
      </c>
      <c r="BL165" s="106">
        <f t="shared" si="52"/>
        <v>2</v>
      </c>
      <c r="BM165" s="106">
        <f t="shared" si="53"/>
        <v>1</v>
      </c>
      <c r="BN165" s="106" t="e">
        <f t="shared" si="54"/>
        <v>#VALUE!</v>
      </c>
      <c r="BO165" s="106">
        <f t="shared" si="55"/>
        <v>3</v>
      </c>
      <c r="BP165" s="106">
        <f t="shared" si="56"/>
        <v>1</v>
      </c>
      <c r="BQ165" s="106" t="e">
        <f t="shared" si="57"/>
        <v>#VALUE!</v>
      </c>
      <c r="BR165" s="106">
        <f t="shared" si="58"/>
        <v>4</v>
      </c>
      <c r="BS165" s="106">
        <f t="shared" si="59"/>
        <v>1</v>
      </c>
      <c r="BT165" s="106" t="e">
        <f t="shared" si="60"/>
        <v>#VALUE!</v>
      </c>
      <c r="BU165" s="106">
        <f t="shared" si="61"/>
        <v>4</v>
      </c>
      <c r="BV165" s="106">
        <f t="shared" si="62"/>
        <v>1</v>
      </c>
      <c r="BW165" s="106" t="e">
        <f t="shared" si="63"/>
        <v>#VALUE!</v>
      </c>
      <c r="BX165" s="106">
        <f t="shared" si="64"/>
        <v>5</v>
      </c>
      <c r="BY165" s="106">
        <f t="shared" si="65"/>
        <v>2</v>
      </c>
      <c r="BZ165" s="106" t="e">
        <f t="shared" si="66"/>
        <v>#VALUE!</v>
      </c>
      <c r="CA165" s="106">
        <f t="shared" si="67"/>
        <v>6</v>
      </c>
      <c r="CB165" s="106">
        <f t="shared" si="68"/>
        <v>2</v>
      </c>
    </row>
    <row r="166" spans="1:80" ht="15.75" customHeight="1">
      <c r="A166" s="249" t="s">
        <v>87</v>
      </c>
      <c r="B166" s="249">
        <v>128</v>
      </c>
      <c r="C166" s="249">
        <v>0.1</v>
      </c>
      <c r="D166" s="249">
        <v>217</v>
      </c>
      <c r="E166" s="249">
        <v>8</v>
      </c>
      <c r="F166" s="249"/>
      <c r="G166" s="249"/>
      <c r="H166" s="249">
        <v>255</v>
      </c>
      <c r="I166" s="249">
        <v>9</v>
      </c>
      <c r="J166" s="249"/>
      <c r="K166" s="249"/>
      <c r="L166" s="249">
        <v>219</v>
      </c>
      <c r="M166" s="249">
        <v>7</v>
      </c>
      <c r="N166" s="249"/>
      <c r="O166" s="249"/>
      <c r="P166" s="249">
        <v>196</v>
      </c>
      <c r="Q166" s="249">
        <v>7</v>
      </c>
      <c r="R166" s="249"/>
      <c r="S166" s="249"/>
      <c r="T166" s="249">
        <v>168</v>
      </c>
      <c r="U166" s="249">
        <v>6</v>
      </c>
      <c r="V166" s="249"/>
      <c r="W166" s="249"/>
      <c r="X166" s="249">
        <v>132</v>
      </c>
      <c r="Y166" s="249">
        <v>5</v>
      </c>
      <c r="Z166" s="249"/>
      <c r="AA166" s="249"/>
      <c r="AB166" s="249">
        <v>144</v>
      </c>
      <c r="AC166" s="249">
        <v>5</v>
      </c>
      <c r="AD166" s="249"/>
      <c r="AE166" s="249"/>
      <c r="AF166" s="249">
        <v>132</v>
      </c>
      <c r="AG166" s="249">
        <v>4</v>
      </c>
      <c r="AH166" s="249"/>
      <c r="AI166" s="249"/>
      <c r="AJ166" s="249">
        <v>105</v>
      </c>
      <c r="AK166" s="249">
        <v>4</v>
      </c>
      <c r="AL166" s="249"/>
      <c r="AM166" s="249"/>
      <c r="AN166" s="249">
        <v>48</v>
      </c>
      <c r="AO166" s="249">
        <v>2</v>
      </c>
      <c r="AP166" s="249"/>
      <c r="AQ166" s="249"/>
      <c r="AR166" s="249">
        <v>49</v>
      </c>
      <c r="AS166" s="249">
        <v>2</v>
      </c>
      <c r="AT166" s="249"/>
      <c r="AU166" s="249"/>
      <c r="AV166" s="249"/>
      <c r="AW166" s="249"/>
      <c r="AX166" s="249"/>
      <c r="AY166" s="249"/>
      <c r="AZ166" s="249" t="s">
        <v>15</v>
      </c>
      <c r="BA166" s="249" t="s">
        <v>15</v>
      </c>
      <c r="BB166" s="249" t="s">
        <v>15</v>
      </c>
      <c r="BC166" s="249" t="s">
        <v>15</v>
      </c>
      <c r="BD166" s="249" t="s">
        <v>15</v>
      </c>
      <c r="BE166" s="249" t="s">
        <v>15</v>
      </c>
      <c r="BF166" s="249" t="s">
        <v>15</v>
      </c>
      <c r="BG166" s="249" t="s">
        <v>15</v>
      </c>
      <c r="BH166" s="249" t="s">
        <v>15</v>
      </c>
      <c r="BI166" s="249" t="s">
        <v>15</v>
      </c>
      <c r="BJ166" s="249" t="s">
        <v>15</v>
      </c>
      <c r="BK166" s="106">
        <f t="shared" si="51"/>
        <v>4</v>
      </c>
      <c r="BL166" s="106">
        <f t="shared" si="52"/>
        <v>3</v>
      </c>
      <c r="BM166" s="106">
        <f t="shared" si="53"/>
        <v>0</v>
      </c>
      <c r="BN166" s="106">
        <f t="shared" si="54"/>
        <v>5</v>
      </c>
      <c r="BO166" s="106">
        <f t="shared" si="55"/>
        <v>4</v>
      </c>
      <c r="BP166" s="106">
        <f t="shared" si="56"/>
        <v>0</v>
      </c>
      <c r="BQ166" s="106">
        <f t="shared" si="57"/>
        <v>5</v>
      </c>
      <c r="BR166" s="106">
        <f t="shared" si="58"/>
        <v>4</v>
      </c>
      <c r="BS166" s="106">
        <f t="shared" si="59"/>
        <v>0</v>
      </c>
      <c r="BT166" s="106">
        <f t="shared" si="60"/>
        <v>6</v>
      </c>
      <c r="BU166" s="106">
        <f t="shared" si="61"/>
        <v>6</v>
      </c>
      <c r="BV166" s="106">
        <f t="shared" si="62"/>
        <v>0</v>
      </c>
      <c r="BW166" s="106">
        <f t="shared" si="63"/>
        <v>7</v>
      </c>
      <c r="BX166" s="106">
        <f t="shared" si="64"/>
        <v>6</v>
      </c>
      <c r="BY166" s="106">
        <f t="shared" si="65"/>
        <v>0</v>
      </c>
      <c r="BZ166" s="106">
        <f t="shared" si="66"/>
        <v>8</v>
      </c>
      <c r="CA166" s="106">
        <f t="shared" si="67"/>
        <v>7</v>
      </c>
      <c r="CB166" s="106">
        <f t="shared" si="68"/>
        <v>0</v>
      </c>
    </row>
    <row r="167" spans="1:80" ht="15.75" customHeight="1">
      <c r="A167" s="249" t="s">
        <v>87</v>
      </c>
      <c r="B167" s="249">
        <v>275</v>
      </c>
      <c r="C167" s="249">
        <v>0.1</v>
      </c>
      <c r="D167" s="249">
        <v>134</v>
      </c>
      <c r="E167" s="249">
        <v>5</v>
      </c>
      <c r="F167" s="249">
        <v>43</v>
      </c>
      <c r="G167" s="249">
        <v>1</v>
      </c>
      <c r="H167" s="249">
        <v>136</v>
      </c>
      <c r="I167" s="249">
        <v>5</v>
      </c>
      <c r="J167" s="249">
        <v>59</v>
      </c>
      <c r="K167" s="249">
        <v>2</v>
      </c>
      <c r="L167" s="249">
        <v>131</v>
      </c>
      <c r="M167" s="249">
        <v>5</v>
      </c>
      <c r="N167" s="249">
        <v>43</v>
      </c>
      <c r="O167" s="249">
        <v>2</v>
      </c>
      <c r="P167" s="249">
        <v>152</v>
      </c>
      <c r="Q167" s="249">
        <v>6</v>
      </c>
      <c r="R167" s="249">
        <v>37</v>
      </c>
      <c r="S167" s="249">
        <v>1</v>
      </c>
      <c r="T167" s="249">
        <v>130</v>
      </c>
      <c r="U167" s="249">
        <v>6</v>
      </c>
      <c r="V167" s="249">
        <v>44</v>
      </c>
      <c r="W167" s="249">
        <v>2</v>
      </c>
      <c r="X167" s="249">
        <v>94</v>
      </c>
      <c r="Y167" s="249">
        <v>4</v>
      </c>
      <c r="Z167" s="249">
        <v>31</v>
      </c>
      <c r="AA167" s="249">
        <v>1</v>
      </c>
      <c r="AB167" s="249">
        <v>103</v>
      </c>
      <c r="AC167" s="249">
        <v>4</v>
      </c>
      <c r="AD167" s="249">
        <v>29</v>
      </c>
      <c r="AE167" s="249">
        <v>1</v>
      </c>
      <c r="AF167" s="249">
        <v>90</v>
      </c>
      <c r="AG167" s="249">
        <v>4</v>
      </c>
      <c r="AH167" s="249">
        <v>28</v>
      </c>
      <c r="AI167" s="249">
        <v>1</v>
      </c>
      <c r="AJ167" s="249">
        <v>105</v>
      </c>
      <c r="AK167" s="249">
        <v>5</v>
      </c>
      <c r="AL167" s="249">
        <v>26</v>
      </c>
      <c r="AM167" s="249">
        <v>1</v>
      </c>
      <c r="AN167" s="249">
        <v>125</v>
      </c>
      <c r="AO167" s="249">
        <v>6</v>
      </c>
      <c r="AP167" s="249">
        <v>22</v>
      </c>
      <c r="AQ167" s="249">
        <v>1</v>
      </c>
      <c r="AR167" s="249">
        <v>78</v>
      </c>
      <c r="AS167" s="249">
        <v>3</v>
      </c>
      <c r="AT167" s="249">
        <v>26</v>
      </c>
      <c r="AU167" s="249">
        <v>1</v>
      </c>
      <c r="AV167" s="249">
        <v>26</v>
      </c>
      <c r="AW167" s="249">
        <v>1</v>
      </c>
      <c r="AX167" s="249">
        <v>20</v>
      </c>
      <c r="AY167" s="249">
        <v>1</v>
      </c>
      <c r="AZ167" s="249" t="s">
        <v>15</v>
      </c>
      <c r="BA167" s="249" t="s">
        <v>15</v>
      </c>
      <c r="BB167" s="249" t="s">
        <v>15</v>
      </c>
      <c r="BC167" s="249" t="s">
        <v>15</v>
      </c>
      <c r="BD167" s="249" t="s">
        <v>15</v>
      </c>
      <c r="BE167" s="249" t="s">
        <v>15</v>
      </c>
      <c r="BF167" s="249" t="s">
        <v>15</v>
      </c>
      <c r="BG167" s="249" t="s">
        <v>15</v>
      </c>
      <c r="BH167" s="249" t="s">
        <v>15</v>
      </c>
      <c r="BI167" s="249" t="s">
        <v>15</v>
      </c>
      <c r="BJ167" s="249" t="s">
        <v>15</v>
      </c>
      <c r="BK167" s="106">
        <f t="shared" si="51"/>
        <v>5</v>
      </c>
      <c r="BL167" s="106">
        <f t="shared" si="52"/>
        <v>3</v>
      </c>
      <c r="BM167" s="106">
        <f t="shared" si="53"/>
        <v>1</v>
      </c>
      <c r="BN167" s="106">
        <f t="shared" si="54"/>
        <v>6</v>
      </c>
      <c r="BO167" s="106">
        <f t="shared" si="55"/>
        <v>4</v>
      </c>
      <c r="BP167" s="106">
        <f t="shared" si="56"/>
        <v>1</v>
      </c>
      <c r="BQ167" s="106">
        <f t="shared" si="57"/>
        <v>6</v>
      </c>
      <c r="BR167" s="106">
        <f t="shared" si="58"/>
        <v>4</v>
      </c>
      <c r="BS167" s="106">
        <f t="shared" si="59"/>
        <v>1</v>
      </c>
      <c r="BT167" s="106">
        <f t="shared" si="60"/>
        <v>7</v>
      </c>
      <c r="BU167" s="106">
        <f t="shared" si="61"/>
        <v>5</v>
      </c>
      <c r="BV167" s="106">
        <f t="shared" si="62"/>
        <v>2</v>
      </c>
      <c r="BW167" s="106">
        <f t="shared" si="63"/>
        <v>8</v>
      </c>
      <c r="BX167" s="106">
        <f t="shared" si="64"/>
        <v>5</v>
      </c>
      <c r="BY167" s="106">
        <f t="shared" si="65"/>
        <v>2</v>
      </c>
      <c r="BZ167" s="106">
        <f t="shared" si="66"/>
        <v>9</v>
      </c>
      <c r="CA167" s="106">
        <f t="shared" si="67"/>
        <v>6</v>
      </c>
      <c r="CB167" s="106">
        <f t="shared" si="68"/>
        <v>2</v>
      </c>
    </row>
    <row r="168" spans="1:80" ht="15.75" customHeight="1">
      <c r="A168" s="249" t="s">
        <v>87</v>
      </c>
      <c r="B168" s="249">
        <v>99</v>
      </c>
      <c r="C168" s="249">
        <v>0.1</v>
      </c>
      <c r="D168" s="249">
        <v>163</v>
      </c>
      <c r="E168" s="249">
        <v>7</v>
      </c>
      <c r="F168" s="249"/>
      <c r="G168" s="249"/>
      <c r="H168" s="249">
        <v>138</v>
      </c>
      <c r="I168" s="249">
        <v>7</v>
      </c>
      <c r="J168" s="249"/>
      <c r="K168" s="249"/>
      <c r="L168" s="249">
        <v>165</v>
      </c>
      <c r="M168" s="249">
        <v>7</v>
      </c>
      <c r="N168" s="249"/>
      <c r="O168" s="249"/>
      <c r="P168" s="249">
        <v>148</v>
      </c>
      <c r="Q168" s="249">
        <v>7</v>
      </c>
      <c r="R168" s="249"/>
      <c r="S168" s="249"/>
      <c r="T168" s="249">
        <v>159</v>
      </c>
      <c r="U168" s="249">
        <v>7</v>
      </c>
      <c r="V168" s="249"/>
      <c r="W168" s="249"/>
      <c r="X168" s="249">
        <v>144</v>
      </c>
      <c r="Y168" s="249">
        <v>7</v>
      </c>
      <c r="Z168" s="249"/>
      <c r="AA168" s="249"/>
      <c r="AB168" s="249">
        <v>155</v>
      </c>
      <c r="AC168" s="249">
        <v>7</v>
      </c>
      <c r="AD168" s="249"/>
      <c r="AE168" s="249"/>
      <c r="AF168" s="249">
        <v>141</v>
      </c>
      <c r="AG168" s="249">
        <v>7</v>
      </c>
      <c r="AH168" s="249"/>
      <c r="AI168" s="249"/>
      <c r="AJ168" s="249">
        <v>131</v>
      </c>
      <c r="AK168" s="249">
        <v>7</v>
      </c>
      <c r="AL168" s="249"/>
      <c r="AM168" s="249"/>
      <c r="AN168" s="249">
        <v>74</v>
      </c>
      <c r="AO168" s="249">
        <v>3</v>
      </c>
      <c r="AP168" s="249"/>
      <c r="AQ168" s="249"/>
      <c r="AR168" s="249">
        <v>73</v>
      </c>
      <c r="AS168" s="249">
        <v>3</v>
      </c>
      <c r="AT168" s="249"/>
      <c r="AU168" s="249"/>
      <c r="AV168" s="249"/>
      <c r="AW168" s="249"/>
      <c r="AX168" s="249">
        <v>16</v>
      </c>
      <c r="AY168" s="249">
        <v>1</v>
      </c>
      <c r="AZ168" s="249" t="s">
        <v>15</v>
      </c>
      <c r="BA168" s="249" t="s">
        <v>15</v>
      </c>
      <c r="BB168" s="249" t="s">
        <v>15</v>
      </c>
      <c r="BC168" s="249" t="s">
        <v>15</v>
      </c>
      <c r="BD168" s="249" t="s">
        <v>15</v>
      </c>
      <c r="BE168" s="249" t="s">
        <v>15</v>
      </c>
      <c r="BF168" s="249" t="s">
        <v>15</v>
      </c>
      <c r="BG168" s="249" t="s">
        <v>15</v>
      </c>
      <c r="BH168" s="249" t="s">
        <v>15</v>
      </c>
      <c r="BI168" s="249" t="s">
        <v>15</v>
      </c>
      <c r="BJ168" s="249" t="s">
        <v>15</v>
      </c>
      <c r="BK168" s="106">
        <f t="shared" si="51"/>
        <v>5</v>
      </c>
      <c r="BL168" s="106">
        <f t="shared" si="52"/>
        <v>4</v>
      </c>
      <c r="BM168" s="106">
        <f t="shared" si="53"/>
        <v>0</v>
      </c>
      <c r="BN168" s="106">
        <f t="shared" si="54"/>
        <v>7</v>
      </c>
      <c r="BO168" s="106">
        <f t="shared" si="55"/>
        <v>5</v>
      </c>
      <c r="BP168" s="106">
        <f t="shared" si="56"/>
        <v>0</v>
      </c>
      <c r="BQ168" s="106">
        <f t="shared" si="57"/>
        <v>7</v>
      </c>
      <c r="BR168" s="106">
        <f t="shared" si="58"/>
        <v>5</v>
      </c>
      <c r="BS168" s="106">
        <f t="shared" si="59"/>
        <v>0</v>
      </c>
      <c r="BT168" s="106">
        <f t="shared" si="60"/>
        <v>8</v>
      </c>
      <c r="BU168" s="106">
        <f t="shared" si="61"/>
        <v>7</v>
      </c>
      <c r="BV168" s="106">
        <f t="shared" si="62"/>
        <v>0</v>
      </c>
      <c r="BW168" s="106">
        <f t="shared" si="63"/>
        <v>8</v>
      </c>
      <c r="BX168" s="106">
        <f t="shared" si="64"/>
        <v>7</v>
      </c>
      <c r="BY168" s="106">
        <f t="shared" si="65"/>
        <v>0</v>
      </c>
      <c r="BZ168" s="106">
        <f t="shared" si="66"/>
        <v>9</v>
      </c>
      <c r="CA168" s="106">
        <f t="shared" si="67"/>
        <v>8</v>
      </c>
      <c r="CB168" s="106">
        <f t="shared" si="68"/>
        <v>0</v>
      </c>
    </row>
    <row r="169" spans="1:80" ht="15.75" customHeight="1">
      <c r="A169" s="249" t="s">
        <v>87</v>
      </c>
      <c r="B169" s="249">
        <v>195</v>
      </c>
      <c r="C169" s="249">
        <v>0.1</v>
      </c>
      <c r="D169" s="249">
        <v>238</v>
      </c>
      <c r="E169" s="249">
        <v>9</v>
      </c>
      <c r="F169" s="249"/>
      <c r="G169" s="249"/>
      <c r="H169" s="249">
        <v>213</v>
      </c>
      <c r="I169" s="249">
        <v>8</v>
      </c>
      <c r="J169" s="249"/>
      <c r="K169" s="249"/>
      <c r="L169" s="249">
        <v>178</v>
      </c>
      <c r="M169" s="249">
        <v>7</v>
      </c>
      <c r="N169" s="249"/>
      <c r="O169" s="249"/>
      <c r="P169" s="249">
        <v>159</v>
      </c>
      <c r="Q169" s="249">
        <v>7</v>
      </c>
      <c r="R169" s="249"/>
      <c r="S169" s="249"/>
      <c r="T169" s="249">
        <v>169</v>
      </c>
      <c r="U169" s="249">
        <v>7</v>
      </c>
      <c r="V169" s="249"/>
      <c r="W169" s="249"/>
      <c r="X169" s="249">
        <v>134</v>
      </c>
      <c r="Y169" s="249">
        <v>6</v>
      </c>
      <c r="Z169" s="249"/>
      <c r="AA169" s="249"/>
      <c r="AB169" s="249">
        <v>139</v>
      </c>
      <c r="AC169" s="249">
        <v>6</v>
      </c>
      <c r="AD169" s="249"/>
      <c r="AE169" s="249"/>
      <c r="AF169" s="249">
        <v>117</v>
      </c>
      <c r="AG169" s="249">
        <v>5</v>
      </c>
      <c r="AH169" s="249"/>
      <c r="AI169" s="249"/>
      <c r="AJ169" s="249">
        <v>103</v>
      </c>
      <c r="AK169" s="249">
        <v>5</v>
      </c>
      <c r="AL169" s="249"/>
      <c r="AM169" s="249"/>
      <c r="AN169" s="249">
        <v>55</v>
      </c>
      <c r="AO169" s="249">
        <v>2</v>
      </c>
      <c r="AP169" s="249"/>
      <c r="AQ169" s="249"/>
      <c r="AR169" s="249">
        <v>43</v>
      </c>
      <c r="AS169" s="249">
        <v>2</v>
      </c>
      <c r="AT169" s="249"/>
      <c r="AU169" s="249"/>
      <c r="AV169" s="249"/>
      <c r="AW169" s="249"/>
      <c r="AX169" s="249"/>
      <c r="AY169" s="249"/>
      <c r="AZ169" s="249" t="s">
        <v>15</v>
      </c>
      <c r="BA169" s="249" t="s">
        <v>15</v>
      </c>
      <c r="BB169" s="249" t="s">
        <v>15</v>
      </c>
      <c r="BC169" s="249" t="s">
        <v>15</v>
      </c>
      <c r="BD169" s="249" t="s">
        <v>15</v>
      </c>
      <c r="BE169" s="249" t="s">
        <v>15</v>
      </c>
      <c r="BF169" s="249" t="s">
        <v>15</v>
      </c>
      <c r="BG169" s="249" t="s">
        <v>15</v>
      </c>
      <c r="BH169" s="249" t="s">
        <v>15</v>
      </c>
      <c r="BI169" s="249" t="s">
        <v>15</v>
      </c>
      <c r="BJ169" s="249" t="s">
        <v>15</v>
      </c>
      <c r="BK169" s="106">
        <f t="shared" si="51"/>
        <v>5</v>
      </c>
      <c r="BL169" s="106">
        <f t="shared" si="52"/>
        <v>3</v>
      </c>
      <c r="BM169" s="106">
        <f t="shared" si="53"/>
        <v>0</v>
      </c>
      <c r="BN169" s="106">
        <f t="shared" si="54"/>
        <v>6</v>
      </c>
      <c r="BO169" s="106">
        <f t="shared" si="55"/>
        <v>5</v>
      </c>
      <c r="BP169" s="106">
        <f t="shared" si="56"/>
        <v>0</v>
      </c>
      <c r="BQ169" s="106">
        <f t="shared" si="57"/>
        <v>6</v>
      </c>
      <c r="BR169" s="106">
        <f t="shared" si="58"/>
        <v>5</v>
      </c>
      <c r="BS169" s="106">
        <f t="shared" si="59"/>
        <v>0</v>
      </c>
      <c r="BT169" s="106">
        <f t="shared" si="60"/>
        <v>7</v>
      </c>
      <c r="BU169" s="106">
        <f t="shared" si="61"/>
        <v>6</v>
      </c>
      <c r="BV169" s="106">
        <f t="shared" si="62"/>
        <v>0</v>
      </c>
      <c r="BW169" s="106">
        <f t="shared" si="63"/>
        <v>8</v>
      </c>
      <c r="BX169" s="106">
        <f t="shared" si="64"/>
        <v>6</v>
      </c>
      <c r="BY169" s="106">
        <f t="shared" si="65"/>
        <v>0</v>
      </c>
      <c r="BZ169" s="106">
        <f t="shared" si="66"/>
        <v>9</v>
      </c>
      <c r="CA169" s="106">
        <f t="shared" si="67"/>
        <v>8</v>
      </c>
      <c r="CB169" s="106">
        <f t="shared" si="68"/>
        <v>0</v>
      </c>
    </row>
    <row r="170" spans="1:80" ht="15.75" customHeight="1">
      <c r="A170" s="249" t="s">
        <v>87</v>
      </c>
      <c r="B170" s="249">
        <v>47</v>
      </c>
      <c r="C170" s="249">
        <v>0.1</v>
      </c>
      <c r="D170" s="249">
        <v>82</v>
      </c>
      <c r="E170" s="249">
        <v>3</v>
      </c>
      <c r="F170" s="249">
        <v>88</v>
      </c>
      <c r="G170" s="249">
        <v>2</v>
      </c>
      <c r="H170" s="249">
        <v>92</v>
      </c>
      <c r="I170" s="249">
        <v>3</v>
      </c>
      <c r="J170" s="249">
        <v>84</v>
      </c>
      <c r="K170" s="249">
        <v>2</v>
      </c>
      <c r="L170" s="249">
        <v>81</v>
      </c>
      <c r="M170" s="249">
        <v>3</v>
      </c>
      <c r="N170" s="249">
        <v>79</v>
      </c>
      <c r="O170" s="249">
        <v>2</v>
      </c>
      <c r="P170" s="249">
        <v>108</v>
      </c>
      <c r="Q170" s="249">
        <v>4</v>
      </c>
      <c r="R170" s="249">
        <v>77</v>
      </c>
      <c r="S170" s="249">
        <v>2</v>
      </c>
      <c r="T170" s="249">
        <v>63</v>
      </c>
      <c r="U170" s="249">
        <v>3</v>
      </c>
      <c r="V170" s="249">
        <v>74</v>
      </c>
      <c r="W170" s="249">
        <v>2</v>
      </c>
      <c r="X170" s="249">
        <v>61</v>
      </c>
      <c r="Y170" s="249">
        <v>3</v>
      </c>
      <c r="Z170" s="249">
        <v>75</v>
      </c>
      <c r="AA170" s="249">
        <v>2</v>
      </c>
      <c r="AB170" s="249">
        <v>77</v>
      </c>
      <c r="AC170" s="249">
        <v>3</v>
      </c>
      <c r="AD170" s="249">
        <v>62</v>
      </c>
      <c r="AE170" s="249">
        <v>2</v>
      </c>
      <c r="AF170" s="249">
        <v>73</v>
      </c>
      <c r="AG170" s="249">
        <v>3</v>
      </c>
      <c r="AH170" s="249">
        <v>63</v>
      </c>
      <c r="AI170" s="249">
        <v>2</v>
      </c>
      <c r="AJ170" s="249">
        <v>73</v>
      </c>
      <c r="AK170" s="249">
        <v>3</v>
      </c>
      <c r="AL170" s="249">
        <v>67</v>
      </c>
      <c r="AM170" s="249">
        <v>2</v>
      </c>
      <c r="AN170" s="249">
        <v>45</v>
      </c>
      <c r="AO170" s="249">
        <v>2</v>
      </c>
      <c r="AP170" s="249">
        <v>38</v>
      </c>
      <c r="AQ170" s="249">
        <v>1</v>
      </c>
      <c r="AR170" s="249">
        <v>48</v>
      </c>
      <c r="AS170" s="249">
        <v>2</v>
      </c>
      <c r="AT170" s="249">
        <v>42</v>
      </c>
      <c r="AU170" s="249">
        <v>2</v>
      </c>
      <c r="AV170" s="249">
        <v>42</v>
      </c>
      <c r="AW170" s="249">
        <v>2</v>
      </c>
      <c r="AX170" s="249">
        <v>23</v>
      </c>
      <c r="AY170" s="249">
        <v>1</v>
      </c>
      <c r="AZ170" s="249" t="s">
        <v>15</v>
      </c>
      <c r="BA170" s="249" t="s">
        <v>15</v>
      </c>
      <c r="BB170" s="249" t="s">
        <v>15</v>
      </c>
      <c r="BC170" s="249" t="s">
        <v>15</v>
      </c>
      <c r="BD170" s="249" t="s">
        <v>15</v>
      </c>
      <c r="BE170" s="249" t="s">
        <v>15</v>
      </c>
      <c r="BF170" s="249" t="s">
        <v>15</v>
      </c>
      <c r="BG170" s="249" t="s">
        <v>15</v>
      </c>
      <c r="BH170" s="249" t="s">
        <v>15</v>
      </c>
      <c r="BI170" s="249" t="s">
        <v>15</v>
      </c>
      <c r="BJ170" s="249" t="s">
        <v>15</v>
      </c>
      <c r="BK170" s="106">
        <f t="shared" si="51"/>
        <v>4</v>
      </c>
      <c r="BL170" s="106">
        <f t="shared" si="52"/>
        <v>2</v>
      </c>
      <c r="BM170" s="106">
        <f t="shared" si="53"/>
        <v>1</v>
      </c>
      <c r="BN170" s="106">
        <f t="shared" si="54"/>
        <v>5</v>
      </c>
      <c r="BO170" s="106">
        <f t="shared" si="55"/>
        <v>2</v>
      </c>
      <c r="BP170" s="106">
        <f t="shared" si="56"/>
        <v>2</v>
      </c>
      <c r="BQ170" s="106">
        <f t="shared" si="57"/>
        <v>5</v>
      </c>
      <c r="BR170" s="106">
        <f t="shared" si="58"/>
        <v>3</v>
      </c>
      <c r="BS170" s="106">
        <f t="shared" si="59"/>
        <v>2</v>
      </c>
      <c r="BT170" s="106">
        <f t="shared" si="60"/>
        <v>6</v>
      </c>
      <c r="BU170" s="106">
        <f t="shared" si="61"/>
        <v>3</v>
      </c>
      <c r="BV170" s="106">
        <f t="shared" si="62"/>
        <v>2</v>
      </c>
      <c r="BW170" s="106">
        <f t="shared" si="63"/>
        <v>6</v>
      </c>
      <c r="BX170" s="106">
        <f t="shared" si="64"/>
        <v>3</v>
      </c>
      <c r="BY170" s="106">
        <f t="shared" si="65"/>
        <v>2</v>
      </c>
      <c r="BZ170" s="106">
        <f t="shared" si="66"/>
        <v>7</v>
      </c>
      <c r="CA170" s="106">
        <f t="shared" si="67"/>
        <v>4</v>
      </c>
      <c r="CB170" s="106">
        <f t="shared" si="68"/>
        <v>3</v>
      </c>
    </row>
    <row r="171" spans="1:80" ht="15.75" customHeight="1">
      <c r="A171" s="249" t="s">
        <v>87</v>
      </c>
      <c r="B171" s="249">
        <v>12</v>
      </c>
      <c r="C171" s="249">
        <v>0.1</v>
      </c>
      <c r="D171" s="249">
        <v>146</v>
      </c>
      <c r="E171" s="249">
        <v>5</v>
      </c>
      <c r="F171" s="249"/>
      <c r="G171" s="249"/>
      <c r="H171" s="249">
        <v>178</v>
      </c>
      <c r="I171" s="249">
        <v>6</v>
      </c>
      <c r="J171" s="249"/>
      <c r="K171" s="249"/>
      <c r="L171" s="249">
        <v>144</v>
      </c>
      <c r="M171" s="249">
        <v>6</v>
      </c>
      <c r="N171" s="249"/>
      <c r="O171" s="249"/>
      <c r="P171" s="249">
        <v>140</v>
      </c>
      <c r="Q171" s="249">
        <v>5</v>
      </c>
      <c r="R171" s="249"/>
      <c r="S171" s="249"/>
      <c r="T171" s="249">
        <v>122</v>
      </c>
      <c r="U171" s="249">
        <v>5</v>
      </c>
      <c r="V171" s="249"/>
      <c r="W171" s="249"/>
      <c r="X171" s="249">
        <v>132</v>
      </c>
      <c r="Y171" s="249">
        <v>5</v>
      </c>
      <c r="Z171" s="249"/>
      <c r="AA171" s="249"/>
      <c r="AB171" s="249">
        <v>126</v>
      </c>
      <c r="AC171" s="249">
        <v>6</v>
      </c>
      <c r="AD171" s="249"/>
      <c r="AE171" s="249"/>
      <c r="AF171" s="249">
        <v>109</v>
      </c>
      <c r="AG171" s="249">
        <v>5</v>
      </c>
      <c r="AH171" s="249"/>
      <c r="AI171" s="249"/>
      <c r="AJ171" s="249">
        <v>101</v>
      </c>
      <c r="AK171" s="249">
        <v>4</v>
      </c>
      <c r="AL171" s="249"/>
      <c r="AM171" s="249"/>
      <c r="AN171" s="249">
        <v>65</v>
      </c>
      <c r="AO171" s="249">
        <v>3</v>
      </c>
      <c r="AP171" s="249"/>
      <c r="AQ171" s="249"/>
      <c r="AR171" s="249">
        <v>94</v>
      </c>
      <c r="AS171" s="249">
        <v>5</v>
      </c>
      <c r="AT171" s="249"/>
      <c r="AU171" s="249"/>
      <c r="AV171" s="249"/>
      <c r="AW171" s="249"/>
      <c r="AX171" s="249" t="s">
        <v>15</v>
      </c>
      <c r="AY171" s="249" t="s">
        <v>15</v>
      </c>
      <c r="AZ171" s="249" t="s">
        <v>15</v>
      </c>
      <c r="BA171" s="249" t="s">
        <v>15</v>
      </c>
      <c r="BB171" s="249" t="s">
        <v>15</v>
      </c>
      <c r="BC171" s="249" t="s">
        <v>15</v>
      </c>
      <c r="BD171" s="249" t="s">
        <v>15</v>
      </c>
      <c r="BE171" s="249" t="s">
        <v>15</v>
      </c>
      <c r="BF171" s="249" t="s">
        <v>15</v>
      </c>
      <c r="BG171" s="249" t="s">
        <v>15</v>
      </c>
      <c r="BH171" s="249" t="s">
        <v>15</v>
      </c>
      <c r="BI171" s="249" t="s">
        <v>15</v>
      </c>
      <c r="BJ171" s="249" t="s">
        <v>15</v>
      </c>
      <c r="BK171" s="106">
        <f t="shared" si="51"/>
        <v>4</v>
      </c>
      <c r="BL171" s="106">
        <f t="shared" si="52"/>
        <v>3</v>
      </c>
      <c r="BM171" s="106">
        <f t="shared" si="53"/>
        <v>0</v>
      </c>
      <c r="BN171" s="106">
        <f t="shared" si="54"/>
        <v>5</v>
      </c>
      <c r="BO171" s="106">
        <f t="shared" si="55"/>
        <v>4</v>
      </c>
      <c r="BP171" s="106">
        <f t="shared" si="56"/>
        <v>0</v>
      </c>
      <c r="BQ171" s="106">
        <f t="shared" si="57"/>
        <v>5</v>
      </c>
      <c r="BR171" s="106">
        <f t="shared" si="58"/>
        <v>4</v>
      </c>
      <c r="BS171" s="106">
        <f t="shared" si="59"/>
        <v>0</v>
      </c>
      <c r="BT171" s="106">
        <f t="shared" si="60"/>
        <v>6</v>
      </c>
      <c r="BU171" s="106">
        <f t="shared" si="61"/>
        <v>5</v>
      </c>
      <c r="BV171" s="106">
        <f t="shared" si="62"/>
        <v>0</v>
      </c>
      <c r="BW171" s="106">
        <f t="shared" si="63"/>
        <v>7</v>
      </c>
      <c r="BX171" s="106">
        <f t="shared" si="64"/>
        <v>5</v>
      </c>
      <c r="BY171" s="106">
        <f t="shared" si="65"/>
        <v>0</v>
      </c>
      <c r="BZ171" s="106">
        <f t="shared" si="66"/>
        <v>7</v>
      </c>
      <c r="CA171" s="106">
        <f t="shared" si="67"/>
        <v>6</v>
      </c>
      <c r="CB171" s="106">
        <f t="shared" si="68"/>
        <v>0</v>
      </c>
    </row>
    <row r="172" spans="1:80" ht="15.75" customHeight="1">
      <c r="A172" s="249" t="s">
        <v>87</v>
      </c>
      <c r="B172" s="249">
        <v>170</v>
      </c>
      <c r="C172" s="249">
        <v>0.1</v>
      </c>
      <c r="D172" s="249">
        <v>23</v>
      </c>
      <c r="E172" s="249">
        <v>1</v>
      </c>
      <c r="F172" s="249">
        <v>110</v>
      </c>
      <c r="G172" s="249">
        <v>3</v>
      </c>
      <c r="H172" s="249">
        <v>23</v>
      </c>
      <c r="I172" s="249">
        <v>1</v>
      </c>
      <c r="J172" s="249">
        <v>104</v>
      </c>
      <c r="K172" s="249">
        <v>3</v>
      </c>
      <c r="L172" s="249">
        <v>33</v>
      </c>
      <c r="M172" s="249">
        <v>1</v>
      </c>
      <c r="N172" s="249">
        <v>100</v>
      </c>
      <c r="O172" s="249">
        <v>3</v>
      </c>
      <c r="P172" s="249">
        <v>47</v>
      </c>
      <c r="Q172" s="249">
        <v>1</v>
      </c>
      <c r="R172" s="249">
        <v>113</v>
      </c>
      <c r="S172" s="249">
        <v>4</v>
      </c>
      <c r="T172" s="249">
        <v>43</v>
      </c>
      <c r="U172" s="249">
        <v>1</v>
      </c>
      <c r="V172" s="249">
        <v>99</v>
      </c>
      <c r="W172" s="249">
        <v>3</v>
      </c>
      <c r="X172" s="249">
        <v>34</v>
      </c>
      <c r="Y172" s="249">
        <v>1</v>
      </c>
      <c r="Z172" s="249">
        <v>91</v>
      </c>
      <c r="AA172" s="249">
        <v>4</v>
      </c>
      <c r="AB172" s="249">
        <v>38</v>
      </c>
      <c r="AC172" s="249">
        <v>1</v>
      </c>
      <c r="AD172" s="249">
        <v>53</v>
      </c>
      <c r="AE172" s="249">
        <v>2</v>
      </c>
      <c r="AF172" s="249">
        <v>20</v>
      </c>
      <c r="AG172" s="249">
        <v>1</v>
      </c>
      <c r="AH172" s="249">
        <v>46</v>
      </c>
      <c r="AI172" s="249">
        <v>2</v>
      </c>
      <c r="AJ172" s="249">
        <v>29</v>
      </c>
      <c r="AK172" s="249">
        <v>1</v>
      </c>
      <c r="AL172" s="249">
        <v>23</v>
      </c>
      <c r="AM172" s="249">
        <v>1</v>
      </c>
      <c r="AN172" s="249" t="s">
        <v>15</v>
      </c>
      <c r="AO172" s="249" t="s">
        <v>15</v>
      </c>
      <c r="AP172" s="249">
        <v>34</v>
      </c>
      <c r="AQ172" s="249">
        <v>2</v>
      </c>
      <c r="AR172" s="249" t="s">
        <v>15</v>
      </c>
      <c r="AS172" s="249" t="s">
        <v>15</v>
      </c>
      <c r="AT172" s="249">
        <v>12</v>
      </c>
      <c r="AU172" s="249">
        <v>1</v>
      </c>
      <c r="AV172" s="249">
        <v>12</v>
      </c>
      <c r="AW172" s="249">
        <v>1</v>
      </c>
      <c r="AX172" s="249"/>
      <c r="AY172" s="249"/>
      <c r="AZ172" s="249" t="s">
        <v>15</v>
      </c>
      <c r="BA172" s="249" t="s">
        <v>15</v>
      </c>
      <c r="BB172" s="249" t="s">
        <v>15</v>
      </c>
      <c r="BC172" s="249" t="s">
        <v>15</v>
      </c>
      <c r="BD172" s="249" t="s">
        <v>15</v>
      </c>
      <c r="BE172" s="249" t="s">
        <v>15</v>
      </c>
      <c r="BF172" s="249" t="s">
        <v>15</v>
      </c>
      <c r="BG172" s="249" t="s">
        <v>15</v>
      </c>
      <c r="BH172" s="249" t="s">
        <v>15</v>
      </c>
      <c r="BI172" s="249" t="s">
        <v>15</v>
      </c>
      <c r="BJ172" s="249" t="s">
        <v>15</v>
      </c>
      <c r="BK172" s="106" t="e">
        <f t="shared" si="51"/>
        <v>#VALUE!</v>
      </c>
      <c r="BL172" s="106">
        <f t="shared" si="52"/>
        <v>1</v>
      </c>
      <c r="BM172" s="106">
        <f t="shared" si="53"/>
        <v>2</v>
      </c>
      <c r="BN172" s="106" t="e">
        <f t="shared" si="54"/>
        <v>#VALUE!</v>
      </c>
      <c r="BO172" s="106">
        <f t="shared" si="55"/>
        <v>1</v>
      </c>
      <c r="BP172" s="106">
        <f t="shared" si="56"/>
        <v>2</v>
      </c>
      <c r="BQ172" s="106" t="e">
        <f t="shared" si="57"/>
        <v>#VALUE!</v>
      </c>
      <c r="BR172" s="106">
        <f t="shared" si="58"/>
        <v>1</v>
      </c>
      <c r="BS172" s="106">
        <f t="shared" si="59"/>
        <v>2</v>
      </c>
      <c r="BT172" s="106" t="e">
        <f t="shared" si="60"/>
        <v>#VALUE!</v>
      </c>
      <c r="BU172" s="106">
        <f t="shared" si="61"/>
        <v>1</v>
      </c>
      <c r="BV172" s="106">
        <f t="shared" si="62"/>
        <v>3</v>
      </c>
      <c r="BW172" s="106" t="e">
        <f t="shared" si="63"/>
        <v>#VALUE!</v>
      </c>
      <c r="BX172" s="106">
        <f t="shared" si="64"/>
        <v>1</v>
      </c>
      <c r="BY172" s="106">
        <f t="shared" si="65"/>
        <v>3</v>
      </c>
      <c r="BZ172" s="106" t="e">
        <f t="shared" si="66"/>
        <v>#VALUE!</v>
      </c>
      <c r="CA172" s="106">
        <f t="shared" si="67"/>
        <v>2</v>
      </c>
      <c r="CB172" s="106">
        <f t="shared" si="68"/>
        <v>4</v>
      </c>
    </row>
    <row r="173" spans="1:80" ht="15.75" customHeight="1">
      <c r="A173" s="249" t="s">
        <v>87</v>
      </c>
      <c r="B173" s="249">
        <v>273</v>
      </c>
      <c r="C173" s="249">
        <v>0.1</v>
      </c>
      <c r="D173" s="249">
        <v>114</v>
      </c>
      <c r="E173" s="249">
        <v>5</v>
      </c>
      <c r="F173" s="249">
        <v>23</v>
      </c>
      <c r="G173" s="249">
        <v>1</v>
      </c>
      <c r="H173" s="249">
        <v>118</v>
      </c>
      <c r="I173" s="249">
        <v>5</v>
      </c>
      <c r="J173" s="249">
        <v>12</v>
      </c>
      <c r="K173" s="249">
        <v>1</v>
      </c>
      <c r="L173" s="249">
        <v>131</v>
      </c>
      <c r="M173" s="249">
        <v>5</v>
      </c>
      <c r="N173" s="249">
        <v>27</v>
      </c>
      <c r="O173" s="249">
        <v>1</v>
      </c>
      <c r="P173" s="249">
        <v>118</v>
      </c>
      <c r="Q173" s="249">
        <v>5</v>
      </c>
      <c r="R173" s="249">
        <v>30</v>
      </c>
      <c r="S173" s="249">
        <v>1</v>
      </c>
      <c r="T173" s="249">
        <v>118</v>
      </c>
      <c r="U173" s="249">
        <v>5</v>
      </c>
      <c r="V173" s="249">
        <v>18</v>
      </c>
      <c r="W173" s="249">
        <v>1</v>
      </c>
      <c r="X173" s="249">
        <v>91</v>
      </c>
      <c r="Y173" s="249">
        <v>4</v>
      </c>
      <c r="Z173" s="249">
        <v>18</v>
      </c>
      <c r="AA173" s="249">
        <v>1</v>
      </c>
      <c r="AB173" s="249">
        <v>102</v>
      </c>
      <c r="AC173" s="249">
        <v>4</v>
      </c>
      <c r="AD173" s="249">
        <v>20</v>
      </c>
      <c r="AE173" s="249">
        <v>1</v>
      </c>
      <c r="AF173" s="249">
        <v>94</v>
      </c>
      <c r="AG173" s="249">
        <v>4</v>
      </c>
      <c r="AH173" s="249">
        <v>20</v>
      </c>
      <c r="AI173" s="249">
        <v>1</v>
      </c>
      <c r="AJ173" s="249">
        <v>84</v>
      </c>
      <c r="AK173" s="249">
        <v>4</v>
      </c>
      <c r="AL173" s="249">
        <v>12</v>
      </c>
      <c r="AM173" s="249">
        <v>1</v>
      </c>
      <c r="AN173" s="249">
        <v>46</v>
      </c>
      <c r="AO173" s="249">
        <v>2</v>
      </c>
      <c r="AP173" s="249">
        <v>18</v>
      </c>
      <c r="AQ173" s="249">
        <v>1</v>
      </c>
      <c r="AR173" s="249">
        <v>46</v>
      </c>
      <c r="AS173" s="249">
        <v>2</v>
      </c>
      <c r="AT173" s="249">
        <v>20</v>
      </c>
      <c r="AU173" s="249">
        <v>1</v>
      </c>
      <c r="AV173" s="249">
        <v>20</v>
      </c>
      <c r="AW173" s="249">
        <v>1</v>
      </c>
      <c r="AX173" s="249">
        <v>26</v>
      </c>
      <c r="AY173" s="249">
        <v>1</v>
      </c>
      <c r="AZ173" s="249" t="s">
        <v>15</v>
      </c>
      <c r="BA173" s="249" t="s">
        <v>15</v>
      </c>
      <c r="BB173" s="249" t="s">
        <v>15</v>
      </c>
      <c r="BC173" s="249" t="s">
        <v>15</v>
      </c>
      <c r="BD173" s="249" t="s">
        <v>15</v>
      </c>
      <c r="BE173" s="249" t="s">
        <v>15</v>
      </c>
      <c r="BF173" s="249" t="s">
        <v>15</v>
      </c>
      <c r="BG173" s="249" t="s">
        <v>15</v>
      </c>
      <c r="BH173" s="249" t="s">
        <v>15</v>
      </c>
      <c r="BI173" s="249" t="s">
        <v>15</v>
      </c>
      <c r="BJ173" s="249" t="s">
        <v>15</v>
      </c>
      <c r="BK173" s="106">
        <f t="shared" si="51"/>
        <v>4</v>
      </c>
      <c r="BL173" s="106">
        <f t="shared" si="52"/>
        <v>2</v>
      </c>
      <c r="BM173" s="106">
        <f t="shared" si="53"/>
        <v>1</v>
      </c>
      <c r="BN173" s="106">
        <f t="shared" si="54"/>
        <v>5</v>
      </c>
      <c r="BO173" s="106">
        <f t="shared" si="55"/>
        <v>3</v>
      </c>
      <c r="BP173" s="106">
        <f t="shared" si="56"/>
        <v>1</v>
      </c>
      <c r="BQ173" s="106">
        <f t="shared" si="57"/>
        <v>5</v>
      </c>
      <c r="BR173" s="106">
        <f t="shared" si="58"/>
        <v>4</v>
      </c>
      <c r="BS173" s="106">
        <f t="shared" si="59"/>
        <v>1</v>
      </c>
      <c r="BT173" s="106">
        <f t="shared" si="60"/>
        <v>6</v>
      </c>
      <c r="BU173" s="106">
        <f t="shared" si="61"/>
        <v>4</v>
      </c>
      <c r="BV173" s="106">
        <f t="shared" si="62"/>
        <v>1</v>
      </c>
      <c r="BW173" s="106">
        <f t="shared" si="63"/>
        <v>7</v>
      </c>
      <c r="BX173" s="106">
        <f t="shared" si="64"/>
        <v>5</v>
      </c>
      <c r="BY173" s="106">
        <f t="shared" si="65"/>
        <v>1</v>
      </c>
      <c r="BZ173" s="106">
        <f t="shared" si="66"/>
        <v>8</v>
      </c>
      <c r="CA173" s="106">
        <f t="shared" si="67"/>
        <v>6</v>
      </c>
      <c r="CB173" s="106">
        <f t="shared" si="68"/>
        <v>2</v>
      </c>
    </row>
    <row r="174" spans="1:80" ht="15.75" customHeight="1">
      <c r="A174" s="249" t="s">
        <v>87</v>
      </c>
      <c r="B174" s="249">
        <v>223</v>
      </c>
      <c r="C174" s="249">
        <v>0.1</v>
      </c>
      <c r="D174" s="249">
        <v>162</v>
      </c>
      <c r="E174" s="249">
        <v>6</v>
      </c>
      <c r="F174" s="249"/>
      <c r="G174" s="249"/>
      <c r="H174" s="249">
        <v>135</v>
      </c>
      <c r="I174" s="249">
        <v>6</v>
      </c>
      <c r="J174" s="249"/>
      <c r="K174" s="249"/>
      <c r="L174" s="249">
        <v>144</v>
      </c>
      <c r="M174" s="249">
        <v>6</v>
      </c>
      <c r="N174" s="249"/>
      <c r="O174" s="249"/>
      <c r="P174" s="249">
        <v>149</v>
      </c>
      <c r="Q174" s="249">
        <v>6</v>
      </c>
      <c r="R174" s="249"/>
      <c r="S174" s="249"/>
      <c r="T174" s="249">
        <v>139</v>
      </c>
      <c r="U174" s="249">
        <v>6</v>
      </c>
      <c r="V174" s="249"/>
      <c r="W174" s="249"/>
      <c r="X174" s="249">
        <v>120</v>
      </c>
      <c r="Y174" s="249">
        <v>4</v>
      </c>
      <c r="Z174" s="249"/>
      <c r="AA174" s="249"/>
      <c r="AB174" s="249">
        <v>103</v>
      </c>
      <c r="AC174" s="249">
        <v>4</v>
      </c>
      <c r="AD174" s="249"/>
      <c r="AE174" s="249"/>
      <c r="AF174" s="249">
        <v>112</v>
      </c>
      <c r="AG174" s="249">
        <v>5</v>
      </c>
      <c r="AH174" s="249"/>
      <c r="AI174" s="249"/>
      <c r="AJ174" s="249">
        <v>85</v>
      </c>
      <c r="AK174" s="249">
        <v>4</v>
      </c>
      <c r="AL174" s="249"/>
      <c r="AM174" s="249"/>
      <c r="AN174" s="249">
        <v>72</v>
      </c>
      <c r="AO174" s="249">
        <v>3</v>
      </c>
      <c r="AP174" s="249"/>
      <c r="AQ174" s="249"/>
      <c r="AR174" s="249">
        <v>69</v>
      </c>
      <c r="AS174" s="249">
        <v>3</v>
      </c>
      <c r="AT174" s="249"/>
      <c r="AU174" s="249"/>
      <c r="AV174" s="249"/>
      <c r="AW174" s="249"/>
      <c r="AX174" s="249"/>
      <c r="AY174" s="249"/>
      <c r="AZ174" s="249" t="s">
        <v>15</v>
      </c>
      <c r="BA174" s="249" t="s">
        <v>15</v>
      </c>
      <c r="BB174" s="249" t="s">
        <v>15</v>
      </c>
      <c r="BC174" s="249" t="s">
        <v>15</v>
      </c>
      <c r="BD174" s="249" t="s">
        <v>15</v>
      </c>
      <c r="BE174" s="249" t="s">
        <v>15</v>
      </c>
      <c r="BF174" s="249" t="s">
        <v>15</v>
      </c>
      <c r="BG174" s="249" t="s">
        <v>15</v>
      </c>
      <c r="BH174" s="249" t="s">
        <v>15</v>
      </c>
      <c r="BI174" s="249" t="s">
        <v>15</v>
      </c>
      <c r="BJ174" s="249" t="s">
        <v>15</v>
      </c>
      <c r="BK174" s="106">
        <f t="shared" si="51"/>
        <v>4</v>
      </c>
      <c r="BL174" s="106">
        <f t="shared" si="52"/>
        <v>3</v>
      </c>
      <c r="BM174" s="106">
        <f t="shared" si="53"/>
        <v>0</v>
      </c>
      <c r="BN174" s="106">
        <f t="shared" si="54"/>
        <v>5</v>
      </c>
      <c r="BO174" s="106">
        <f t="shared" si="55"/>
        <v>4</v>
      </c>
      <c r="BP174" s="106">
        <f t="shared" si="56"/>
        <v>0</v>
      </c>
      <c r="BQ174" s="106">
        <f t="shared" si="57"/>
        <v>5</v>
      </c>
      <c r="BR174" s="106">
        <f t="shared" si="58"/>
        <v>4</v>
      </c>
      <c r="BS174" s="106">
        <f t="shared" si="59"/>
        <v>0</v>
      </c>
      <c r="BT174" s="106">
        <f t="shared" si="60"/>
        <v>6</v>
      </c>
      <c r="BU174" s="106">
        <f t="shared" si="61"/>
        <v>5</v>
      </c>
      <c r="BV174" s="106">
        <f t="shared" si="62"/>
        <v>0</v>
      </c>
      <c r="BW174" s="106">
        <f t="shared" si="63"/>
        <v>6</v>
      </c>
      <c r="BX174" s="106">
        <f t="shared" si="64"/>
        <v>5</v>
      </c>
      <c r="BY174" s="106">
        <f t="shared" si="65"/>
        <v>0</v>
      </c>
      <c r="BZ174" s="106">
        <f t="shared" si="66"/>
        <v>7</v>
      </c>
      <c r="CA174" s="106">
        <f t="shared" si="67"/>
        <v>6</v>
      </c>
      <c r="CB174" s="106">
        <f t="shared" si="68"/>
        <v>0</v>
      </c>
    </row>
    <row r="175" spans="1:80" ht="15.75" customHeight="1">
      <c r="A175" s="249" t="s">
        <v>87</v>
      </c>
      <c r="B175" s="249">
        <v>279</v>
      </c>
      <c r="C175" s="249">
        <v>0.1</v>
      </c>
      <c r="D175" s="249">
        <v>87</v>
      </c>
      <c r="E175" s="249">
        <v>4</v>
      </c>
      <c r="F175" s="249">
        <v>60</v>
      </c>
      <c r="G175" s="249">
        <v>2</v>
      </c>
      <c r="H175" s="249">
        <v>120</v>
      </c>
      <c r="I175" s="249">
        <v>5</v>
      </c>
      <c r="J175" s="249">
        <v>47</v>
      </c>
      <c r="K175" s="249">
        <v>2</v>
      </c>
      <c r="L175" s="249">
        <v>118</v>
      </c>
      <c r="M175" s="249">
        <v>5</v>
      </c>
      <c r="N175" s="249">
        <v>34</v>
      </c>
      <c r="O175" s="249">
        <v>1</v>
      </c>
      <c r="P175" s="249">
        <v>79</v>
      </c>
      <c r="Q175" s="249">
        <v>3</v>
      </c>
      <c r="R175" s="249">
        <v>21</v>
      </c>
      <c r="S175" s="249">
        <v>1</v>
      </c>
      <c r="T175" s="249">
        <v>108</v>
      </c>
      <c r="U175" s="249">
        <v>4</v>
      </c>
      <c r="V175" s="249">
        <v>25</v>
      </c>
      <c r="W175" s="249">
        <v>1</v>
      </c>
      <c r="X175" s="249">
        <v>110</v>
      </c>
      <c r="Y175" s="249">
        <v>5</v>
      </c>
      <c r="Z175" s="249">
        <v>26</v>
      </c>
      <c r="AA175" s="249">
        <v>1</v>
      </c>
      <c r="AB175" s="249">
        <v>78</v>
      </c>
      <c r="AC175" s="249">
        <v>3</v>
      </c>
      <c r="AD175" s="249">
        <v>18</v>
      </c>
      <c r="AE175" s="249">
        <v>1</v>
      </c>
      <c r="AF175" s="249">
        <v>77</v>
      </c>
      <c r="AG175" s="249">
        <v>3</v>
      </c>
      <c r="AH175" s="249">
        <v>11</v>
      </c>
      <c r="AI175" s="249">
        <v>1</v>
      </c>
      <c r="AJ175" s="249">
        <v>58</v>
      </c>
      <c r="AK175" s="249">
        <v>2</v>
      </c>
      <c r="AL175" s="249">
        <v>13</v>
      </c>
      <c r="AM175" s="249">
        <v>1</v>
      </c>
      <c r="AN175" s="249">
        <v>61</v>
      </c>
      <c r="AO175" s="249">
        <v>3</v>
      </c>
      <c r="AP175" s="249">
        <v>11</v>
      </c>
      <c r="AQ175" s="249">
        <v>1</v>
      </c>
      <c r="AR175" s="249">
        <v>63</v>
      </c>
      <c r="AS175" s="249">
        <v>3</v>
      </c>
      <c r="AT175" s="249">
        <v>10</v>
      </c>
      <c r="AU175" s="249">
        <v>1</v>
      </c>
      <c r="AV175" s="249">
        <v>10</v>
      </c>
      <c r="AW175" s="249">
        <v>1</v>
      </c>
      <c r="AX175" s="249"/>
      <c r="AY175" s="249"/>
      <c r="AZ175" s="249" t="s">
        <v>15</v>
      </c>
      <c r="BA175" s="249" t="s">
        <v>15</v>
      </c>
      <c r="BB175" s="249" t="s">
        <v>15</v>
      </c>
      <c r="BC175" s="249" t="s">
        <v>15</v>
      </c>
      <c r="BD175" s="249" t="s">
        <v>15</v>
      </c>
      <c r="BE175" s="249" t="s">
        <v>15</v>
      </c>
      <c r="BF175" s="249" t="s">
        <v>15</v>
      </c>
      <c r="BG175" s="249" t="s">
        <v>15</v>
      </c>
      <c r="BH175" s="249" t="s">
        <v>15</v>
      </c>
      <c r="BI175" s="249" t="s">
        <v>15</v>
      </c>
      <c r="BJ175" s="249" t="s">
        <v>15</v>
      </c>
      <c r="BK175" s="106">
        <f t="shared" si="51"/>
        <v>4</v>
      </c>
      <c r="BL175" s="106">
        <f t="shared" si="52"/>
        <v>2</v>
      </c>
      <c r="BM175" s="106">
        <f t="shared" si="53"/>
        <v>1</v>
      </c>
      <c r="BN175" s="106">
        <f t="shared" si="54"/>
        <v>5</v>
      </c>
      <c r="BO175" s="106">
        <f t="shared" si="55"/>
        <v>3</v>
      </c>
      <c r="BP175" s="106">
        <f t="shared" si="56"/>
        <v>1</v>
      </c>
      <c r="BQ175" s="106">
        <f t="shared" si="57"/>
        <v>5</v>
      </c>
      <c r="BR175" s="106">
        <f t="shared" si="58"/>
        <v>3</v>
      </c>
      <c r="BS175" s="106">
        <f t="shared" si="59"/>
        <v>1</v>
      </c>
      <c r="BT175" s="106">
        <f t="shared" si="60"/>
        <v>6</v>
      </c>
      <c r="BU175" s="106">
        <f t="shared" si="61"/>
        <v>4</v>
      </c>
      <c r="BV175" s="106">
        <f t="shared" si="62"/>
        <v>1</v>
      </c>
      <c r="BW175" s="106">
        <f t="shared" si="63"/>
        <v>6</v>
      </c>
      <c r="BX175" s="106">
        <f t="shared" si="64"/>
        <v>4</v>
      </c>
      <c r="BY175" s="106">
        <f t="shared" si="65"/>
        <v>1</v>
      </c>
      <c r="BZ175" s="106">
        <f t="shared" si="66"/>
        <v>7</v>
      </c>
      <c r="CA175" s="106">
        <f t="shared" si="67"/>
        <v>5</v>
      </c>
      <c r="CB175" s="106">
        <f t="shared" si="68"/>
        <v>2</v>
      </c>
    </row>
    <row r="176" spans="1:80" ht="15.75" customHeight="1">
      <c r="A176" s="249" t="s">
        <v>325</v>
      </c>
      <c r="B176" s="249" t="s">
        <v>948</v>
      </c>
      <c r="C176" s="249">
        <v>0.1</v>
      </c>
      <c r="D176" s="249">
        <v>91</v>
      </c>
      <c r="E176" s="249">
        <v>3</v>
      </c>
      <c r="F176" s="249">
        <v>41</v>
      </c>
      <c r="G176" s="249">
        <v>1</v>
      </c>
      <c r="H176" s="249">
        <v>112</v>
      </c>
      <c r="I176" s="249">
        <v>3</v>
      </c>
      <c r="J176" s="249">
        <v>43</v>
      </c>
      <c r="K176" s="249">
        <v>1</v>
      </c>
      <c r="L176" s="249">
        <v>76</v>
      </c>
      <c r="M176" s="249">
        <v>2</v>
      </c>
      <c r="N176" s="249">
        <v>27</v>
      </c>
      <c r="O176" s="249">
        <v>1</v>
      </c>
      <c r="P176" s="249">
        <v>95</v>
      </c>
      <c r="Q176" s="249">
        <v>3</v>
      </c>
      <c r="R176" s="249">
        <v>25</v>
      </c>
      <c r="S176" s="249">
        <v>1</v>
      </c>
      <c r="T176" s="249">
        <v>88</v>
      </c>
      <c r="U176" s="249">
        <v>3</v>
      </c>
      <c r="V176" s="249">
        <v>25</v>
      </c>
      <c r="W176" s="249">
        <v>1</v>
      </c>
      <c r="X176" s="249">
        <v>103</v>
      </c>
      <c r="Y176" s="249">
        <v>3</v>
      </c>
      <c r="Z176" s="249">
        <v>26</v>
      </c>
      <c r="AA176" s="249">
        <v>1</v>
      </c>
      <c r="AB176" s="249">
        <v>69</v>
      </c>
      <c r="AC176" s="249">
        <v>2</v>
      </c>
      <c r="AD176" s="249">
        <v>30</v>
      </c>
      <c r="AE176" s="249">
        <v>1</v>
      </c>
      <c r="AF176" s="249">
        <v>76</v>
      </c>
      <c r="AG176" s="249">
        <v>3</v>
      </c>
      <c r="AH176" s="249">
        <v>29</v>
      </c>
      <c r="AI176" s="249">
        <v>1</v>
      </c>
      <c r="AJ176" s="249">
        <v>57</v>
      </c>
      <c r="AK176" s="249">
        <v>3</v>
      </c>
      <c r="AL176" s="249">
        <v>20</v>
      </c>
      <c r="AM176" s="249">
        <v>1</v>
      </c>
      <c r="AN176" s="249">
        <v>24</v>
      </c>
      <c r="AO176" s="249">
        <v>1</v>
      </c>
      <c r="AP176" s="249">
        <v>12</v>
      </c>
      <c r="AQ176" s="249">
        <v>1</v>
      </c>
      <c r="AR176" s="249">
        <v>21</v>
      </c>
      <c r="AS176" s="249">
        <v>1</v>
      </c>
      <c r="AT176" s="249">
        <v>18</v>
      </c>
      <c r="AU176" s="249">
        <v>1</v>
      </c>
      <c r="AV176" s="249">
        <v>18</v>
      </c>
      <c r="AW176" s="249">
        <v>1</v>
      </c>
      <c r="AX176" s="249">
        <v>42</v>
      </c>
      <c r="AY176" s="249">
        <v>2</v>
      </c>
      <c r="AZ176" s="249" t="s">
        <v>15</v>
      </c>
      <c r="BA176" s="249" t="s">
        <v>15</v>
      </c>
      <c r="BB176" s="249" t="s">
        <v>15</v>
      </c>
      <c r="BC176" s="249" t="s">
        <v>15</v>
      </c>
      <c r="BD176" s="249" t="s">
        <v>15</v>
      </c>
      <c r="BE176" s="249" t="s">
        <v>15</v>
      </c>
      <c r="BF176" s="249" t="s">
        <v>15</v>
      </c>
      <c r="BG176" s="249" t="s">
        <v>15</v>
      </c>
      <c r="BH176" s="249" t="s">
        <v>15</v>
      </c>
      <c r="BI176" s="249" t="s">
        <v>15</v>
      </c>
      <c r="BJ176" s="249" t="s">
        <v>15</v>
      </c>
      <c r="BK176" s="106">
        <f t="shared" si="51"/>
        <v>3</v>
      </c>
      <c r="BL176" s="106">
        <f t="shared" si="52"/>
        <v>2</v>
      </c>
      <c r="BM176" s="106">
        <f t="shared" si="53"/>
        <v>1</v>
      </c>
      <c r="BN176" s="106">
        <f t="shared" si="54"/>
        <v>4</v>
      </c>
      <c r="BO176" s="106">
        <f t="shared" si="55"/>
        <v>2</v>
      </c>
      <c r="BP176" s="106">
        <f t="shared" si="56"/>
        <v>1</v>
      </c>
      <c r="BQ176" s="106">
        <f t="shared" si="57"/>
        <v>4</v>
      </c>
      <c r="BR176" s="106">
        <f t="shared" si="58"/>
        <v>2</v>
      </c>
      <c r="BS176" s="106">
        <f t="shared" si="59"/>
        <v>1</v>
      </c>
      <c r="BT176" s="106">
        <f t="shared" si="60"/>
        <v>4</v>
      </c>
      <c r="BU176" s="106">
        <f t="shared" si="61"/>
        <v>3</v>
      </c>
      <c r="BV176" s="106">
        <f t="shared" si="62"/>
        <v>1</v>
      </c>
      <c r="BW176" s="106">
        <f t="shared" si="63"/>
        <v>4</v>
      </c>
      <c r="BX176" s="106">
        <f t="shared" si="64"/>
        <v>3</v>
      </c>
      <c r="BY176" s="106">
        <f t="shared" si="65"/>
        <v>1</v>
      </c>
      <c r="BZ176" s="106">
        <f t="shared" si="66"/>
        <v>5</v>
      </c>
      <c r="CA176" s="106">
        <f t="shared" si="67"/>
        <v>3</v>
      </c>
      <c r="CB176" s="106">
        <f t="shared" si="68"/>
        <v>2</v>
      </c>
    </row>
    <row r="177" spans="1:80" ht="15.75" customHeight="1">
      <c r="A177" s="249" t="s">
        <v>87</v>
      </c>
      <c r="B177" s="249">
        <v>143</v>
      </c>
      <c r="C177" s="249">
        <v>0.1</v>
      </c>
      <c r="D177" s="249">
        <v>119</v>
      </c>
      <c r="E177" s="249">
        <v>4</v>
      </c>
      <c r="F177" s="249">
        <v>34</v>
      </c>
      <c r="G177" s="249">
        <v>1</v>
      </c>
      <c r="H177" s="249">
        <v>121</v>
      </c>
      <c r="I177" s="249">
        <v>4</v>
      </c>
      <c r="J177" s="249">
        <v>34</v>
      </c>
      <c r="K177" s="249">
        <v>1</v>
      </c>
      <c r="L177" s="249">
        <v>114</v>
      </c>
      <c r="M177" s="249">
        <v>4</v>
      </c>
      <c r="N177" s="249">
        <v>44</v>
      </c>
      <c r="O177" s="249">
        <v>2</v>
      </c>
      <c r="P177" s="249">
        <v>80</v>
      </c>
      <c r="Q177" s="249">
        <v>3</v>
      </c>
      <c r="R177" s="249">
        <v>32</v>
      </c>
      <c r="S177" s="249">
        <v>1</v>
      </c>
      <c r="T177" s="249">
        <v>87</v>
      </c>
      <c r="U177" s="249">
        <v>3</v>
      </c>
      <c r="V177" s="249">
        <v>33</v>
      </c>
      <c r="W177" s="249">
        <v>1</v>
      </c>
      <c r="X177" s="249">
        <v>67</v>
      </c>
      <c r="Y177" s="249">
        <v>3</v>
      </c>
      <c r="Z177" s="249">
        <v>22</v>
      </c>
      <c r="AA177" s="249">
        <v>1</v>
      </c>
      <c r="AB177" s="249">
        <v>68</v>
      </c>
      <c r="AC177" s="249">
        <v>3</v>
      </c>
      <c r="AD177" s="249">
        <v>26</v>
      </c>
      <c r="AE177" s="249">
        <v>1</v>
      </c>
      <c r="AF177" s="249">
        <v>54</v>
      </c>
      <c r="AG177" s="249">
        <v>2</v>
      </c>
      <c r="AH177" s="249">
        <v>22</v>
      </c>
      <c r="AI177" s="249">
        <v>1</v>
      </c>
      <c r="AJ177" s="249">
        <v>35</v>
      </c>
      <c r="AK177" s="249">
        <v>2</v>
      </c>
      <c r="AL177" s="249">
        <v>23</v>
      </c>
      <c r="AM177" s="249">
        <v>1</v>
      </c>
      <c r="AN177" s="249">
        <v>44</v>
      </c>
      <c r="AO177" s="249">
        <v>2</v>
      </c>
      <c r="AP177" s="249">
        <v>19</v>
      </c>
      <c r="AQ177" s="249">
        <v>1</v>
      </c>
      <c r="AR177" s="249">
        <v>45</v>
      </c>
      <c r="AS177" s="249">
        <v>2</v>
      </c>
      <c r="AT177" s="249">
        <v>24</v>
      </c>
      <c r="AU177" s="249">
        <v>1</v>
      </c>
      <c r="AV177" s="249">
        <v>24</v>
      </c>
      <c r="AW177" s="249">
        <v>1</v>
      </c>
      <c r="AX177" s="249">
        <v>41</v>
      </c>
      <c r="AY177" s="249">
        <v>2</v>
      </c>
      <c r="AZ177" s="249" t="s">
        <v>15</v>
      </c>
      <c r="BA177" s="249" t="s">
        <v>15</v>
      </c>
      <c r="BB177" s="249" t="s">
        <v>15</v>
      </c>
      <c r="BC177" s="249" t="s">
        <v>15</v>
      </c>
      <c r="BD177" s="249" t="s">
        <v>15</v>
      </c>
      <c r="BE177" s="249" t="s">
        <v>15</v>
      </c>
      <c r="BF177" s="249" t="s">
        <v>15</v>
      </c>
      <c r="BG177" s="249" t="s">
        <v>15</v>
      </c>
      <c r="BH177" s="249" t="s">
        <v>15</v>
      </c>
      <c r="BI177" s="249" t="s">
        <v>15</v>
      </c>
      <c r="BJ177" s="249" t="s">
        <v>15</v>
      </c>
      <c r="BK177" s="106">
        <f t="shared" si="51"/>
        <v>3</v>
      </c>
      <c r="BL177" s="106">
        <f t="shared" si="52"/>
        <v>2</v>
      </c>
      <c r="BM177" s="106">
        <f t="shared" si="53"/>
        <v>1</v>
      </c>
      <c r="BN177" s="106">
        <f t="shared" si="54"/>
        <v>4</v>
      </c>
      <c r="BO177" s="106">
        <f t="shared" si="55"/>
        <v>2</v>
      </c>
      <c r="BP177" s="106">
        <f t="shared" si="56"/>
        <v>1</v>
      </c>
      <c r="BQ177" s="106">
        <f t="shared" si="57"/>
        <v>4</v>
      </c>
      <c r="BR177" s="106">
        <f t="shared" si="58"/>
        <v>2</v>
      </c>
      <c r="BS177" s="106">
        <f t="shared" si="59"/>
        <v>1</v>
      </c>
      <c r="BT177" s="106">
        <f t="shared" si="60"/>
        <v>5</v>
      </c>
      <c r="BU177" s="106">
        <f t="shared" si="61"/>
        <v>3</v>
      </c>
      <c r="BV177" s="106">
        <f t="shared" si="62"/>
        <v>1</v>
      </c>
      <c r="BW177" s="106">
        <f t="shared" si="63"/>
        <v>5</v>
      </c>
      <c r="BX177" s="106">
        <f t="shared" si="64"/>
        <v>3</v>
      </c>
      <c r="BY177" s="106">
        <f t="shared" si="65"/>
        <v>2</v>
      </c>
      <c r="BZ177" s="106">
        <f t="shared" si="66"/>
        <v>6</v>
      </c>
      <c r="CA177" s="106">
        <f t="shared" si="67"/>
        <v>4</v>
      </c>
      <c r="CB177" s="106">
        <f t="shared" si="68"/>
        <v>2</v>
      </c>
    </row>
    <row r="178" spans="1:80" ht="15.75" customHeight="1">
      <c r="A178" s="249" t="s">
        <v>325</v>
      </c>
      <c r="B178" s="249">
        <v>30</v>
      </c>
      <c r="C178" s="249">
        <v>0.1</v>
      </c>
      <c r="D178" s="249">
        <v>113</v>
      </c>
      <c r="E178" s="249">
        <v>4</v>
      </c>
      <c r="F178" s="249"/>
      <c r="G178" s="249"/>
      <c r="H178" s="249">
        <v>109</v>
      </c>
      <c r="I178" s="249">
        <v>4</v>
      </c>
      <c r="J178" s="249"/>
      <c r="K178" s="249"/>
      <c r="L178" s="249">
        <v>100</v>
      </c>
      <c r="M178" s="249">
        <v>4</v>
      </c>
      <c r="N178" s="249"/>
      <c r="O178" s="249"/>
      <c r="P178" s="249">
        <v>119</v>
      </c>
      <c r="Q178" s="249">
        <v>4</v>
      </c>
      <c r="R178" s="249"/>
      <c r="S178" s="249"/>
      <c r="T178" s="249">
        <v>98</v>
      </c>
      <c r="U178" s="249">
        <v>4</v>
      </c>
      <c r="V178" s="249"/>
      <c r="W178" s="249"/>
      <c r="X178" s="249">
        <v>107</v>
      </c>
      <c r="Y178" s="249">
        <v>4</v>
      </c>
      <c r="Z178" s="249"/>
      <c r="AA178" s="249"/>
      <c r="AB178" s="249">
        <v>89</v>
      </c>
      <c r="AC178" s="249">
        <v>4</v>
      </c>
      <c r="AD178" s="249"/>
      <c r="AE178" s="249"/>
      <c r="AF178" s="249">
        <v>74</v>
      </c>
      <c r="AG178" s="249">
        <v>3</v>
      </c>
      <c r="AH178" s="249"/>
      <c r="AI178" s="249"/>
      <c r="AJ178" s="249">
        <v>85</v>
      </c>
      <c r="AK178" s="249">
        <v>4</v>
      </c>
      <c r="AL178" s="249"/>
      <c r="AM178" s="249"/>
      <c r="AN178" s="249">
        <v>39</v>
      </c>
      <c r="AO178" s="249">
        <v>2</v>
      </c>
      <c r="AP178" s="249"/>
      <c r="AQ178" s="249"/>
      <c r="AR178" s="249">
        <v>48</v>
      </c>
      <c r="AS178" s="249">
        <v>2</v>
      </c>
      <c r="AT178" s="249"/>
      <c r="AU178" s="249"/>
      <c r="AV178" s="249"/>
      <c r="AW178" s="249"/>
      <c r="AX178" s="249"/>
      <c r="AY178" s="249"/>
      <c r="AZ178" s="249" t="s">
        <v>15</v>
      </c>
      <c r="BA178" s="249" t="s">
        <v>15</v>
      </c>
      <c r="BB178" s="249" t="s">
        <v>15</v>
      </c>
      <c r="BC178" s="249" t="s">
        <v>15</v>
      </c>
      <c r="BD178" s="249" t="s">
        <v>15</v>
      </c>
      <c r="BE178" s="249" t="s">
        <v>15</v>
      </c>
      <c r="BF178" s="249" t="s">
        <v>15</v>
      </c>
      <c r="BG178" s="249" t="s">
        <v>15</v>
      </c>
      <c r="BH178" s="249" t="s">
        <v>15</v>
      </c>
      <c r="BI178" s="249" t="s">
        <v>15</v>
      </c>
      <c r="BJ178" s="249" t="s">
        <v>15</v>
      </c>
      <c r="BK178" s="106">
        <f t="shared" si="51"/>
        <v>3</v>
      </c>
      <c r="BL178" s="106">
        <f t="shared" si="52"/>
        <v>2</v>
      </c>
      <c r="BM178" s="106">
        <f t="shared" si="53"/>
        <v>0</v>
      </c>
      <c r="BN178" s="106">
        <f t="shared" si="54"/>
        <v>4</v>
      </c>
      <c r="BO178" s="106">
        <f t="shared" si="55"/>
        <v>3</v>
      </c>
      <c r="BP178" s="106">
        <f t="shared" si="56"/>
        <v>0</v>
      </c>
      <c r="BQ178" s="106">
        <f t="shared" si="57"/>
        <v>4</v>
      </c>
      <c r="BR178" s="106">
        <f t="shared" si="58"/>
        <v>3</v>
      </c>
      <c r="BS178" s="106">
        <f t="shared" si="59"/>
        <v>0</v>
      </c>
      <c r="BT178" s="106">
        <f t="shared" si="60"/>
        <v>5</v>
      </c>
      <c r="BU178" s="106">
        <f t="shared" si="61"/>
        <v>4</v>
      </c>
      <c r="BV178" s="106">
        <f t="shared" si="62"/>
        <v>0</v>
      </c>
      <c r="BW178" s="106">
        <f t="shared" si="63"/>
        <v>5</v>
      </c>
      <c r="BX178" s="106">
        <f t="shared" si="64"/>
        <v>4</v>
      </c>
      <c r="BY178" s="106">
        <f t="shared" si="65"/>
        <v>0</v>
      </c>
      <c r="BZ178" s="106">
        <f t="shared" si="66"/>
        <v>6</v>
      </c>
      <c r="CA178" s="106">
        <f t="shared" si="67"/>
        <v>5</v>
      </c>
      <c r="CB178" s="106">
        <f t="shared" si="68"/>
        <v>0</v>
      </c>
    </row>
    <row r="179" spans="1:80" ht="15.75" customHeight="1">
      <c r="A179" s="249" t="s">
        <v>87</v>
      </c>
      <c r="B179" s="249">
        <v>178</v>
      </c>
      <c r="C179" s="249">
        <v>0.1</v>
      </c>
      <c r="D179" s="249">
        <v>118</v>
      </c>
      <c r="E179" s="249">
        <v>5</v>
      </c>
      <c r="F179" s="249"/>
      <c r="G179" s="249"/>
      <c r="H179" s="249">
        <v>117</v>
      </c>
      <c r="I179" s="249">
        <v>5</v>
      </c>
      <c r="J179" s="249"/>
      <c r="K179" s="249"/>
      <c r="L179" s="249">
        <v>143</v>
      </c>
      <c r="M179" s="249">
        <v>5</v>
      </c>
      <c r="N179" s="249"/>
      <c r="O179" s="249"/>
      <c r="P179" s="249">
        <v>106</v>
      </c>
      <c r="Q179" s="249">
        <v>4</v>
      </c>
      <c r="R179" s="249"/>
      <c r="S179" s="249"/>
      <c r="T179" s="249">
        <v>110</v>
      </c>
      <c r="U179" s="249">
        <v>5</v>
      </c>
      <c r="V179" s="249"/>
      <c r="W179" s="249"/>
      <c r="X179" s="249">
        <v>94</v>
      </c>
      <c r="Y179" s="249">
        <v>4</v>
      </c>
      <c r="Z179" s="249"/>
      <c r="AA179" s="249"/>
      <c r="AB179" s="249">
        <v>94</v>
      </c>
      <c r="AC179" s="249">
        <v>4</v>
      </c>
      <c r="AD179" s="249"/>
      <c r="AE179" s="249"/>
      <c r="AF179" s="249">
        <v>81</v>
      </c>
      <c r="AG179" s="249">
        <v>3</v>
      </c>
      <c r="AH179" s="249"/>
      <c r="AI179" s="249"/>
      <c r="AJ179" s="249">
        <v>85</v>
      </c>
      <c r="AK179" s="249">
        <v>4</v>
      </c>
      <c r="AL179" s="249"/>
      <c r="AM179" s="249"/>
      <c r="AN179" s="249">
        <v>63</v>
      </c>
      <c r="AO179" s="249">
        <v>3</v>
      </c>
      <c r="AP179" s="249"/>
      <c r="AQ179" s="249"/>
      <c r="AR179" s="249">
        <v>66</v>
      </c>
      <c r="AS179" s="249">
        <v>3</v>
      </c>
      <c r="AT179" s="249"/>
      <c r="AU179" s="249"/>
      <c r="AV179" s="249"/>
      <c r="AW179" s="249"/>
      <c r="AX179" s="249">
        <v>12</v>
      </c>
      <c r="AY179" s="249">
        <v>1</v>
      </c>
      <c r="AZ179" s="249" t="s">
        <v>15</v>
      </c>
      <c r="BA179" s="249" t="s">
        <v>15</v>
      </c>
      <c r="BB179" s="249" t="s">
        <v>15</v>
      </c>
      <c r="BC179" s="249" t="s">
        <v>15</v>
      </c>
      <c r="BD179" s="249" t="s">
        <v>15</v>
      </c>
      <c r="BE179" s="249" t="s">
        <v>15</v>
      </c>
      <c r="BF179" s="249" t="s">
        <v>15</v>
      </c>
      <c r="BG179" s="249" t="s">
        <v>15</v>
      </c>
      <c r="BH179" s="249" t="s">
        <v>15</v>
      </c>
      <c r="BI179" s="249" t="s">
        <v>15</v>
      </c>
      <c r="BJ179" s="249" t="s">
        <v>15</v>
      </c>
      <c r="BK179" s="106">
        <f t="shared" si="51"/>
        <v>4</v>
      </c>
      <c r="BL179" s="106">
        <f t="shared" si="52"/>
        <v>2</v>
      </c>
      <c r="BM179" s="106">
        <f t="shared" si="53"/>
        <v>0</v>
      </c>
      <c r="BN179" s="106">
        <f t="shared" si="54"/>
        <v>4</v>
      </c>
      <c r="BO179" s="106">
        <f t="shared" si="55"/>
        <v>3</v>
      </c>
      <c r="BP179" s="106">
        <f t="shared" si="56"/>
        <v>0</v>
      </c>
      <c r="BQ179" s="106">
        <f t="shared" si="57"/>
        <v>4</v>
      </c>
      <c r="BR179" s="106">
        <f t="shared" si="58"/>
        <v>3</v>
      </c>
      <c r="BS179" s="106">
        <f t="shared" si="59"/>
        <v>0</v>
      </c>
      <c r="BT179" s="106">
        <f t="shared" si="60"/>
        <v>5</v>
      </c>
      <c r="BU179" s="106">
        <f t="shared" si="61"/>
        <v>4</v>
      </c>
      <c r="BV179" s="106">
        <f t="shared" si="62"/>
        <v>0</v>
      </c>
      <c r="BW179" s="106">
        <f t="shared" si="63"/>
        <v>5</v>
      </c>
      <c r="BX179" s="106">
        <f t="shared" si="64"/>
        <v>4</v>
      </c>
      <c r="BY179" s="106">
        <f t="shared" si="65"/>
        <v>0</v>
      </c>
      <c r="BZ179" s="106">
        <f t="shared" si="66"/>
        <v>6</v>
      </c>
      <c r="CA179" s="106">
        <f t="shared" si="67"/>
        <v>5</v>
      </c>
      <c r="CB179" s="106">
        <f t="shared" si="68"/>
        <v>0</v>
      </c>
    </row>
    <row r="180" spans="1:80" ht="15.75" customHeight="1">
      <c r="A180" s="249" t="s">
        <v>87</v>
      </c>
      <c r="B180" s="249">
        <v>53</v>
      </c>
      <c r="C180" s="249">
        <v>0.1</v>
      </c>
      <c r="D180" s="249">
        <v>169</v>
      </c>
      <c r="E180" s="249">
        <v>6</v>
      </c>
      <c r="F180" s="249">
        <v>166</v>
      </c>
      <c r="G180" s="249">
        <v>4</v>
      </c>
      <c r="H180" s="249">
        <v>163</v>
      </c>
      <c r="I180" s="249">
        <v>6</v>
      </c>
      <c r="J180" s="249">
        <v>124</v>
      </c>
      <c r="K180" s="249">
        <v>3</v>
      </c>
      <c r="L180" s="249">
        <v>185</v>
      </c>
      <c r="M180" s="249">
        <v>7</v>
      </c>
      <c r="N180" s="249">
        <v>130</v>
      </c>
      <c r="O180" s="249">
        <v>4</v>
      </c>
      <c r="P180" s="249">
        <v>168</v>
      </c>
      <c r="Q180" s="249">
        <v>6</v>
      </c>
      <c r="R180" s="249">
        <v>86</v>
      </c>
      <c r="S180" s="249">
        <v>3</v>
      </c>
      <c r="T180" s="249">
        <v>151</v>
      </c>
      <c r="U180" s="249">
        <v>6</v>
      </c>
      <c r="V180" s="249">
        <v>128</v>
      </c>
      <c r="W180" s="249">
        <v>4</v>
      </c>
      <c r="X180" s="249">
        <v>118</v>
      </c>
      <c r="Y180" s="249">
        <v>5</v>
      </c>
      <c r="Z180" s="249">
        <v>78</v>
      </c>
      <c r="AA180" s="249">
        <v>3</v>
      </c>
      <c r="AB180" s="249">
        <v>151</v>
      </c>
      <c r="AC180" s="249">
        <v>6</v>
      </c>
      <c r="AD180" s="249">
        <v>77</v>
      </c>
      <c r="AE180" s="249">
        <v>3</v>
      </c>
      <c r="AF180" s="249">
        <v>126</v>
      </c>
      <c r="AG180" s="249">
        <v>5</v>
      </c>
      <c r="AH180" s="249">
        <v>65</v>
      </c>
      <c r="AI180" s="249">
        <v>2</v>
      </c>
      <c r="AJ180" s="249">
        <v>119</v>
      </c>
      <c r="AK180" s="249">
        <v>5</v>
      </c>
      <c r="AL180" s="249">
        <v>82</v>
      </c>
      <c r="AM180" s="249">
        <v>2</v>
      </c>
      <c r="AN180" s="249">
        <v>124</v>
      </c>
      <c r="AO180" s="249">
        <v>5</v>
      </c>
      <c r="AP180" s="249">
        <v>80</v>
      </c>
      <c r="AQ180" s="249">
        <v>2</v>
      </c>
      <c r="AR180" s="249">
        <v>115</v>
      </c>
      <c r="AS180" s="249">
        <v>5</v>
      </c>
      <c r="AT180" s="249">
        <v>120</v>
      </c>
      <c r="AU180" s="249">
        <v>4</v>
      </c>
      <c r="AV180" s="249">
        <v>120</v>
      </c>
      <c r="AW180" s="249">
        <v>4</v>
      </c>
      <c r="AX180" s="249">
        <v>20</v>
      </c>
      <c r="AY180" s="249">
        <v>1</v>
      </c>
      <c r="AZ180" s="249" t="s">
        <v>15</v>
      </c>
      <c r="BA180" s="249" t="s">
        <v>15</v>
      </c>
      <c r="BB180" s="249" t="s">
        <v>15</v>
      </c>
      <c r="BC180" s="249" t="s">
        <v>15</v>
      </c>
      <c r="BD180" s="249" t="s">
        <v>15</v>
      </c>
      <c r="BE180" s="249" t="s">
        <v>15</v>
      </c>
      <c r="BF180" s="249" t="s">
        <v>15</v>
      </c>
      <c r="BG180" s="249" t="s">
        <v>15</v>
      </c>
      <c r="BH180" s="249" t="s">
        <v>15</v>
      </c>
      <c r="BI180" s="249" t="s">
        <v>15</v>
      </c>
      <c r="BJ180" s="249" t="s">
        <v>15</v>
      </c>
      <c r="BK180" s="106">
        <f t="shared" si="51"/>
        <v>7</v>
      </c>
      <c r="BL180" s="106">
        <f t="shared" si="52"/>
        <v>3</v>
      </c>
      <c r="BM180" s="106">
        <f t="shared" si="53"/>
        <v>2</v>
      </c>
      <c r="BN180" s="106">
        <f t="shared" si="54"/>
        <v>9</v>
      </c>
      <c r="BO180" s="106">
        <f t="shared" si="55"/>
        <v>4</v>
      </c>
      <c r="BP180" s="106">
        <f t="shared" si="56"/>
        <v>3</v>
      </c>
      <c r="BQ180" s="106">
        <f t="shared" si="57"/>
        <v>9</v>
      </c>
      <c r="BR180" s="106">
        <f t="shared" si="58"/>
        <v>4</v>
      </c>
      <c r="BS180" s="106">
        <f t="shared" si="59"/>
        <v>3</v>
      </c>
      <c r="BT180" s="106">
        <f t="shared" si="60"/>
        <v>10</v>
      </c>
      <c r="BU180" s="106">
        <f t="shared" si="61"/>
        <v>6</v>
      </c>
      <c r="BV180" s="106">
        <f t="shared" si="62"/>
        <v>3</v>
      </c>
      <c r="BW180" s="106">
        <f t="shared" si="63"/>
        <v>11</v>
      </c>
      <c r="BX180" s="106">
        <f t="shared" si="64"/>
        <v>6</v>
      </c>
      <c r="BY180" s="106">
        <f t="shared" si="65"/>
        <v>4</v>
      </c>
      <c r="BZ180" s="106">
        <f t="shared" si="66"/>
        <v>13</v>
      </c>
      <c r="CA180" s="106">
        <f t="shared" si="67"/>
        <v>7</v>
      </c>
      <c r="CB180" s="106">
        <f t="shared" si="68"/>
        <v>4</v>
      </c>
    </row>
    <row r="181" spans="1:80" ht="15.75" customHeight="1">
      <c r="A181" s="249" t="s">
        <v>87</v>
      </c>
      <c r="B181" s="249" t="s">
        <v>949</v>
      </c>
      <c r="C181" s="249">
        <v>0.1</v>
      </c>
      <c r="D181" s="249">
        <v>136</v>
      </c>
      <c r="E181" s="249">
        <v>4</v>
      </c>
      <c r="F181" s="249">
        <v>127</v>
      </c>
      <c r="G181" s="249">
        <v>3</v>
      </c>
      <c r="H181" s="249">
        <v>129</v>
      </c>
      <c r="I181" s="249">
        <v>4</v>
      </c>
      <c r="J181" s="249">
        <v>110</v>
      </c>
      <c r="K181" s="249">
        <v>3</v>
      </c>
      <c r="L181" s="249">
        <v>143</v>
      </c>
      <c r="M181" s="249">
        <v>5</v>
      </c>
      <c r="N181" s="249">
        <v>104</v>
      </c>
      <c r="O181" s="249">
        <v>3</v>
      </c>
      <c r="P181" s="249">
        <v>134</v>
      </c>
      <c r="Q181" s="249">
        <v>5</v>
      </c>
      <c r="R181" s="249">
        <v>88</v>
      </c>
      <c r="S181" s="249">
        <v>3</v>
      </c>
      <c r="T181" s="249">
        <v>129</v>
      </c>
      <c r="U181" s="249">
        <v>4</v>
      </c>
      <c r="V181" s="249">
        <v>97</v>
      </c>
      <c r="W181" s="249">
        <v>3</v>
      </c>
      <c r="X181" s="249">
        <v>111</v>
      </c>
      <c r="Y181" s="249">
        <v>4</v>
      </c>
      <c r="Z181" s="249">
        <v>97</v>
      </c>
      <c r="AA181" s="249">
        <v>3</v>
      </c>
      <c r="AB181" s="249">
        <v>104</v>
      </c>
      <c r="AC181" s="249">
        <v>4</v>
      </c>
      <c r="AD181" s="249">
        <v>56</v>
      </c>
      <c r="AE181" s="249">
        <v>2</v>
      </c>
      <c r="AF181" s="249">
        <v>86</v>
      </c>
      <c r="AG181" s="249">
        <v>3</v>
      </c>
      <c r="AH181" s="249">
        <v>54</v>
      </c>
      <c r="AI181" s="249">
        <v>3</v>
      </c>
      <c r="AJ181" s="249">
        <v>87</v>
      </c>
      <c r="AK181" s="249">
        <v>5</v>
      </c>
      <c r="AL181" s="249">
        <v>48</v>
      </c>
      <c r="AM181" s="249">
        <v>2</v>
      </c>
      <c r="AN181" s="249">
        <v>43</v>
      </c>
      <c r="AO181" s="249">
        <v>2</v>
      </c>
      <c r="AP181" s="249">
        <v>26</v>
      </c>
      <c r="AQ181" s="249">
        <v>1</v>
      </c>
      <c r="AR181" s="249">
        <v>44</v>
      </c>
      <c r="AS181" s="249">
        <v>2</v>
      </c>
      <c r="AT181" s="249">
        <v>25</v>
      </c>
      <c r="AU181" s="249">
        <v>1</v>
      </c>
      <c r="AV181" s="249">
        <v>25</v>
      </c>
      <c r="AW181" s="249">
        <v>1</v>
      </c>
      <c r="AX181" s="249"/>
      <c r="AY181" s="249"/>
      <c r="AZ181" s="249" t="s">
        <v>15</v>
      </c>
      <c r="BA181" s="249" t="s">
        <v>15</v>
      </c>
      <c r="BB181" s="249" t="s">
        <v>15</v>
      </c>
      <c r="BC181" s="249" t="s">
        <v>15</v>
      </c>
      <c r="BD181" s="249" t="s">
        <v>15</v>
      </c>
      <c r="BE181" s="249" t="s">
        <v>15</v>
      </c>
      <c r="BF181" s="249" t="s">
        <v>15</v>
      </c>
      <c r="BG181" s="249" t="s">
        <v>15</v>
      </c>
      <c r="BH181" s="249" t="s">
        <v>15</v>
      </c>
      <c r="BI181" s="249" t="s">
        <v>15</v>
      </c>
      <c r="BJ181" s="249" t="s">
        <v>15</v>
      </c>
      <c r="BK181" s="106">
        <f t="shared" si="51"/>
        <v>5</v>
      </c>
      <c r="BL181" s="106">
        <f t="shared" si="52"/>
        <v>2</v>
      </c>
      <c r="BM181" s="106">
        <f t="shared" si="53"/>
        <v>2</v>
      </c>
      <c r="BN181" s="106">
        <f t="shared" si="54"/>
        <v>6</v>
      </c>
      <c r="BO181" s="106">
        <f t="shared" si="55"/>
        <v>3</v>
      </c>
      <c r="BP181" s="106">
        <f t="shared" si="56"/>
        <v>2</v>
      </c>
      <c r="BQ181" s="106">
        <f t="shared" si="57"/>
        <v>7</v>
      </c>
      <c r="BR181" s="106">
        <f t="shared" si="58"/>
        <v>3</v>
      </c>
      <c r="BS181" s="106">
        <f t="shared" si="59"/>
        <v>2</v>
      </c>
      <c r="BT181" s="106">
        <f t="shared" si="60"/>
        <v>8</v>
      </c>
      <c r="BU181" s="106">
        <f t="shared" si="61"/>
        <v>4</v>
      </c>
      <c r="BV181" s="106">
        <f t="shared" si="62"/>
        <v>3</v>
      </c>
      <c r="BW181" s="106">
        <f t="shared" si="63"/>
        <v>8</v>
      </c>
      <c r="BX181" s="106">
        <f t="shared" si="64"/>
        <v>4</v>
      </c>
      <c r="BY181" s="106">
        <f t="shared" si="65"/>
        <v>3</v>
      </c>
      <c r="BZ181" s="106">
        <f t="shared" si="66"/>
        <v>10</v>
      </c>
      <c r="CA181" s="106">
        <f t="shared" si="67"/>
        <v>5</v>
      </c>
      <c r="CB181" s="106">
        <f t="shared" si="68"/>
        <v>4</v>
      </c>
    </row>
    <row r="182" spans="1:80" ht="15.75" customHeight="1">
      <c r="A182" s="249" t="s">
        <v>325</v>
      </c>
      <c r="B182" s="249">
        <v>1</v>
      </c>
      <c r="C182" s="249">
        <v>0.1</v>
      </c>
      <c r="D182" s="249">
        <v>212</v>
      </c>
      <c r="E182" s="249">
        <v>7</v>
      </c>
      <c r="F182" s="249">
        <v>47</v>
      </c>
      <c r="G182" s="249">
        <v>1</v>
      </c>
      <c r="H182" s="249">
        <v>173</v>
      </c>
      <c r="I182" s="249">
        <v>6</v>
      </c>
      <c r="J182" s="249">
        <v>78</v>
      </c>
      <c r="K182" s="249">
        <v>2</v>
      </c>
      <c r="L182" s="249">
        <v>178</v>
      </c>
      <c r="M182" s="249">
        <v>5</v>
      </c>
      <c r="N182" s="249">
        <v>60</v>
      </c>
      <c r="O182" s="249">
        <v>2</v>
      </c>
      <c r="P182" s="249">
        <v>173</v>
      </c>
      <c r="Q182" s="249">
        <v>5</v>
      </c>
      <c r="R182" s="249">
        <v>40</v>
      </c>
      <c r="S182" s="249">
        <v>1</v>
      </c>
      <c r="T182" s="249">
        <v>160</v>
      </c>
      <c r="U182" s="249">
        <v>5</v>
      </c>
      <c r="V182" s="249">
        <v>46</v>
      </c>
      <c r="W182" s="249">
        <v>2</v>
      </c>
      <c r="X182" s="249">
        <v>145</v>
      </c>
      <c r="Y182" s="249">
        <v>4</v>
      </c>
      <c r="Z182" s="249">
        <v>43</v>
      </c>
      <c r="AA182" s="249">
        <v>1</v>
      </c>
      <c r="AB182" s="249">
        <v>141</v>
      </c>
      <c r="AC182" s="249">
        <v>4</v>
      </c>
      <c r="AD182" s="249">
        <v>54</v>
      </c>
      <c r="AE182" s="249">
        <v>2</v>
      </c>
      <c r="AF182" s="249">
        <v>132</v>
      </c>
      <c r="AG182" s="249">
        <v>5</v>
      </c>
      <c r="AH182" s="249">
        <v>40</v>
      </c>
      <c r="AI182" s="249">
        <v>1</v>
      </c>
      <c r="AJ182" s="249">
        <v>120</v>
      </c>
      <c r="AK182" s="249">
        <v>4</v>
      </c>
      <c r="AL182" s="249">
        <v>36</v>
      </c>
      <c r="AM182" s="249">
        <v>1</v>
      </c>
      <c r="AN182" s="249">
        <v>94</v>
      </c>
      <c r="AO182" s="249">
        <v>3</v>
      </c>
      <c r="AP182" s="249">
        <v>32</v>
      </c>
      <c r="AQ182" s="249">
        <v>1</v>
      </c>
      <c r="AR182" s="249">
        <v>107</v>
      </c>
      <c r="AS182" s="249">
        <v>4</v>
      </c>
      <c r="AT182" s="249">
        <v>40</v>
      </c>
      <c r="AU182" s="249">
        <v>1</v>
      </c>
      <c r="AV182" s="249">
        <v>40</v>
      </c>
      <c r="AW182" s="249">
        <v>1</v>
      </c>
      <c r="AX182" s="249"/>
      <c r="AY182" s="249"/>
      <c r="AZ182" s="249" t="s">
        <v>15</v>
      </c>
      <c r="BA182" s="249" t="s">
        <v>15</v>
      </c>
      <c r="BB182" s="249" t="s">
        <v>15</v>
      </c>
      <c r="BC182" s="249" t="s">
        <v>15</v>
      </c>
      <c r="BD182" s="249" t="s">
        <v>15</v>
      </c>
      <c r="BE182" s="249" t="s">
        <v>15</v>
      </c>
      <c r="BF182" s="249" t="s">
        <v>15</v>
      </c>
      <c r="BG182" s="249" t="s">
        <v>15</v>
      </c>
      <c r="BH182" s="249" t="s">
        <v>15</v>
      </c>
      <c r="BI182" s="249" t="s">
        <v>15</v>
      </c>
      <c r="BJ182" s="249" t="s">
        <v>15</v>
      </c>
      <c r="BK182" s="106">
        <f t="shared" si="51"/>
        <v>5</v>
      </c>
      <c r="BL182" s="106">
        <f t="shared" si="52"/>
        <v>2</v>
      </c>
      <c r="BM182" s="106">
        <f t="shared" si="53"/>
        <v>1</v>
      </c>
      <c r="BN182" s="106">
        <f t="shared" si="54"/>
        <v>6</v>
      </c>
      <c r="BO182" s="106">
        <f t="shared" si="55"/>
        <v>3</v>
      </c>
      <c r="BP182" s="106">
        <f t="shared" si="56"/>
        <v>2</v>
      </c>
      <c r="BQ182" s="106">
        <f t="shared" si="57"/>
        <v>6</v>
      </c>
      <c r="BR182" s="106">
        <f t="shared" si="58"/>
        <v>4</v>
      </c>
      <c r="BS182" s="106">
        <f t="shared" si="59"/>
        <v>2</v>
      </c>
      <c r="BT182" s="106">
        <f t="shared" si="60"/>
        <v>7</v>
      </c>
      <c r="BU182" s="106">
        <f t="shared" si="61"/>
        <v>4</v>
      </c>
      <c r="BV182" s="106">
        <f t="shared" si="62"/>
        <v>2</v>
      </c>
      <c r="BW182" s="106">
        <f t="shared" si="63"/>
        <v>8</v>
      </c>
      <c r="BX182" s="106">
        <f t="shared" si="64"/>
        <v>5</v>
      </c>
      <c r="BY182" s="106">
        <f t="shared" si="65"/>
        <v>2</v>
      </c>
      <c r="BZ182" s="106">
        <f t="shared" si="66"/>
        <v>8</v>
      </c>
      <c r="CA182" s="106">
        <f t="shared" si="67"/>
        <v>6</v>
      </c>
      <c r="CB182" s="106">
        <f t="shared" si="68"/>
        <v>2</v>
      </c>
    </row>
    <row r="183" spans="1:80" ht="15.75" customHeight="1">
      <c r="A183" s="249" t="s">
        <v>87</v>
      </c>
      <c r="B183" s="249">
        <v>318</v>
      </c>
      <c r="C183" s="249">
        <v>0.1</v>
      </c>
      <c r="D183" s="249">
        <v>210</v>
      </c>
      <c r="E183" s="249">
        <v>9</v>
      </c>
      <c r="F183" s="249"/>
      <c r="G183" s="249"/>
      <c r="H183" s="249">
        <v>215</v>
      </c>
      <c r="I183" s="249">
        <v>9</v>
      </c>
      <c r="J183" s="249"/>
      <c r="K183" s="249"/>
      <c r="L183" s="249">
        <v>215</v>
      </c>
      <c r="M183" s="249">
        <v>9</v>
      </c>
      <c r="N183" s="249"/>
      <c r="O183" s="249"/>
      <c r="P183" s="249">
        <v>183</v>
      </c>
      <c r="Q183" s="249">
        <v>9</v>
      </c>
      <c r="R183" s="249"/>
      <c r="S183" s="249"/>
      <c r="T183" s="249">
        <v>180</v>
      </c>
      <c r="U183" s="249">
        <v>9</v>
      </c>
      <c r="V183" s="249"/>
      <c r="W183" s="249"/>
      <c r="X183" s="249">
        <v>141</v>
      </c>
      <c r="Y183" s="249">
        <v>7</v>
      </c>
      <c r="Z183" s="249"/>
      <c r="AA183" s="249"/>
      <c r="AB183" s="249">
        <v>189</v>
      </c>
      <c r="AC183" s="249">
        <v>9</v>
      </c>
      <c r="AD183" s="249"/>
      <c r="AE183" s="249"/>
      <c r="AF183" s="249">
        <v>169</v>
      </c>
      <c r="AG183" s="249">
        <v>8</v>
      </c>
      <c r="AH183" s="249"/>
      <c r="AI183" s="249"/>
      <c r="AJ183" s="249">
        <v>147</v>
      </c>
      <c r="AK183" s="249">
        <v>7</v>
      </c>
      <c r="AL183" s="249"/>
      <c r="AM183" s="249"/>
      <c r="AN183" s="249">
        <v>119</v>
      </c>
      <c r="AO183" s="249">
        <v>5</v>
      </c>
      <c r="AP183" s="249"/>
      <c r="AQ183" s="249"/>
      <c r="AR183" s="249">
        <v>111</v>
      </c>
      <c r="AS183" s="249">
        <v>5</v>
      </c>
      <c r="AT183" s="249"/>
      <c r="AU183" s="249"/>
      <c r="AV183" s="249"/>
      <c r="AW183" s="249"/>
      <c r="AX183" s="249" t="s">
        <v>15</v>
      </c>
      <c r="AY183" s="249" t="s">
        <v>15</v>
      </c>
      <c r="AZ183" s="249" t="s">
        <v>15</v>
      </c>
      <c r="BA183" s="249" t="s">
        <v>15</v>
      </c>
      <c r="BB183" s="249" t="s">
        <v>15</v>
      </c>
      <c r="BC183" s="249" t="s">
        <v>15</v>
      </c>
      <c r="BD183" s="249" t="s">
        <v>15</v>
      </c>
      <c r="BE183" s="249" t="s">
        <v>15</v>
      </c>
      <c r="BF183" s="249" t="s">
        <v>15</v>
      </c>
      <c r="BG183" s="249" t="s">
        <v>15</v>
      </c>
      <c r="BH183" s="249" t="s">
        <v>15</v>
      </c>
      <c r="BI183" s="249" t="s">
        <v>15</v>
      </c>
      <c r="BJ183" s="249" t="s">
        <v>15</v>
      </c>
      <c r="BK183" s="106">
        <f t="shared" si="51"/>
        <v>7</v>
      </c>
      <c r="BL183" s="106">
        <f t="shared" si="52"/>
        <v>4</v>
      </c>
      <c r="BM183" s="106">
        <f t="shared" si="53"/>
        <v>0</v>
      </c>
      <c r="BN183" s="106">
        <f t="shared" si="54"/>
        <v>8</v>
      </c>
      <c r="BO183" s="106">
        <f t="shared" si="55"/>
        <v>6</v>
      </c>
      <c r="BP183" s="106">
        <f t="shared" si="56"/>
        <v>0</v>
      </c>
      <c r="BQ183" s="106">
        <f t="shared" si="57"/>
        <v>8</v>
      </c>
      <c r="BR183" s="106">
        <f t="shared" si="58"/>
        <v>6</v>
      </c>
      <c r="BS183" s="106">
        <f t="shared" si="59"/>
        <v>0</v>
      </c>
      <c r="BT183" s="106">
        <f t="shared" si="60"/>
        <v>9</v>
      </c>
      <c r="BU183" s="106">
        <f t="shared" si="61"/>
        <v>8</v>
      </c>
      <c r="BV183" s="106">
        <f t="shared" si="62"/>
        <v>0</v>
      </c>
      <c r="BW183" s="106">
        <f t="shared" si="63"/>
        <v>10</v>
      </c>
      <c r="BX183" s="106">
        <f t="shared" si="64"/>
        <v>8</v>
      </c>
      <c r="BY183" s="106">
        <f t="shared" si="65"/>
        <v>0</v>
      </c>
      <c r="BZ183" s="106">
        <f t="shared" si="66"/>
        <v>11</v>
      </c>
      <c r="CA183" s="106">
        <f t="shared" si="67"/>
        <v>10</v>
      </c>
      <c r="CB183" s="106">
        <f t="shared" si="68"/>
        <v>0</v>
      </c>
    </row>
    <row r="184" spans="1:80" ht="15.75" customHeight="1">
      <c r="A184" s="249" t="s">
        <v>325</v>
      </c>
      <c r="B184" s="249">
        <v>23</v>
      </c>
      <c r="C184" s="249">
        <v>0.1</v>
      </c>
      <c r="D184" s="249">
        <v>150</v>
      </c>
      <c r="E184" s="249">
        <v>5</v>
      </c>
      <c r="F184" s="249">
        <v>40</v>
      </c>
      <c r="G184" s="249">
        <v>1</v>
      </c>
      <c r="H184" s="249">
        <v>117</v>
      </c>
      <c r="I184" s="249">
        <v>5</v>
      </c>
      <c r="J184" s="249">
        <v>69</v>
      </c>
      <c r="K184" s="249">
        <v>2</v>
      </c>
      <c r="L184" s="249">
        <v>139</v>
      </c>
      <c r="M184" s="249">
        <v>5</v>
      </c>
      <c r="N184" s="249">
        <v>43</v>
      </c>
      <c r="O184" s="249">
        <v>1</v>
      </c>
      <c r="P184" s="249">
        <v>158</v>
      </c>
      <c r="Q184" s="249">
        <v>5</v>
      </c>
      <c r="R184" s="249">
        <v>29</v>
      </c>
      <c r="S184" s="249">
        <v>1</v>
      </c>
      <c r="T184" s="249">
        <v>132</v>
      </c>
      <c r="U184" s="249">
        <v>5</v>
      </c>
      <c r="V184" s="249">
        <v>26</v>
      </c>
      <c r="W184" s="249">
        <v>1</v>
      </c>
      <c r="X184" s="249">
        <v>135</v>
      </c>
      <c r="Y184" s="249">
        <v>5</v>
      </c>
      <c r="Z184" s="249">
        <v>45</v>
      </c>
      <c r="AA184" s="249">
        <v>2</v>
      </c>
      <c r="AB184" s="249">
        <v>101</v>
      </c>
      <c r="AC184" s="249">
        <v>4</v>
      </c>
      <c r="AD184" s="249">
        <v>29</v>
      </c>
      <c r="AE184" s="249">
        <v>1</v>
      </c>
      <c r="AF184" s="249">
        <v>102</v>
      </c>
      <c r="AG184" s="249">
        <v>5</v>
      </c>
      <c r="AH184" s="249">
        <v>29</v>
      </c>
      <c r="AI184" s="249">
        <v>1</v>
      </c>
      <c r="AJ184" s="249">
        <v>118</v>
      </c>
      <c r="AK184" s="249">
        <v>5</v>
      </c>
      <c r="AL184" s="249">
        <v>29</v>
      </c>
      <c r="AM184" s="249">
        <v>1</v>
      </c>
      <c r="AN184" s="249">
        <v>98</v>
      </c>
      <c r="AO184" s="249">
        <v>4</v>
      </c>
      <c r="AP184" s="249">
        <v>20</v>
      </c>
      <c r="AQ184" s="249">
        <v>1</v>
      </c>
      <c r="AR184" s="249">
        <v>91</v>
      </c>
      <c r="AS184" s="249">
        <v>4</v>
      </c>
      <c r="AT184" s="249">
        <v>23</v>
      </c>
      <c r="AU184" s="249">
        <v>1</v>
      </c>
      <c r="AV184" s="249">
        <v>23</v>
      </c>
      <c r="AW184" s="249">
        <v>1</v>
      </c>
      <c r="AX184" s="249">
        <v>10</v>
      </c>
      <c r="AY184" s="249">
        <v>1</v>
      </c>
      <c r="AZ184" s="249" t="s">
        <v>15</v>
      </c>
      <c r="BA184" s="249" t="s">
        <v>15</v>
      </c>
      <c r="BB184" s="249" t="s">
        <v>15</v>
      </c>
      <c r="BC184" s="249" t="s">
        <v>15</v>
      </c>
      <c r="BD184" s="249" t="s">
        <v>15</v>
      </c>
      <c r="BE184" s="249" t="s">
        <v>15</v>
      </c>
      <c r="BF184" s="249" t="s">
        <v>15</v>
      </c>
      <c r="BG184" s="249" t="s">
        <v>15</v>
      </c>
      <c r="BH184" s="249" t="s">
        <v>15</v>
      </c>
      <c r="BI184" s="249" t="s">
        <v>15</v>
      </c>
      <c r="BJ184" s="249" t="s">
        <v>15</v>
      </c>
      <c r="BK184" s="106">
        <f t="shared" si="51"/>
        <v>5</v>
      </c>
      <c r="BL184" s="106">
        <f t="shared" si="52"/>
        <v>2</v>
      </c>
      <c r="BM184" s="106">
        <f t="shared" si="53"/>
        <v>1</v>
      </c>
      <c r="BN184" s="106">
        <f t="shared" si="54"/>
        <v>6</v>
      </c>
      <c r="BO184" s="106">
        <f t="shared" si="55"/>
        <v>4</v>
      </c>
      <c r="BP184" s="106">
        <f t="shared" si="56"/>
        <v>1</v>
      </c>
      <c r="BQ184" s="106">
        <f t="shared" si="57"/>
        <v>6</v>
      </c>
      <c r="BR184" s="106">
        <f t="shared" si="58"/>
        <v>4</v>
      </c>
      <c r="BS184" s="106">
        <f t="shared" si="59"/>
        <v>1</v>
      </c>
      <c r="BT184" s="106">
        <f t="shared" si="60"/>
        <v>7</v>
      </c>
      <c r="BU184" s="106">
        <f t="shared" si="61"/>
        <v>5</v>
      </c>
      <c r="BV184" s="106">
        <f t="shared" si="62"/>
        <v>2</v>
      </c>
      <c r="BW184" s="106">
        <f t="shared" si="63"/>
        <v>7</v>
      </c>
      <c r="BX184" s="106">
        <f t="shared" si="64"/>
        <v>5</v>
      </c>
      <c r="BY184" s="106">
        <f t="shared" si="65"/>
        <v>1</v>
      </c>
      <c r="BZ184" s="106">
        <f t="shared" si="66"/>
        <v>8</v>
      </c>
      <c r="CA184" s="106">
        <f t="shared" si="67"/>
        <v>6</v>
      </c>
      <c r="CB184" s="106">
        <f t="shared" si="68"/>
        <v>2</v>
      </c>
    </row>
    <row r="185" spans="1:80" ht="15.75" customHeight="1">
      <c r="A185" s="249" t="s">
        <v>87</v>
      </c>
      <c r="B185" s="249">
        <v>251</v>
      </c>
      <c r="C185" s="249">
        <v>0.1</v>
      </c>
      <c r="D185" s="249">
        <v>102</v>
      </c>
      <c r="E185" s="249">
        <v>4</v>
      </c>
      <c r="F185" s="249">
        <v>84</v>
      </c>
      <c r="G185" s="249">
        <v>2</v>
      </c>
      <c r="H185" s="249">
        <v>112</v>
      </c>
      <c r="I185" s="249">
        <v>4</v>
      </c>
      <c r="J185" s="249">
        <v>79</v>
      </c>
      <c r="K185" s="249">
        <v>3</v>
      </c>
      <c r="L185" s="249">
        <v>124</v>
      </c>
      <c r="M185" s="249">
        <v>4</v>
      </c>
      <c r="N185" s="249">
        <v>63</v>
      </c>
      <c r="O185" s="249">
        <v>2</v>
      </c>
      <c r="P185" s="249">
        <v>109</v>
      </c>
      <c r="Q185" s="249">
        <v>4</v>
      </c>
      <c r="R185" s="249">
        <v>66</v>
      </c>
      <c r="S185" s="249">
        <v>2</v>
      </c>
      <c r="T185" s="249">
        <v>106</v>
      </c>
      <c r="U185" s="249">
        <v>4</v>
      </c>
      <c r="V185" s="249">
        <v>64</v>
      </c>
      <c r="W185" s="249">
        <v>3</v>
      </c>
      <c r="X185" s="249">
        <v>80</v>
      </c>
      <c r="Y185" s="249">
        <v>4</v>
      </c>
      <c r="Z185" s="249">
        <v>45</v>
      </c>
      <c r="AA185" s="249">
        <v>2</v>
      </c>
      <c r="AB185" s="249">
        <v>97</v>
      </c>
      <c r="AC185" s="249">
        <v>4</v>
      </c>
      <c r="AD185" s="249">
        <v>30</v>
      </c>
      <c r="AE185" s="249">
        <v>1</v>
      </c>
      <c r="AF185" s="249">
        <v>66</v>
      </c>
      <c r="AG185" s="249">
        <v>3</v>
      </c>
      <c r="AH185" s="249">
        <v>38</v>
      </c>
      <c r="AI185" s="249">
        <v>2</v>
      </c>
      <c r="AJ185" s="249">
        <v>80</v>
      </c>
      <c r="AK185" s="249">
        <v>3</v>
      </c>
      <c r="AL185" s="249">
        <v>43</v>
      </c>
      <c r="AM185" s="249">
        <v>2</v>
      </c>
      <c r="AN185" s="249">
        <v>26</v>
      </c>
      <c r="AO185" s="249">
        <v>1</v>
      </c>
      <c r="AP185" s="249">
        <v>23</v>
      </c>
      <c r="AQ185" s="249">
        <v>1</v>
      </c>
      <c r="AR185" s="249">
        <v>53</v>
      </c>
      <c r="AS185" s="249">
        <v>2</v>
      </c>
      <c r="AT185" s="249">
        <v>41</v>
      </c>
      <c r="AU185" s="249">
        <v>2</v>
      </c>
      <c r="AV185" s="249">
        <v>41</v>
      </c>
      <c r="AW185" s="249">
        <v>2</v>
      </c>
      <c r="AX185" s="249">
        <v>21</v>
      </c>
      <c r="AY185" s="249">
        <v>1</v>
      </c>
      <c r="AZ185" s="249" t="s">
        <v>15</v>
      </c>
      <c r="BA185" s="249" t="s">
        <v>15</v>
      </c>
      <c r="BB185" s="249" t="s">
        <v>15</v>
      </c>
      <c r="BC185" s="249" t="s">
        <v>15</v>
      </c>
      <c r="BD185" s="249" t="s">
        <v>15</v>
      </c>
      <c r="BE185" s="249" t="s">
        <v>15</v>
      </c>
      <c r="BF185" s="249" t="s">
        <v>15</v>
      </c>
      <c r="BG185" s="249" t="s">
        <v>15</v>
      </c>
      <c r="BH185" s="249" t="s">
        <v>15</v>
      </c>
      <c r="BI185" s="249" t="s">
        <v>15</v>
      </c>
      <c r="BJ185" s="249" t="s">
        <v>15</v>
      </c>
      <c r="BK185" s="106">
        <f t="shared" si="51"/>
        <v>5</v>
      </c>
      <c r="BL185" s="106">
        <f t="shared" si="52"/>
        <v>2</v>
      </c>
      <c r="BM185" s="106">
        <f t="shared" si="53"/>
        <v>1</v>
      </c>
      <c r="BN185" s="106">
        <f t="shared" si="54"/>
        <v>6</v>
      </c>
      <c r="BO185" s="106">
        <f t="shared" si="55"/>
        <v>3</v>
      </c>
      <c r="BP185" s="106">
        <f t="shared" si="56"/>
        <v>2</v>
      </c>
      <c r="BQ185" s="106">
        <f t="shared" si="57"/>
        <v>6</v>
      </c>
      <c r="BR185" s="106">
        <f t="shared" si="58"/>
        <v>3</v>
      </c>
      <c r="BS185" s="106">
        <f t="shared" si="59"/>
        <v>2</v>
      </c>
      <c r="BT185" s="106">
        <f t="shared" si="60"/>
        <v>7</v>
      </c>
      <c r="BU185" s="106">
        <f t="shared" si="61"/>
        <v>4</v>
      </c>
      <c r="BV185" s="106">
        <f t="shared" si="62"/>
        <v>2</v>
      </c>
      <c r="BW185" s="106">
        <f t="shared" si="63"/>
        <v>7</v>
      </c>
      <c r="BX185" s="106">
        <f t="shared" si="64"/>
        <v>4</v>
      </c>
      <c r="BY185" s="106">
        <f t="shared" si="65"/>
        <v>2</v>
      </c>
      <c r="BZ185" s="106">
        <f t="shared" si="66"/>
        <v>8</v>
      </c>
      <c r="CA185" s="106">
        <f t="shared" si="67"/>
        <v>5</v>
      </c>
      <c r="CB185" s="106">
        <f t="shared" si="68"/>
        <v>3</v>
      </c>
    </row>
    <row r="186" spans="1:80" ht="15.75" customHeight="1">
      <c r="A186" s="249" t="s">
        <v>325</v>
      </c>
      <c r="B186" s="249" t="s">
        <v>950</v>
      </c>
      <c r="C186" s="249">
        <v>0.1</v>
      </c>
      <c r="D186" s="249" t="s">
        <v>15</v>
      </c>
      <c r="E186" s="249" t="s">
        <v>15</v>
      </c>
      <c r="F186" s="249"/>
      <c r="G186" s="249"/>
      <c r="H186" s="249" t="s">
        <v>15</v>
      </c>
      <c r="I186" s="249" t="s">
        <v>15</v>
      </c>
      <c r="J186" s="249"/>
      <c r="K186" s="249"/>
      <c r="L186" s="249" t="s">
        <v>15</v>
      </c>
      <c r="M186" s="249" t="s">
        <v>15</v>
      </c>
      <c r="N186" s="249"/>
      <c r="O186" s="249"/>
      <c r="P186" s="249" t="s">
        <v>15</v>
      </c>
      <c r="Q186" s="249" t="s">
        <v>15</v>
      </c>
      <c r="R186" s="249"/>
      <c r="S186" s="249"/>
      <c r="T186" s="249">
        <v>175</v>
      </c>
      <c r="U186" s="249">
        <v>7</v>
      </c>
      <c r="V186" s="249"/>
      <c r="W186" s="249"/>
      <c r="X186" s="249">
        <v>176</v>
      </c>
      <c r="Y186" s="249">
        <v>7</v>
      </c>
      <c r="Z186" s="249"/>
      <c r="AA186" s="249"/>
      <c r="AB186" s="249">
        <v>148</v>
      </c>
      <c r="AC186" s="249">
        <v>6</v>
      </c>
      <c r="AD186" s="249"/>
      <c r="AE186" s="249"/>
      <c r="AF186" s="249">
        <v>132</v>
      </c>
      <c r="AG186" s="249">
        <v>6</v>
      </c>
      <c r="AH186" s="249"/>
      <c r="AI186" s="249"/>
      <c r="AJ186" s="249">
        <v>106</v>
      </c>
      <c r="AK186" s="249">
        <v>6</v>
      </c>
      <c r="AL186" s="249"/>
      <c r="AM186" s="249"/>
      <c r="AN186" s="249">
        <v>64</v>
      </c>
      <c r="AO186" s="249">
        <v>3</v>
      </c>
      <c r="AP186" s="249"/>
      <c r="AQ186" s="249"/>
      <c r="AR186" s="249">
        <v>52</v>
      </c>
      <c r="AS186" s="249">
        <v>2</v>
      </c>
      <c r="AT186" s="249"/>
      <c r="AU186" s="249"/>
      <c r="AV186" s="249"/>
      <c r="AW186" s="249"/>
      <c r="AX186" s="249">
        <v>18</v>
      </c>
      <c r="AY186" s="249">
        <v>1</v>
      </c>
      <c r="AZ186" s="249" t="s">
        <v>15</v>
      </c>
      <c r="BA186" s="249" t="s">
        <v>15</v>
      </c>
      <c r="BB186" s="249" t="s">
        <v>15</v>
      </c>
      <c r="BC186" s="249" t="s">
        <v>15</v>
      </c>
      <c r="BD186" s="249" t="s">
        <v>15</v>
      </c>
      <c r="BE186" s="249" t="s">
        <v>15</v>
      </c>
      <c r="BF186" s="249" t="s">
        <v>15</v>
      </c>
      <c r="BG186" s="249" t="s">
        <v>15</v>
      </c>
      <c r="BH186" s="249" t="s">
        <v>15</v>
      </c>
      <c r="BI186" s="249" t="s">
        <v>15</v>
      </c>
      <c r="BJ186" s="249" t="s">
        <v>15</v>
      </c>
      <c r="BK186" s="106" t="e">
        <f t="shared" si="51"/>
        <v>#VALUE!</v>
      </c>
      <c r="BL186" s="106">
        <f t="shared" si="52"/>
        <v>3</v>
      </c>
      <c r="BM186" s="106">
        <f t="shared" si="53"/>
        <v>0</v>
      </c>
      <c r="BN186" s="106" t="e">
        <f t="shared" si="54"/>
        <v>#VALUE!</v>
      </c>
      <c r="BO186" s="106">
        <f t="shared" si="55"/>
        <v>5</v>
      </c>
      <c r="BP186" s="106">
        <f t="shared" si="56"/>
        <v>0</v>
      </c>
      <c r="BQ186" s="106" t="e">
        <f t="shared" si="57"/>
        <v>#VALUE!</v>
      </c>
      <c r="BR186" s="106" t="e">
        <f t="shared" si="58"/>
        <v>#VALUE!</v>
      </c>
      <c r="BS186" s="106">
        <f t="shared" si="59"/>
        <v>0</v>
      </c>
      <c r="BT186" s="106" t="e">
        <f t="shared" si="60"/>
        <v>#VALUE!</v>
      </c>
      <c r="BU186" s="106" t="e">
        <f t="shared" si="61"/>
        <v>#VALUE!</v>
      </c>
      <c r="BV186" s="106">
        <f t="shared" si="62"/>
        <v>0</v>
      </c>
      <c r="BW186" s="106" t="e">
        <f t="shared" si="63"/>
        <v>#VALUE!</v>
      </c>
      <c r="BX186" s="106" t="e">
        <f t="shared" si="64"/>
        <v>#VALUE!</v>
      </c>
      <c r="BY186" s="106">
        <f t="shared" si="65"/>
        <v>0</v>
      </c>
      <c r="BZ186" s="106" t="e">
        <f t="shared" si="66"/>
        <v>#VALUE!</v>
      </c>
      <c r="CA186" s="106" t="e">
        <f t="shared" si="67"/>
        <v>#VALUE!</v>
      </c>
      <c r="CB186" s="106">
        <f t="shared" si="68"/>
        <v>0</v>
      </c>
    </row>
    <row r="187" spans="1:80" ht="15.75" customHeight="1">
      <c r="A187" s="249" t="s">
        <v>239</v>
      </c>
      <c r="B187" s="249">
        <v>17</v>
      </c>
      <c r="C187" s="249">
        <v>0.1</v>
      </c>
      <c r="D187" s="249">
        <v>140</v>
      </c>
      <c r="E187" s="249">
        <v>5</v>
      </c>
      <c r="F187" s="249">
        <v>26</v>
      </c>
      <c r="G187" s="249">
        <v>1</v>
      </c>
      <c r="H187" s="249">
        <v>148</v>
      </c>
      <c r="I187" s="249">
        <v>6</v>
      </c>
      <c r="J187" s="249">
        <v>13</v>
      </c>
      <c r="K187" s="249">
        <v>1</v>
      </c>
      <c r="L187" s="249">
        <v>146</v>
      </c>
      <c r="M187" s="249">
        <v>7</v>
      </c>
      <c r="N187" s="249">
        <v>14</v>
      </c>
      <c r="O187" s="249">
        <v>1</v>
      </c>
      <c r="P187" s="249">
        <v>112</v>
      </c>
      <c r="Q187" s="249">
        <v>5</v>
      </c>
      <c r="R187" s="249">
        <v>9</v>
      </c>
      <c r="S187" s="249">
        <v>1</v>
      </c>
      <c r="T187" s="249">
        <v>108</v>
      </c>
      <c r="U187" s="249">
        <v>4</v>
      </c>
      <c r="V187" s="249">
        <v>8</v>
      </c>
      <c r="W187" s="249">
        <v>1</v>
      </c>
      <c r="X187" s="249">
        <v>114</v>
      </c>
      <c r="Y187" s="249">
        <v>5</v>
      </c>
      <c r="Z187" s="249">
        <v>9</v>
      </c>
      <c r="AA187" s="249">
        <v>1</v>
      </c>
      <c r="AB187" s="249">
        <v>132</v>
      </c>
      <c r="AC187" s="249">
        <v>6</v>
      </c>
      <c r="AD187" s="249" t="s">
        <v>15</v>
      </c>
      <c r="AE187" s="249" t="s">
        <v>15</v>
      </c>
      <c r="AF187" s="249">
        <v>102</v>
      </c>
      <c r="AG187" s="249">
        <v>5</v>
      </c>
      <c r="AH187" s="249">
        <v>10</v>
      </c>
      <c r="AI187" s="249">
        <v>1</v>
      </c>
      <c r="AJ187" s="249">
        <v>81</v>
      </c>
      <c r="AK187" s="249">
        <v>4</v>
      </c>
      <c r="AL187" s="249" t="s">
        <v>15</v>
      </c>
      <c r="AM187" s="249" t="s">
        <v>15</v>
      </c>
      <c r="AN187" s="249">
        <v>62</v>
      </c>
      <c r="AO187" s="249">
        <v>3</v>
      </c>
      <c r="AP187" s="249" t="s">
        <v>15</v>
      </c>
      <c r="AQ187" s="249" t="s">
        <v>15</v>
      </c>
      <c r="AR187" s="249">
        <v>73</v>
      </c>
      <c r="AS187" s="249">
        <v>3</v>
      </c>
      <c r="AT187" s="249" t="s">
        <v>15</v>
      </c>
      <c r="AU187" s="249" t="s">
        <v>15</v>
      </c>
      <c r="AV187" s="249" t="s">
        <v>15</v>
      </c>
      <c r="AW187" s="249" t="s">
        <v>15</v>
      </c>
      <c r="AX187" s="249">
        <v>24</v>
      </c>
      <c r="AY187" s="249">
        <v>1</v>
      </c>
      <c r="AZ187" s="249" t="s">
        <v>15</v>
      </c>
      <c r="BA187" s="249" t="s">
        <v>15</v>
      </c>
      <c r="BB187" s="249" t="s">
        <v>15</v>
      </c>
      <c r="BC187" s="249" t="s">
        <v>15</v>
      </c>
      <c r="BD187" s="249" t="s">
        <v>15</v>
      </c>
      <c r="BE187" s="249" t="s">
        <v>15</v>
      </c>
      <c r="BF187" s="249" t="s">
        <v>15</v>
      </c>
      <c r="BG187" s="249" t="s">
        <v>15</v>
      </c>
      <c r="BH187" s="249" t="s">
        <v>15</v>
      </c>
      <c r="BI187" s="249" t="s">
        <v>15</v>
      </c>
      <c r="BJ187" s="249" t="s">
        <v>15</v>
      </c>
      <c r="BK187" s="106" t="e">
        <f t="shared" si="51"/>
        <v>#VALUE!</v>
      </c>
      <c r="BL187" s="106">
        <f t="shared" si="52"/>
        <v>3</v>
      </c>
      <c r="BM187" s="106" t="e">
        <f t="shared" si="53"/>
        <v>#VALUE!</v>
      </c>
      <c r="BN187" s="106" t="e">
        <f t="shared" si="54"/>
        <v>#VALUE!</v>
      </c>
      <c r="BO187" s="106">
        <f t="shared" si="55"/>
        <v>4</v>
      </c>
      <c r="BP187" s="106" t="e">
        <f t="shared" si="56"/>
        <v>#VALUE!</v>
      </c>
      <c r="BQ187" s="106" t="e">
        <f t="shared" si="57"/>
        <v>#VALUE!</v>
      </c>
      <c r="BR187" s="106">
        <f t="shared" si="58"/>
        <v>4</v>
      </c>
      <c r="BS187" s="106" t="e">
        <f t="shared" si="59"/>
        <v>#VALUE!</v>
      </c>
      <c r="BT187" s="106" t="e">
        <f t="shared" si="60"/>
        <v>#VALUE!</v>
      </c>
      <c r="BU187" s="106">
        <f t="shared" si="61"/>
        <v>5</v>
      </c>
      <c r="BV187" s="106" t="e">
        <f t="shared" si="62"/>
        <v>#VALUE!</v>
      </c>
      <c r="BW187" s="106" t="e">
        <f t="shared" si="63"/>
        <v>#VALUE!</v>
      </c>
      <c r="BX187" s="106">
        <f t="shared" si="64"/>
        <v>5</v>
      </c>
      <c r="BY187" s="106" t="e">
        <f t="shared" si="65"/>
        <v>#VALUE!</v>
      </c>
      <c r="BZ187" s="106" t="e">
        <f t="shared" si="66"/>
        <v>#VALUE!</v>
      </c>
      <c r="CA187" s="106">
        <f t="shared" si="67"/>
        <v>6</v>
      </c>
      <c r="CB187" s="106" t="e">
        <f t="shared" si="68"/>
        <v>#VALUE!</v>
      </c>
    </row>
    <row r="188" spans="1:80" ht="15.75" customHeight="1">
      <c r="A188" s="249" t="s">
        <v>87</v>
      </c>
      <c r="B188" s="249">
        <v>229</v>
      </c>
      <c r="C188" s="249">
        <v>0.1</v>
      </c>
      <c r="D188" s="249">
        <v>105</v>
      </c>
      <c r="E188" s="249">
        <v>3</v>
      </c>
      <c r="F188" s="249">
        <v>42</v>
      </c>
      <c r="G188" s="249">
        <v>1</v>
      </c>
      <c r="H188" s="249">
        <v>100</v>
      </c>
      <c r="I188" s="249">
        <v>4</v>
      </c>
      <c r="J188" s="249">
        <v>59</v>
      </c>
      <c r="K188" s="249">
        <v>2</v>
      </c>
      <c r="L188" s="249">
        <v>87</v>
      </c>
      <c r="M188" s="249">
        <v>3</v>
      </c>
      <c r="N188" s="249">
        <v>40</v>
      </c>
      <c r="O188" s="249">
        <v>1</v>
      </c>
      <c r="P188" s="249">
        <v>84</v>
      </c>
      <c r="Q188" s="249">
        <v>3</v>
      </c>
      <c r="R188" s="249">
        <v>24</v>
      </c>
      <c r="S188" s="249">
        <v>1</v>
      </c>
      <c r="T188" s="249">
        <v>94</v>
      </c>
      <c r="U188" s="249">
        <v>3</v>
      </c>
      <c r="V188" s="249">
        <v>28</v>
      </c>
      <c r="W188" s="249">
        <v>1</v>
      </c>
      <c r="X188" s="249">
        <v>79</v>
      </c>
      <c r="Y188" s="249">
        <v>3</v>
      </c>
      <c r="Z188" s="249">
        <v>27</v>
      </c>
      <c r="AA188" s="249">
        <v>1</v>
      </c>
      <c r="AB188" s="249">
        <v>88</v>
      </c>
      <c r="AC188" s="249">
        <v>3</v>
      </c>
      <c r="AD188" s="249">
        <v>37</v>
      </c>
      <c r="AE188" s="249">
        <v>1</v>
      </c>
      <c r="AF188" s="249">
        <v>87</v>
      </c>
      <c r="AG188" s="249">
        <v>3</v>
      </c>
      <c r="AH188" s="249">
        <v>26</v>
      </c>
      <c r="AI188" s="249">
        <v>1</v>
      </c>
      <c r="AJ188" s="249">
        <v>84</v>
      </c>
      <c r="AK188" s="249">
        <v>3</v>
      </c>
      <c r="AL188" s="249">
        <v>24</v>
      </c>
      <c r="AM188" s="249">
        <v>1</v>
      </c>
      <c r="AN188" s="249">
        <v>67</v>
      </c>
      <c r="AO188" s="249">
        <v>3</v>
      </c>
      <c r="AP188" s="249">
        <v>16</v>
      </c>
      <c r="AQ188" s="249">
        <v>1</v>
      </c>
      <c r="AR188" s="249">
        <v>58</v>
      </c>
      <c r="AS188" s="249">
        <v>3</v>
      </c>
      <c r="AT188" s="249">
        <v>21</v>
      </c>
      <c r="AU188" s="249">
        <v>1</v>
      </c>
      <c r="AV188" s="249">
        <v>21</v>
      </c>
      <c r="AW188" s="249">
        <v>1</v>
      </c>
      <c r="AX188" s="249"/>
      <c r="AY188" s="249"/>
      <c r="AZ188" s="249" t="s">
        <v>15</v>
      </c>
      <c r="BA188" s="249" t="s">
        <v>15</v>
      </c>
      <c r="BB188" s="249" t="s">
        <v>15</v>
      </c>
      <c r="BC188" s="249" t="s">
        <v>15</v>
      </c>
      <c r="BD188" s="249" t="s">
        <v>15</v>
      </c>
      <c r="BE188" s="249" t="s">
        <v>15</v>
      </c>
      <c r="BF188" s="249" t="s">
        <v>15</v>
      </c>
      <c r="BG188" s="249" t="s">
        <v>15</v>
      </c>
      <c r="BH188" s="249" t="s">
        <v>15</v>
      </c>
      <c r="BI188" s="249" t="s">
        <v>15</v>
      </c>
      <c r="BJ188" s="249" t="s">
        <v>15</v>
      </c>
      <c r="BK188" s="106">
        <f t="shared" si="51"/>
        <v>4</v>
      </c>
      <c r="BL188" s="106">
        <f t="shared" si="52"/>
        <v>2</v>
      </c>
      <c r="BM188" s="106">
        <f t="shared" si="53"/>
        <v>1</v>
      </c>
      <c r="BN188" s="106">
        <f t="shared" si="54"/>
        <v>4</v>
      </c>
      <c r="BO188" s="106">
        <f t="shared" si="55"/>
        <v>2</v>
      </c>
      <c r="BP188" s="106">
        <f t="shared" si="56"/>
        <v>1</v>
      </c>
      <c r="BQ188" s="106">
        <f t="shared" si="57"/>
        <v>4</v>
      </c>
      <c r="BR188" s="106">
        <f t="shared" si="58"/>
        <v>2</v>
      </c>
      <c r="BS188" s="106">
        <f t="shared" si="59"/>
        <v>1</v>
      </c>
      <c r="BT188" s="106">
        <f t="shared" si="60"/>
        <v>5</v>
      </c>
      <c r="BU188" s="106">
        <f t="shared" si="61"/>
        <v>3</v>
      </c>
      <c r="BV188" s="106">
        <f t="shared" si="62"/>
        <v>1</v>
      </c>
      <c r="BW188" s="106">
        <f t="shared" si="63"/>
        <v>5</v>
      </c>
      <c r="BX188" s="106">
        <f t="shared" si="64"/>
        <v>3</v>
      </c>
      <c r="BY188" s="106">
        <f t="shared" si="65"/>
        <v>1</v>
      </c>
      <c r="BZ188" s="106">
        <f t="shared" si="66"/>
        <v>6</v>
      </c>
      <c r="CA188" s="106">
        <f t="shared" si="67"/>
        <v>4</v>
      </c>
      <c r="CB188" s="106">
        <f t="shared" si="68"/>
        <v>2</v>
      </c>
    </row>
    <row r="189" spans="1:80" ht="15.75" customHeight="1">
      <c r="A189" s="249" t="s">
        <v>239</v>
      </c>
      <c r="B189" s="249">
        <v>20</v>
      </c>
      <c r="C189" s="249">
        <v>0.1</v>
      </c>
      <c r="D189" s="249">
        <v>101</v>
      </c>
      <c r="E189" s="249">
        <v>5</v>
      </c>
      <c r="F189" s="249"/>
      <c r="G189" s="249"/>
      <c r="H189" s="249">
        <v>96</v>
      </c>
      <c r="I189" s="249">
        <v>5</v>
      </c>
      <c r="J189" s="249"/>
      <c r="K189" s="249"/>
      <c r="L189" s="249">
        <v>107</v>
      </c>
      <c r="M189" s="249">
        <v>4</v>
      </c>
      <c r="N189" s="249"/>
      <c r="O189" s="249"/>
      <c r="P189" s="249">
        <v>93</v>
      </c>
      <c r="Q189" s="249">
        <v>5</v>
      </c>
      <c r="R189" s="249"/>
      <c r="S189" s="249"/>
      <c r="T189" s="249">
        <v>105</v>
      </c>
      <c r="U189" s="249">
        <v>5</v>
      </c>
      <c r="V189" s="249"/>
      <c r="W189" s="249"/>
      <c r="X189" s="249">
        <v>102</v>
      </c>
      <c r="Y189" s="249">
        <v>4</v>
      </c>
      <c r="Z189" s="249"/>
      <c r="AA189" s="249"/>
      <c r="AB189" s="249">
        <v>98</v>
      </c>
      <c r="AC189" s="249">
        <v>4</v>
      </c>
      <c r="AD189" s="249"/>
      <c r="AE189" s="249"/>
      <c r="AF189" s="249">
        <v>92</v>
      </c>
      <c r="AG189" s="249">
        <v>4</v>
      </c>
      <c r="AH189" s="249"/>
      <c r="AI189" s="249"/>
      <c r="AJ189" s="249">
        <v>78</v>
      </c>
      <c r="AK189" s="249">
        <v>4</v>
      </c>
      <c r="AL189" s="249"/>
      <c r="AM189" s="249"/>
      <c r="AN189" s="249">
        <v>61</v>
      </c>
      <c r="AO189" s="249">
        <v>3</v>
      </c>
      <c r="AP189" s="249"/>
      <c r="AQ189" s="249"/>
      <c r="AR189" s="249">
        <v>45</v>
      </c>
      <c r="AS189" s="249">
        <v>2</v>
      </c>
      <c r="AT189" s="249"/>
      <c r="AU189" s="249"/>
      <c r="AV189" s="249"/>
      <c r="AW189" s="249"/>
      <c r="AX189" s="249"/>
      <c r="AY189" s="249"/>
      <c r="AZ189" s="249" t="s">
        <v>15</v>
      </c>
      <c r="BA189" s="249" t="s">
        <v>15</v>
      </c>
      <c r="BB189" s="249" t="s">
        <v>15</v>
      </c>
      <c r="BC189" s="249" t="s">
        <v>15</v>
      </c>
      <c r="BD189" s="249" t="s">
        <v>15</v>
      </c>
      <c r="BE189" s="249" t="s">
        <v>15</v>
      </c>
      <c r="BF189" s="249" t="s">
        <v>15</v>
      </c>
      <c r="BG189" s="249" t="s">
        <v>15</v>
      </c>
      <c r="BH189" s="249" t="s">
        <v>15</v>
      </c>
      <c r="BI189" s="249" t="s">
        <v>15</v>
      </c>
      <c r="BJ189" s="249" t="s">
        <v>15</v>
      </c>
      <c r="BK189" s="106">
        <f t="shared" si="51"/>
        <v>4</v>
      </c>
      <c r="BL189" s="106">
        <f t="shared" si="52"/>
        <v>2</v>
      </c>
      <c r="BM189" s="106">
        <f t="shared" si="53"/>
        <v>0</v>
      </c>
      <c r="BN189" s="106">
        <f t="shared" si="54"/>
        <v>4</v>
      </c>
      <c r="BO189" s="106">
        <f t="shared" si="55"/>
        <v>3</v>
      </c>
      <c r="BP189" s="106">
        <f t="shared" si="56"/>
        <v>0</v>
      </c>
      <c r="BQ189" s="106">
        <f t="shared" si="57"/>
        <v>5</v>
      </c>
      <c r="BR189" s="106">
        <f t="shared" si="58"/>
        <v>4</v>
      </c>
      <c r="BS189" s="106">
        <f t="shared" si="59"/>
        <v>0</v>
      </c>
      <c r="BT189" s="106">
        <f t="shared" si="60"/>
        <v>5</v>
      </c>
      <c r="BU189" s="106">
        <f t="shared" si="61"/>
        <v>4</v>
      </c>
      <c r="BV189" s="106">
        <f t="shared" si="62"/>
        <v>0</v>
      </c>
      <c r="BW189" s="106">
        <f t="shared" si="63"/>
        <v>5</v>
      </c>
      <c r="BX189" s="106">
        <f t="shared" si="64"/>
        <v>4</v>
      </c>
      <c r="BY189" s="106">
        <f t="shared" si="65"/>
        <v>0</v>
      </c>
      <c r="BZ189" s="106">
        <f t="shared" si="66"/>
        <v>6</v>
      </c>
      <c r="CA189" s="106">
        <f t="shared" si="67"/>
        <v>5</v>
      </c>
      <c r="CB189" s="106">
        <f t="shared" si="68"/>
        <v>0</v>
      </c>
    </row>
    <row r="190" spans="1:80" ht="15.75" customHeight="1">
      <c r="A190" s="249" t="s">
        <v>87</v>
      </c>
      <c r="B190" s="249">
        <v>4</v>
      </c>
      <c r="C190" s="249">
        <v>0.1</v>
      </c>
      <c r="D190" s="249">
        <v>100</v>
      </c>
      <c r="E190" s="249">
        <v>4</v>
      </c>
      <c r="F190" s="249"/>
      <c r="G190" s="249"/>
      <c r="H190" s="249">
        <v>124</v>
      </c>
      <c r="I190" s="249">
        <v>5</v>
      </c>
      <c r="J190" s="249"/>
      <c r="K190" s="249"/>
      <c r="L190" s="249">
        <v>121</v>
      </c>
      <c r="M190" s="249">
        <v>5</v>
      </c>
      <c r="N190" s="249"/>
      <c r="O190" s="249"/>
      <c r="P190" s="249">
        <v>121</v>
      </c>
      <c r="Q190" s="249">
        <v>5</v>
      </c>
      <c r="R190" s="249"/>
      <c r="S190" s="249"/>
      <c r="T190" s="249">
        <v>99</v>
      </c>
      <c r="U190" s="249">
        <v>4</v>
      </c>
      <c r="V190" s="249"/>
      <c r="W190" s="249"/>
      <c r="X190" s="249">
        <v>84</v>
      </c>
      <c r="Y190" s="249">
        <v>3</v>
      </c>
      <c r="Z190" s="249"/>
      <c r="AA190" s="249"/>
      <c r="AB190" s="249">
        <v>77</v>
      </c>
      <c r="AC190" s="249">
        <v>3</v>
      </c>
      <c r="AD190" s="249"/>
      <c r="AE190" s="249"/>
      <c r="AF190" s="249">
        <v>75</v>
      </c>
      <c r="AG190" s="249">
        <v>3</v>
      </c>
      <c r="AH190" s="249"/>
      <c r="AI190" s="249"/>
      <c r="AJ190" s="249">
        <v>57</v>
      </c>
      <c r="AK190" s="249">
        <v>2</v>
      </c>
      <c r="AL190" s="249"/>
      <c r="AM190" s="249"/>
      <c r="AN190" s="249">
        <v>31</v>
      </c>
      <c r="AO190" s="249">
        <v>1</v>
      </c>
      <c r="AP190" s="249"/>
      <c r="AQ190" s="249"/>
      <c r="AR190" s="249">
        <v>41</v>
      </c>
      <c r="AS190" s="249">
        <v>2</v>
      </c>
      <c r="AT190" s="249"/>
      <c r="AU190" s="249"/>
      <c r="AV190" s="249"/>
      <c r="AW190" s="249"/>
      <c r="AX190" s="249"/>
      <c r="AY190" s="249"/>
      <c r="AZ190" s="249" t="s">
        <v>15</v>
      </c>
      <c r="BA190" s="249" t="s">
        <v>15</v>
      </c>
      <c r="BB190" s="249" t="s">
        <v>15</v>
      </c>
      <c r="BC190" s="249" t="s">
        <v>15</v>
      </c>
      <c r="BD190" s="249" t="s">
        <v>15</v>
      </c>
      <c r="BE190" s="249" t="s">
        <v>15</v>
      </c>
      <c r="BF190" s="249" t="s">
        <v>15</v>
      </c>
      <c r="BG190" s="249" t="s">
        <v>15</v>
      </c>
      <c r="BH190" s="249" t="s">
        <v>15</v>
      </c>
      <c r="BI190" s="249" t="s">
        <v>15</v>
      </c>
      <c r="BJ190" s="249" t="s">
        <v>15</v>
      </c>
      <c r="BK190" s="106">
        <f t="shared" si="51"/>
        <v>3</v>
      </c>
      <c r="BL190" s="106">
        <f t="shared" si="52"/>
        <v>2</v>
      </c>
      <c r="BM190" s="106">
        <f t="shared" si="53"/>
        <v>0</v>
      </c>
      <c r="BN190" s="106">
        <f t="shared" si="54"/>
        <v>3</v>
      </c>
      <c r="BO190" s="106">
        <f t="shared" si="55"/>
        <v>3</v>
      </c>
      <c r="BP190" s="106">
        <f t="shared" si="56"/>
        <v>0</v>
      </c>
      <c r="BQ190" s="106">
        <f t="shared" si="57"/>
        <v>4</v>
      </c>
      <c r="BR190" s="106">
        <f t="shared" si="58"/>
        <v>3</v>
      </c>
      <c r="BS190" s="106">
        <f t="shared" si="59"/>
        <v>0</v>
      </c>
      <c r="BT190" s="106">
        <f t="shared" si="60"/>
        <v>4</v>
      </c>
      <c r="BU190" s="106">
        <f t="shared" si="61"/>
        <v>4</v>
      </c>
      <c r="BV190" s="106">
        <f t="shared" si="62"/>
        <v>0</v>
      </c>
      <c r="BW190" s="106">
        <f t="shared" si="63"/>
        <v>5</v>
      </c>
      <c r="BX190" s="106">
        <f t="shared" si="64"/>
        <v>4</v>
      </c>
      <c r="BY190" s="106">
        <f t="shared" si="65"/>
        <v>0</v>
      </c>
      <c r="BZ190" s="106">
        <f t="shared" si="66"/>
        <v>5</v>
      </c>
      <c r="CA190" s="106">
        <f t="shared" si="67"/>
        <v>5</v>
      </c>
      <c r="CB190" s="106">
        <f t="shared" si="68"/>
        <v>0</v>
      </c>
    </row>
    <row r="191" spans="1:80" ht="15.75" customHeight="1">
      <c r="A191" s="249" t="s">
        <v>87</v>
      </c>
      <c r="B191" s="249">
        <v>46</v>
      </c>
      <c r="C191" s="249">
        <v>0.1</v>
      </c>
      <c r="D191" s="249">
        <v>47</v>
      </c>
      <c r="E191" s="249">
        <v>2</v>
      </c>
      <c r="F191" s="249">
        <v>87</v>
      </c>
      <c r="G191" s="249">
        <v>3</v>
      </c>
      <c r="H191" s="249">
        <v>40</v>
      </c>
      <c r="I191" s="249">
        <v>2</v>
      </c>
      <c r="J191" s="249">
        <v>108</v>
      </c>
      <c r="K191" s="249">
        <v>4</v>
      </c>
      <c r="L191" s="249">
        <v>46</v>
      </c>
      <c r="M191" s="249">
        <v>2</v>
      </c>
      <c r="N191" s="249">
        <v>84</v>
      </c>
      <c r="O191" s="249">
        <v>3</v>
      </c>
      <c r="P191" s="249">
        <v>46</v>
      </c>
      <c r="Q191" s="249">
        <v>2</v>
      </c>
      <c r="R191" s="249">
        <v>69</v>
      </c>
      <c r="S191" s="249">
        <v>3</v>
      </c>
      <c r="T191" s="249">
        <v>21</v>
      </c>
      <c r="U191" s="249">
        <v>1</v>
      </c>
      <c r="V191" s="249">
        <v>61</v>
      </c>
      <c r="W191" s="249">
        <v>3</v>
      </c>
      <c r="X191" s="249">
        <v>45</v>
      </c>
      <c r="Y191" s="249">
        <v>2</v>
      </c>
      <c r="Z191" s="249">
        <v>61</v>
      </c>
      <c r="AA191" s="249">
        <v>3</v>
      </c>
      <c r="AB191" s="249">
        <v>27</v>
      </c>
      <c r="AC191" s="249">
        <v>2</v>
      </c>
      <c r="AD191" s="249">
        <v>42</v>
      </c>
      <c r="AE191" s="249">
        <v>3</v>
      </c>
      <c r="AF191" s="249">
        <v>25</v>
      </c>
      <c r="AG191" s="249">
        <v>1</v>
      </c>
      <c r="AH191" s="249">
        <v>37</v>
      </c>
      <c r="AI191" s="249">
        <v>2</v>
      </c>
      <c r="AJ191" s="249">
        <v>32</v>
      </c>
      <c r="AK191" s="249">
        <v>2</v>
      </c>
      <c r="AL191" s="249">
        <v>47</v>
      </c>
      <c r="AM191" s="249">
        <v>3</v>
      </c>
      <c r="AN191" s="249">
        <v>18</v>
      </c>
      <c r="AO191" s="249">
        <v>1</v>
      </c>
      <c r="AP191" s="249">
        <v>39</v>
      </c>
      <c r="AQ191" s="249">
        <v>3</v>
      </c>
      <c r="AR191" s="249">
        <v>21</v>
      </c>
      <c r="AS191" s="249">
        <v>1</v>
      </c>
      <c r="AT191" s="249">
        <v>39</v>
      </c>
      <c r="AU191" s="249">
        <v>3</v>
      </c>
      <c r="AV191" s="249">
        <v>39</v>
      </c>
      <c r="AW191" s="249">
        <v>3</v>
      </c>
      <c r="AX191" s="249"/>
      <c r="AY191" s="249"/>
      <c r="AZ191" s="249" t="s">
        <v>15</v>
      </c>
      <c r="BA191" s="249" t="s">
        <v>15</v>
      </c>
      <c r="BB191" s="249" t="s">
        <v>15</v>
      </c>
      <c r="BC191" s="249" t="s">
        <v>15</v>
      </c>
      <c r="BD191" s="249" t="s">
        <v>15</v>
      </c>
      <c r="BE191" s="249" t="s">
        <v>15</v>
      </c>
      <c r="BF191" s="249" t="s">
        <v>15</v>
      </c>
      <c r="BG191" s="249" t="s">
        <v>15</v>
      </c>
      <c r="BH191" s="249" t="s">
        <v>15</v>
      </c>
      <c r="BI191" s="249" t="s">
        <v>15</v>
      </c>
      <c r="BJ191" s="249" t="s">
        <v>15</v>
      </c>
      <c r="BK191" s="106">
        <f t="shared" si="51"/>
        <v>4</v>
      </c>
      <c r="BL191" s="106">
        <f t="shared" si="52"/>
        <v>1</v>
      </c>
      <c r="BM191" s="106">
        <f t="shared" si="53"/>
        <v>2</v>
      </c>
      <c r="BN191" s="106">
        <f t="shared" si="54"/>
        <v>5</v>
      </c>
      <c r="BO191" s="106">
        <f t="shared" si="55"/>
        <v>2</v>
      </c>
      <c r="BP191" s="106">
        <f t="shared" si="56"/>
        <v>2</v>
      </c>
      <c r="BQ191" s="106">
        <f t="shared" si="57"/>
        <v>5</v>
      </c>
      <c r="BR191" s="106">
        <f t="shared" si="58"/>
        <v>2</v>
      </c>
      <c r="BS191" s="106">
        <f t="shared" si="59"/>
        <v>2</v>
      </c>
      <c r="BT191" s="106">
        <f t="shared" si="60"/>
        <v>6</v>
      </c>
      <c r="BU191" s="106">
        <f t="shared" si="61"/>
        <v>2</v>
      </c>
      <c r="BV191" s="106">
        <f t="shared" si="62"/>
        <v>3</v>
      </c>
      <c r="BW191" s="106">
        <f t="shared" si="63"/>
        <v>6</v>
      </c>
      <c r="BX191" s="106">
        <f t="shared" si="64"/>
        <v>2</v>
      </c>
      <c r="BY191" s="106">
        <f t="shared" si="65"/>
        <v>3</v>
      </c>
      <c r="BZ191" s="106">
        <f t="shared" si="66"/>
        <v>7</v>
      </c>
      <c r="CA191" s="106">
        <f t="shared" si="67"/>
        <v>2</v>
      </c>
      <c r="CB191" s="106">
        <f t="shared" si="68"/>
        <v>4</v>
      </c>
    </row>
    <row r="192" spans="1:80" ht="15.75" customHeight="1">
      <c r="A192" s="249" t="s">
        <v>87</v>
      </c>
      <c r="B192" s="249">
        <v>98</v>
      </c>
      <c r="C192" s="249">
        <v>0.1</v>
      </c>
      <c r="D192" s="249">
        <v>26</v>
      </c>
      <c r="E192" s="249">
        <v>1</v>
      </c>
      <c r="F192" s="249"/>
      <c r="G192" s="249"/>
      <c r="H192" s="249">
        <v>57</v>
      </c>
      <c r="I192" s="249">
        <v>2</v>
      </c>
      <c r="J192" s="249"/>
      <c r="K192" s="249"/>
      <c r="L192" s="249">
        <v>57</v>
      </c>
      <c r="M192" s="249">
        <v>2</v>
      </c>
      <c r="N192" s="249"/>
      <c r="O192" s="249"/>
      <c r="P192" s="249">
        <v>54</v>
      </c>
      <c r="Q192" s="249">
        <v>2</v>
      </c>
      <c r="R192" s="249"/>
      <c r="S192" s="249"/>
      <c r="T192" s="249">
        <v>66</v>
      </c>
      <c r="U192" s="249">
        <v>2</v>
      </c>
      <c r="V192" s="249"/>
      <c r="W192" s="249"/>
      <c r="X192" s="249">
        <v>62</v>
      </c>
      <c r="Y192" s="249">
        <v>2</v>
      </c>
      <c r="Z192" s="249"/>
      <c r="AA192" s="249"/>
      <c r="AB192" s="249">
        <v>54</v>
      </c>
      <c r="AC192" s="249">
        <v>2</v>
      </c>
      <c r="AD192" s="249"/>
      <c r="AE192" s="249"/>
      <c r="AF192" s="249">
        <v>40</v>
      </c>
      <c r="AG192" s="249">
        <v>2</v>
      </c>
      <c r="AH192" s="249"/>
      <c r="AI192" s="249"/>
      <c r="AJ192" s="249">
        <v>48</v>
      </c>
      <c r="AK192" s="249">
        <v>2</v>
      </c>
      <c r="AL192" s="249"/>
      <c r="AM192" s="249"/>
      <c r="AN192" s="249">
        <v>41</v>
      </c>
      <c r="AO192" s="249">
        <v>2</v>
      </c>
      <c r="AP192" s="249"/>
      <c r="AQ192" s="249"/>
      <c r="AR192" s="249">
        <v>34</v>
      </c>
      <c r="AS192" s="249">
        <v>2</v>
      </c>
      <c r="AT192" s="249"/>
      <c r="AU192" s="249"/>
      <c r="AV192" s="249"/>
      <c r="AW192" s="249"/>
      <c r="AX192" s="249">
        <v>39</v>
      </c>
      <c r="AY192" s="249">
        <v>3</v>
      </c>
      <c r="AZ192" s="249" t="s">
        <v>15</v>
      </c>
      <c r="BA192" s="249" t="s">
        <v>15</v>
      </c>
      <c r="BB192" s="249" t="s">
        <v>15</v>
      </c>
      <c r="BC192" s="249" t="s">
        <v>15</v>
      </c>
      <c r="BD192" s="249" t="s">
        <v>15</v>
      </c>
      <c r="BE192" s="249" t="s">
        <v>15</v>
      </c>
      <c r="BF192" s="249" t="s">
        <v>15</v>
      </c>
      <c r="BG192" s="249" t="s">
        <v>15</v>
      </c>
      <c r="BH192" s="249" t="s">
        <v>15</v>
      </c>
      <c r="BI192" s="249" t="s">
        <v>15</v>
      </c>
      <c r="BJ192" s="249" t="s">
        <v>15</v>
      </c>
      <c r="BK192" s="106">
        <f t="shared" si="51"/>
        <v>2</v>
      </c>
      <c r="BL192" s="106">
        <f t="shared" si="52"/>
        <v>1</v>
      </c>
      <c r="BM192" s="106">
        <f t="shared" si="53"/>
        <v>0</v>
      </c>
      <c r="BN192" s="106">
        <f t="shared" si="54"/>
        <v>2</v>
      </c>
      <c r="BO192" s="106">
        <f t="shared" si="55"/>
        <v>2</v>
      </c>
      <c r="BP192" s="106">
        <f t="shared" si="56"/>
        <v>0</v>
      </c>
      <c r="BQ192" s="106">
        <f t="shared" si="57"/>
        <v>2</v>
      </c>
      <c r="BR192" s="106">
        <f t="shared" si="58"/>
        <v>2</v>
      </c>
      <c r="BS192" s="106">
        <f t="shared" si="59"/>
        <v>0</v>
      </c>
      <c r="BT192" s="106">
        <f t="shared" si="60"/>
        <v>3</v>
      </c>
      <c r="BU192" s="106">
        <f t="shared" si="61"/>
        <v>2</v>
      </c>
      <c r="BV192" s="106">
        <f t="shared" si="62"/>
        <v>0</v>
      </c>
      <c r="BW192" s="106">
        <f t="shared" si="63"/>
        <v>3</v>
      </c>
      <c r="BX192" s="106">
        <f t="shared" si="64"/>
        <v>2</v>
      </c>
      <c r="BY192" s="106">
        <f t="shared" si="65"/>
        <v>0</v>
      </c>
      <c r="BZ192" s="106">
        <f t="shared" si="66"/>
        <v>3</v>
      </c>
      <c r="CA192" s="106">
        <f t="shared" si="67"/>
        <v>3</v>
      </c>
      <c r="CB192" s="106">
        <f t="shared" si="68"/>
        <v>0</v>
      </c>
    </row>
    <row r="193" spans="1:83" ht="15.75" customHeight="1">
      <c r="A193" s="249" t="s">
        <v>87</v>
      </c>
      <c r="B193" s="249">
        <v>151</v>
      </c>
      <c r="C193" s="249">
        <v>0.1</v>
      </c>
      <c r="D193" s="249">
        <v>29</v>
      </c>
      <c r="E193" s="249">
        <v>1</v>
      </c>
      <c r="F193" s="249">
        <v>23</v>
      </c>
      <c r="G193" s="249">
        <v>1</v>
      </c>
      <c r="H193" s="249">
        <v>24</v>
      </c>
      <c r="I193" s="249">
        <v>1</v>
      </c>
      <c r="J193" s="249">
        <v>34</v>
      </c>
      <c r="K193" s="249">
        <v>2</v>
      </c>
      <c r="L193" s="249">
        <v>35</v>
      </c>
      <c r="M193" s="249">
        <v>2</v>
      </c>
      <c r="N193" s="249">
        <v>38</v>
      </c>
      <c r="O193" s="249">
        <v>2</v>
      </c>
      <c r="P193" s="249">
        <v>24</v>
      </c>
      <c r="Q193" s="249">
        <v>1</v>
      </c>
      <c r="R193" s="249">
        <v>41</v>
      </c>
      <c r="S193" s="249">
        <v>2</v>
      </c>
      <c r="T193" s="249">
        <v>19</v>
      </c>
      <c r="U193" s="249">
        <v>1</v>
      </c>
      <c r="V193" s="249">
        <v>23</v>
      </c>
      <c r="W193" s="249">
        <v>1</v>
      </c>
      <c r="X193" s="249">
        <v>26</v>
      </c>
      <c r="Y193" s="249">
        <v>1</v>
      </c>
      <c r="Z193" s="249">
        <v>35</v>
      </c>
      <c r="AA193" s="249">
        <v>2</v>
      </c>
      <c r="AB193" s="249">
        <v>23</v>
      </c>
      <c r="AC193" s="249">
        <v>1</v>
      </c>
      <c r="AD193" s="249">
        <v>22</v>
      </c>
      <c r="AE193" s="249">
        <v>1</v>
      </c>
      <c r="AF193" s="249">
        <v>35</v>
      </c>
      <c r="AG193" s="249">
        <v>2</v>
      </c>
      <c r="AH193" s="249">
        <v>17</v>
      </c>
      <c r="AI193" s="249">
        <v>1</v>
      </c>
      <c r="AJ193" s="249">
        <v>18</v>
      </c>
      <c r="AK193" s="249">
        <v>1</v>
      </c>
      <c r="AL193" s="249">
        <v>17</v>
      </c>
      <c r="AM193" s="249">
        <v>1</v>
      </c>
      <c r="AN193" s="249">
        <v>13</v>
      </c>
      <c r="AO193" s="249">
        <v>1</v>
      </c>
      <c r="AP193" s="249">
        <v>24</v>
      </c>
      <c r="AQ193" s="249">
        <v>1</v>
      </c>
      <c r="AR193" s="249">
        <v>22</v>
      </c>
      <c r="AS193" s="249">
        <v>1</v>
      </c>
      <c r="AT193" s="249">
        <v>23</v>
      </c>
      <c r="AU193" s="249">
        <v>1</v>
      </c>
      <c r="AV193" s="249">
        <v>23</v>
      </c>
      <c r="AW193" s="249">
        <v>1</v>
      </c>
      <c r="AX193" s="249"/>
      <c r="AY193" s="249"/>
      <c r="AZ193" s="249" t="s">
        <v>15</v>
      </c>
      <c r="BA193" s="249" t="s">
        <v>15</v>
      </c>
      <c r="BB193" s="249" t="s">
        <v>15</v>
      </c>
      <c r="BC193" s="249" t="s">
        <v>15</v>
      </c>
      <c r="BD193" s="249" t="s">
        <v>15</v>
      </c>
      <c r="BE193" s="249" t="s">
        <v>15</v>
      </c>
      <c r="BF193" s="249" t="s">
        <v>15</v>
      </c>
      <c r="BG193" s="249" t="s">
        <v>15</v>
      </c>
      <c r="BH193" s="249" t="s">
        <v>15</v>
      </c>
      <c r="BI193" s="249" t="s">
        <v>15</v>
      </c>
      <c r="BJ193" s="249" t="s">
        <v>15</v>
      </c>
      <c r="BK193" s="106">
        <f t="shared" si="51"/>
        <v>2</v>
      </c>
      <c r="BL193" s="106">
        <f t="shared" si="52"/>
        <v>1</v>
      </c>
      <c r="BM193" s="106">
        <f t="shared" si="53"/>
        <v>1</v>
      </c>
      <c r="BN193" s="106">
        <f t="shared" si="54"/>
        <v>3</v>
      </c>
      <c r="BO193" s="106">
        <f t="shared" si="55"/>
        <v>1</v>
      </c>
      <c r="BP193" s="106">
        <f t="shared" si="56"/>
        <v>1</v>
      </c>
      <c r="BQ193" s="106">
        <f t="shared" si="57"/>
        <v>3</v>
      </c>
      <c r="BR193" s="106">
        <f t="shared" si="58"/>
        <v>1</v>
      </c>
      <c r="BS193" s="106">
        <f t="shared" si="59"/>
        <v>1</v>
      </c>
      <c r="BT193" s="106">
        <f t="shared" si="60"/>
        <v>3</v>
      </c>
      <c r="BU193" s="106">
        <f t="shared" si="61"/>
        <v>1</v>
      </c>
      <c r="BV193" s="106">
        <f t="shared" si="62"/>
        <v>2</v>
      </c>
      <c r="BW193" s="106">
        <f t="shared" si="63"/>
        <v>4</v>
      </c>
      <c r="BX193" s="106">
        <f t="shared" si="64"/>
        <v>2</v>
      </c>
      <c r="BY193" s="106">
        <f t="shared" si="65"/>
        <v>2</v>
      </c>
      <c r="BZ193" s="106">
        <f t="shared" si="66"/>
        <v>4</v>
      </c>
      <c r="CA193" s="106">
        <f t="shared" si="67"/>
        <v>2</v>
      </c>
      <c r="CB193" s="106">
        <f t="shared" si="68"/>
        <v>2</v>
      </c>
    </row>
    <row r="194" spans="1:83" ht="15.75" customHeight="1">
      <c r="A194" s="249" t="s">
        <v>347</v>
      </c>
      <c r="B194" s="249">
        <v>2</v>
      </c>
      <c r="C194" s="249">
        <v>0.1</v>
      </c>
      <c r="D194" s="249">
        <v>39</v>
      </c>
      <c r="E194" s="249">
        <v>2</v>
      </c>
      <c r="F194" s="249"/>
      <c r="G194" s="249"/>
      <c r="H194" s="249">
        <v>33</v>
      </c>
      <c r="I194" s="249">
        <v>2</v>
      </c>
      <c r="J194" s="249"/>
      <c r="K194" s="249"/>
      <c r="L194" s="249">
        <v>32</v>
      </c>
      <c r="M194" s="249">
        <v>2</v>
      </c>
      <c r="N194" s="249"/>
      <c r="O194" s="249"/>
      <c r="P194" s="249">
        <v>45</v>
      </c>
      <c r="Q194" s="249">
        <v>2</v>
      </c>
      <c r="R194" s="249"/>
      <c r="S194" s="249"/>
      <c r="T194" s="249">
        <v>35</v>
      </c>
      <c r="U194" s="249">
        <v>2</v>
      </c>
      <c r="V194" s="249"/>
      <c r="W194" s="249"/>
      <c r="X194" s="249">
        <v>33</v>
      </c>
      <c r="Y194" s="249">
        <v>2</v>
      </c>
      <c r="Z194" s="249"/>
      <c r="AA194" s="249"/>
      <c r="AB194" s="249">
        <v>42</v>
      </c>
      <c r="AC194" s="249">
        <v>2</v>
      </c>
      <c r="AD194" s="249"/>
      <c r="AE194" s="249"/>
      <c r="AF194" s="249">
        <v>31</v>
      </c>
      <c r="AG194" s="249">
        <v>2</v>
      </c>
      <c r="AH194" s="249"/>
      <c r="AI194" s="249"/>
      <c r="AJ194" s="249">
        <v>34</v>
      </c>
      <c r="AK194" s="249">
        <v>2</v>
      </c>
      <c r="AL194" s="249"/>
      <c r="AM194" s="249"/>
      <c r="AN194" s="249">
        <v>21</v>
      </c>
      <c r="AO194" s="249">
        <v>1</v>
      </c>
      <c r="AP194" s="249"/>
      <c r="AQ194" s="249"/>
      <c r="AR194" s="249">
        <v>40</v>
      </c>
      <c r="AS194" s="249">
        <v>2</v>
      </c>
      <c r="AT194" s="249"/>
      <c r="AU194" s="249"/>
      <c r="AV194" s="249"/>
      <c r="AW194" s="249"/>
      <c r="AX194" s="249">
        <v>23</v>
      </c>
      <c r="AY194" s="249">
        <v>1</v>
      </c>
      <c r="AZ194" s="249" t="s">
        <v>15</v>
      </c>
      <c r="BA194" s="249" t="s">
        <v>15</v>
      </c>
      <c r="BB194" s="249" t="s">
        <v>15</v>
      </c>
      <c r="BC194" s="249" t="s">
        <v>15</v>
      </c>
      <c r="BD194" s="249" t="s">
        <v>15</v>
      </c>
      <c r="BE194" s="249" t="s">
        <v>15</v>
      </c>
      <c r="BF194" s="249" t="s">
        <v>15</v>
      </c>
      <c r="BG194" s="249" t="s">
        <v>15</v>
      </c>
      <c r="BH194" s="249" t="s">
        <v>15</v>
      </c>
      <c r="BI194" s="249" t="s">
        <v>15</v>
      </c>
      <c r="BJ194" s="249" t="s">
        <v>15</v>
      </c>
      <c r="BK194" s="106">
        <f t="shared" si="51"/>
        <v>2</v>
      </c>
      <c r="BL194" s="106">
        <f t="shared" si="52"/>
        <v>1</v>
      </c>
      <c r="BM194" s="106">
        <f t="shared" si="53"/>
        <v>0</v>
      </c>
      <c r="BN194" s="106">
        <f t="shared" si="54"/>
        <v>2</v>
      </c>
      <c r="BO194" s="106">
        <f t="shared" si="55"/>
        <v>2</v>
      </c>
      <c r="BP194" s="106">
        <f t="shared" si="56"/>
        <v>0</v>
      </c>
      <c r="BQ194" s="106">
        <f t="shared" si="57"/>
        <v>2</v>
      </c>
      <c r="BR194" s="106">
        <f t="shared" si="58"/>
        <v>2</v>
      </c>
      <c r="BS194" s="106">
        <f t="shared" si="59"/>
        <v>0</v>
      </c>
      <c r="BT194" s="106">
        <f t="shared" si="60"/>
        <v>3</v>
      </c>
      <c r="BU194" s="106">
        <f t="shared" si="61"/>
        <v>2</v>
      </c>
      <c r="BV194" s="106">
        <f t="shared" si="62"/>
        <v>0</v>
      </c>
      <c r="BW194" s="106">
        <f t="shared" si="63"/>
        <v>3</v>
      </c>
      <c r="BX194" s="106">
        <f t="shared" si="64"/>
        <v>2</v>
      </c>
      <c r="BY194" s="106">
        <f t="shared" si="65"/>
        <v>0</v>
      </c>
      <c r="BZ194" s="106">
        <f t="shared" si="66"/>
        <v>3</v>
      </c>
      <c r="CA194" s="106">
        <f t="shared" si="67"/>
        <v>3</v>
      </c>
      <c r="CB194" s="106">
        <f t="shared" si="68"/>
        <v>0</v>
      </c>
    </row>
    <row r="195" spans="1:83" ht="15.75" customHeight="1">
      <c r="A195" s="249" t="s">
        <v>87</v>
      </c>
      <c r="B195" s="249">
        <v>150</v>
      </c>
      <c r="C195" s="249">
        <v>0.1</v>
      </c>
      <c r="D195" s="249">
        <v>21</v>
      </c>
      <c r="E195" s="249">
        <v>1</v>
      </c>
      <c r="F195" s="249">
        <v>25</v>
      </c>
      <c r="G195" s="249">
        <v>1</v>
      </c>
      <c r="H195" s="249">
        <v>34</v>
      </c>
      <c r="I195" s="249">
        <v>2</v>
      </c>
      <c r="J195" s="249">
        <v>17</v>
      </c>
      <c r="K195" s="249">
        <v>1</v>
      </c>
      <c r="L195" s="249">
        <v>15</v>
      </c>
      <c r="M195" s="249">
        <v>1</v>
      </c>
      <c r="N195" s="249" t="s">
        <v>15</v>
      </c>
      <c r="O195" s="249" t="s">
        <v>15</v>
      </c>
      <c r="P195" s="249">
        <v>34</v>
      </c>
      <c r="Q195" s="249">
        <v>2</v>
      </c>
      <c r="R195" s="249">
        <v>9</v>
      </c>
      <c r="S195" s="249">
        <v>1</v>
      </c>
      <c r="T195" s="249">
        <v>29</v>
      </c>
      <c r="U195" s="249">
        <v>1</v>
      </c>
      <c r="V195" s="249" t="s">
        <v>15</v>
      </c>
      <c r="W195" s="249" t="s">
        <v>15</v>
      </c>
      <c r="X195" s="249">
        <v>27</v>
      </c>
      <c r="Y195" s="249">
        <v>1</v>
      </c>
      <c r="Z195" s="249">
        <v>15</v>
      </c>
      <c r="AA195" s="249">
        <v>1</v>
      </c>
      <c r="AB195" s="249">
        <v>40</v>
      </c>
      <c r="AC195" s="249">
        <v>2</v>
      </c>
      <c r="AD195" s="249" t="s">
        <v>15</v>
      </c>
      <c r="AE195" s="249" t="s">
        <v>15</v>
      </c>
      <c r="AF195" s="249">
        <v>41</v>
      </c>
      <c r="AG195" s="249">
        <v>2</v>
      </c>
      <c r="AH195" s="249" t="s">
        <v>15</v>
      </c>
      <c r="AI195" s="249" t="s">
        <v>15</v>
      </c>
      <c r="AJ195" s="249">
        <v>25</v>
      </c>
      <c r="AK195" s="249">
        <v>1</v>
      </c>
      <c r="AL195" s="249" t="s">
        <v>15</v>
      </c>
      <c r="AM195" s="249" t="s">
        <v>15</v>
      </c>
      <c r="AN195" s="249">
        <v>29</v>
      </c>
      <c r="AO195" s="249">
        <v>1</v>
      </c>
      <c r="AP195" s="249" t="s">
        <v>15</v>
      </c>
      <c r="AQ195" s="249" t="s">
        <v>15</v>
      </c>
      <c r="AR195" s="249">
        <v>25</v>
      </c>
      <c r="AS195" s="249">
        <v>1</v>
      </c>
      <c r="AT195" s="249" t="s">
        <v>15</v>
      </c>
      <c r="AU195" s="249" t="s">
        <v>15</v>
      </c>
      <c r="AV195" s="249" t="s">
        <v>15</v>
      </c>
      <c r="AW195" s="249" t="s">
        <v>15</v>
      </c>
      <c r="AX195" s="249"/>
      <c r="AY195" s="249"/>
      <c r="AZ195" s="249" t="s">
        <v>15</v>
      </c>
      <c r="BA195" s="249" t="s">
        <v>15</v>
      </c>
      <c r="BB195" s="249" t="s">
        <v>15</v>
      </c>
      <c r="BC195" s="249" t="s">
        <v>15</v>
      </c>
      <c r="BD195" s="249" t="s">
        <v>15</v>
      </c>
      <c r="BE195" s="249" t="s">
        <v>15</v>
      </c>
      <c r="BF195" s="249" t="s">
        <v>15</v>
      </c>
      <c r="BG195" s="249" t="s">
        <v>15</v>
      </c>
      <c r="BH195" s="249" t="s">
        <v>15</v>
      </c>
      <c r="BI195" s="249" t="s">
        <v>15</v>
      </c>
      <c r="BJ195" s="249" t="s">
        <v>15</v>
      </c>
      <c r="BK195" s="106" t="e">
        <f t="shared" si="51"/>
        <v>#VALUE!</v>
      </c>
      <c r="BL195" s="106">
        <f t="shared" si="52"/>
        <v>1</v>
      </c>
      <c r="BM195" s="106" t="e">
        <f t="shared" si="53"/>
        <v>#VALUE!</v>
      </c>
      <c r="BN195" s="106" t="e">
        <f t="shared" si="54"/>
        <v>#VALUE!</v>
      </c>
      <c r="BO195" s="106">
        <f t="shared" si="55"/>
        <v>1</v>
      </c>
      <c r="BP195" s="106" t="e">
        <f t="shared" si="56"/>
        <v>#VALUE!</v>
      </c>
      <c r="BQ195" s="106" t="e">
        <f t="shared" si="57"/>
        <v>#VALUE!</v>
      </c>
      <c r="BR195" s="106">
        <f t="shared" si="58"/>
        <v>2</v>
      </c>
      <c r="BS195" s="106" t="e">
        <f t="shared" si="59"/>
        <v>#VALUE!</v>
      </c>
      <c r="BT195" s="106" t="e">
        <f t="shared" si="60"/>
        <v>#VALUE!</v>
      </c>
      <c r="BU195" s="106">
        <f t="shared" si="61"/>
        <v>2</v>
      </c>
      <c r="BV195" s="106" t="e">
        <f t="shared" si="62"/>
        <v>#VALUE!</v>
      </c>
      <c r="BW195" s="106" t="e">
        <f t="shared" si="63"/>
        <v>#VALUE!</v>
      </c>
      <c r="BX195" s="106">
        <f t="shared" si="64"/>
        <v>2</v>
      </c>
      <c r="BY195" s="106" t="e">
        <f t="shared" si="65"/>
        <v>#VALUE!</v>
      </c>
      <c r="BZ195" s="106" t="e">
        <f t="shared" si="66"/>
        <v>#VALUE!</v>
      </c>
      <c r="CA195" s="106">
        <f t="shared" si="67"/>
        <v>2</v>
      </c>
      <c r="CB195" s="106" t="e">
        <f t="shared" si="68"/>
        <v>#VALUE!</v>
      </c>
    </row>
    <row r="196" spans="1:83" ht="15.75" customHeight="1">
      <c r="A196" s="249" t="s">
        <v>87</v>
      </c>
      <c r="B196" s="249">
        <v>8</v>
      </c>
      <c r="C196" s="249">
        <v>0.1</v>
      </c>
      <c r="D196" s="249">
        <v>35</v>
      </c>
      <c r="E196" s="249">
        <v>2</v>
      </c>
      <c r="F196" s="249"/>
      <c r="G196" s="249"/>
      <c r="H196" s="249">
        <v>53</v>
      </c>
      <c r="I196" s="249">
        <v>3</v>
      </c>
      <c r="J196" s="249"/>
      <c r="K196" s="249"/>
      <c r="L196" s="249">
        <v>31</v>
      </c>
      <c r="M196" s="249">
        <v>2</v>
      </c>
      <c r="N196" s="249"/>
      <c r="O196" s="249"/>
      <c r="P196" s="249">
        <v>38</v>
      </c>
      <c r="Q196" s="249">
        <v>2</v>
      </c>
      <c r="R196" s="249"/>
      <c r="S196" s="249"/>
      <c r="T196" s="249">
        <v>43</v>
      </c>
      <c r="U196" s="249">
        <v>2</v>
      </c>
      <c r="V196" s="249"/>
      <c r="W196" s="249"/>
      <c r="X196" s="249">
        <v>47</v>
      </c>
      <c r="Y196" s="249">
        <v>2</v>
      </c>
      <c r="Z196" s="249"/>
      <c r="AA196" s="249"/>
      <c r="AB196" s="249">
        <v>25</v>
      </c>
      <c r="AC196" s="249">
        <v>2</v>
      </c>
      <c r="AD196" s="249"/>
      <c r="AE196" s="249"/>
      <c r="AF196" s="249">
        <v>27</v>
      </c>
      <c r="AG196" s="249">
        <v>2</v>
      </c>
      <c r="AH196" s="249"/>
      <c r="AI196" s="249"/>
      <c r="AJ196" s="249">
        <v>30</v>
      </c>
      <c r="AK196" s="249">
        <v>2</v>
      </c>
      <c r="AL196" s="249"/>
      <c r="AM196" s="249"/>
      <c r="AN196" s="249" t="s">
        <v>15</v>
      </c>
      <c r="AO196" s="249" t="s">
        <v>15</v>
      </c>
      <c r="AP196" s="249"/>
      <c r="AQ196" s="249"/>
      <c r="AR196" s="249" t="s">
        <v>15</v>
      </c>
      <c r="AS196" s="249" t="s">
        <v>15</v>
      </c>
      <c r="AT196" s="249"/>
      <c r="AU196" s="249"/>
      <c r="AV196" s="249"/>
      <c r="AW196" s="249"/>
      <c r="AX196" s="249" t="s">
        <v>15</v>
      </c>
      <c r="AY196" s="249" t="s">
        <v>15</v>
      </c>
      <c r="AZ196" s="249" t="s">
        <v>15</v>
      </c>
      <c r="BA196" s="249" t="s">
        <v>15</v>
      </c>
      <c r="BB196" s="249" t="s">
        <v>15</v>
      </c>
      <c r="BC196" s="249" t="s">
        <v>15</v>
      </c>
      <c r="BD196" s="249" t="s">
        <v>15</v>
      </c>
      <c r="BE196" s="249" t="s">
        <v>15</v>
      </c>
      <c r="BF196" s="249" t="s">
        <v>15</v>
      </c>
      <c r="BG196" s="249" t="s">
        <v>15</v>
      </c>
      <c r="BH196" s="249" t="s">
        <v>15</v>
      </c>
      <c r="BI196" s="249" t="s">
        <v>15</v>
      </c>
      <c r="BJ196" s="249" t="s">
        <v>15</v>
      </c>
      <c r="BK196" s="106" t="e">
        <f t="shared" si="51"/>
        <v>#VALUE!</v>
      </c>
      <c r="BL196" s="106">
        <f t="shared" si="52"/>
        <v>1</v>
      </c>
      <c r="BM196" s="106">
        <f t="shared" si="53"/>
        <v>0</v>
      </c>
      <c r="BN196" s="106" t="e">
        <f t="shared" si="54"/>
        <v>#VALUE!</v>
      </c>
      <c r="BO196" s="106">
        <f t="shared" si="55"/>
        <v>2</v>
      </c>
      <c r="BP196" s="106">
        <f t="shared" si="56"/>
        <v>0</v>
      </c>
      <c r="BQ196" s="106" t="e">
        <f t="shared" si="57"/>
        <v>#VALUE!</v>
      </c>
      <c r="BR196" s="106">
        <f t="shared" si="58"/>
        <v>2</v>
      </c>
      <c r="BS196" s="106">
        <f t="shared" si="59"/>
        <v>0</v>
      </c>
      <c r="BT196" s="106" t="e">
        <f t="shared" si="60"/>
        <v>#VALUE!</v>
      </c>
      <c r="BU196" s="106">
        <f t="shared" si="61"/>
        <v>2</v>
      </c>
      <c r="BV196" s="106">
        <f t="shared" si="62"/>
        <v>0</v>
      </c>
      <c r="BW196" s="106" t="e">
        <f t="shared" si="63"/>
        <v>#VALUE!</v>
      </c>
      <c r="BX196" s="106">
        <f t="shared" si="64"/>
        <v>2</v>
      </c>
      <c r="BY196" s="106">
        <f t="shared" si="65"/>
        <v>0</v>
      </c>
      <c r="BZ196" s="106" t="e">
        <f t="shared" si="66"/>
        <v>#VALUE!</v>
      </c>
      <c r="CA196" s="106">
        <f t="shared" si="67"/>
        <v>3</v>
      </c>
      <c r="CB196" s="106">
        <f t="shared" si="68"/>
        <v>0</v>
      </c>
    </row>
    <row r="197" spans="1:83" ht="15.75" customHeight="1">
      <c r="A197" s="249" t="s">
        <v>87</v>
      </c>
      <c r="B197" s="249" t="s">
        <v>951</v>
      </c>
      <c r="C197" s="249">
        <v>0.1</v>
      </c>
      <c r="D197" s="249">
        <v>204</v>
      </c>
      <c r="E197" s="249">
        <v>7</v>
      </c>
      <c r="F197" s="249">
        <v>170</v>
      </c>
      <c r="G197" s="249">
        <v>4</v>
      </c>
      <c r="H197" s="249">
        <v>150</v>
      </c>
      <c r="I197" s="249">
        <v>7</v>
      </c>
      <c r="J197" s="249">
        <v>167</v>
      </c>
      <c r="K197" s="249">
        <v>4</v>
      </c>
      <c r="L197" s="249">
        <v>174</v>
      </c>
      <c r="M197" s="249">
        <v>7</v>
      </c>
      <c r="N197" s="249">
        <v>190</v>
      </c>
      <c r="O197" s="249">
        <v>6</v>
      </c>
      <c r="P197" s="249">
        <v>175</v>
      </c>
      <c r="Q197" s="249">
        <v>6</v>
      </c>
      <c r="R197" s="249">
        <v>132</v>
      </c>
      <c r="S197" s="249">
        <v>4</v>
      </c>
      <c r="T197" s="249">
        <v>191</v>
      </c>
      <c r="U197" s="249">
        <v>7</v>
      </c>
      <c r="V197" s="249">
        <v>137</v>
      </c>
      <c r="W197" s="249">
        <v>4</v>
      </c>
      <c r="X197" s="249">
        <v>187</v>
      </c>
      <c r="Y197" s="249">
        <v>7</v>
      </c>
      <c r="Z197" s="249">
        <v>132</v>
      </c>
      <c r="AA197" s="249">
        <v>6</v>
      </c>
      <c r="AB197" s="249">
        <v>167</v>
      </c>
      <c r="AC197" s="249">
        <v>7</v>
      </c>
      <c r="AD197" s="249">
        <v>118</v>
      </c>
      <c r="AE197" s="249">
        <v>4</v>
      </c>
      <c r="AF197" s="249">
        <v>178</v>
      </c>
      <c r="AG197" s="249">
        <v>6</v>
      </c>
      <c r="AH197" s="249">
        <v>89</v>
      </c>
      <c r="AI197" s="249">
        <v>3</v>
      </c>
      <c r="AJ197" s="249">
        <v>135</v>
      </c>
      <c r="AK197" s="249">
        <v>7</v>
      </c>
      <c r="AL197" s="249">
        <v>86</v>
      </c>
      <c r="AM197" s="249">
        <v>3</v>
      </c>
      <c r="AN197" s="249">
        <v>58</v>
      </c>
      <c r="AO197" s="249">
        <v>2</v>
      </c>
      <c r="AP197" s="249">
        <v>54</v>
      </c>
      <c r="AQ197" s="249">
        <v>2</v>
      </c>
      <c r="AR197" s="249">
        <v>123</v>
      </c>
      <c r="AS197" s="249">
        <v>6</v>
      </c>
      <c r="AT197" s="249">
        <v>81</v>
      </c>
      <c r="AU197" s="249">
        <v>4</v>
      </c>
      <c r="AV197" s="249">
        <v>81</v>
      </c>
      <c r="AW197" s="249">
        <v>4</v>
      </c>
      <c r="AX197" s="249"/>
      <c r="AY197" s="249"/>
      <c r="AZ197" s="249" t="s">
        <v>15</v>
      </c>
      <c r="BA197" s="249" t="s">
        <v>15</v>
      </c>
      <c r="BB197" s="249" t="s">
        <v>15</v>
      </c>
      <c r="BC197" s="249" t="s">
        <v>15</v>
      </c>
      <c r="BD197" s="249" t="s">
        <v>15</v>
      </c>
      <c r="BE197" s="249" t="s">
        <v>15</v>
      </c>
      <c r="BF197" s="249" t="s">
        <v>15</v>
      </c>
      <c r="BG197" s="249" t="s">
        <v>15</v>
      </c>
      <c r="BH197" s="249" t="s">
        <v>15</v>
      </c>
      <c r="BI197" s="249" t="s">
        <v>15</v>
      </c>
      <c r="BJ197" s="249" t="s">
        <v>15</v>
      </c>
      <c r="BK197" s="106">
        <f t="shared" si="51"/>
        <v>8</v>
      </c>
      <c r="BL197" s="106">
        <f t="shared" si="52"/>
        <v>4</v>
      </c>
      <c r="BM197" s="106">
        <f t="shared" si="53"/>
        <v>2</v>
      </c>
      <c r="BN197" s="106">
        <f t="shared" si="54"/>
        <v>11</v>
      </c>
      <c r="BO197" s="106">
        <f t="shared" si="55"/>
        <v>5</v>
      </c>
      <c r="BP197" s="106">
        <f t="shared" si="56"/>
        <v>4</v>
      </c>
      <c r="BQ197" s="106">
        <f t="shared" si="57"/>
        <v>10</v>
      </c>
      <c r="BR197" s="106">
        <f t="shared" si="58"/>
        <v>5</v>
      </c>
      <c r="BS197" s="106">
        <f t="shared" si="59"/>
        <v>3</v>
      </c>
      <c r="BT197" s="106">
        <f t="shared" si="60"/>
        <v>12</v>
      </c>
      <c r="BU197" s="106">
        <f t="shared" si="61"/>
        <v>6</v>
      </c>
      <c r="BV197" s="106">
        <f t="shared" si="62"/>
        <v>4</v>
      </c>
      <c r="BW197" s="106">
        <f t="shared" si="63"/>
        <v>13</v>
      </c>
      <c r="BX197" s="106">
        <f t="shared" si="64"/>
        <v>6</v>
      </c>
      <c r="BY197" s="106">
        <f t="shared" si="65"/>
        <v>4</v>
      </c>
      <c r="BZ197" s="106">
        <f t="shared" si="66"/>
        <v>15</v>
      </c>
      <c r="CA197" s="106">
        <f t="shared" si="67"/>
        <v>8</v>
      </c>
      <c r="CB197" s="106">
        <f t="shared" si="68"/>
        <v>6</v>
      </c>
    </row>
    <row r="198" spans="1:83" ht="15.75" customHeight="1">
      <c r="A198" s="249" t="s">
        <v>239</v>
      </c>
      <c r="B198" s="249">
        <v>31</v>
      </c>
      <c r="C198" s="249">
        <v>0.1</v>
      </c>
      <c r="D198" s="249">
        <v>45</v>
      </c>
      <c r="E198" s="249">
        <v>2</v>
      </c>
      <c r="F198" s="249">
        <v>29</v>
      </c>
      <c r="G198" s="249">
        <v>1</v>
      </c>
      <c r="H198" s="249">
        <v>57</v>
      </c>
      <c r="I198" s="249">
        <v>3</v>
      </c>
      <c r="J198" s="249">
        <v>22</v>
      </c>
      <c r="K198" s="249">
        <v>1</v>
      </c>
      <c r="L198" s="249">
        <v>47</v>
      </c>
      <c r="M198" s="249">
        <v>2</v>
      </c>
      <c r="N198" s="249">
        <v>13</v>
      </c>
      <c r="O198" s="249">
        <v>1</v>
      </c>
      <c r="P198" s="249">
        <v>50</v>
      </c>
      <c r="Q198" s="249">
        <v>2</v>
      </c>
      <c r="R198" s="249">
        <v>16</v>
      </c>
      <c r="S198" s="249">
        <v>1</v>
      </c>
      <c r="T198" s="249">
        <v>51</v>
      </c>
      <c r="U198" s="249">
        <v>2</v>
      </c>
      <c r="V198" s="249">
        <v>18</v>
      </c>
      <c r="W198" s="249">
        <v>1</v>
      </c>
      <c r="X198" s="249">
        <v>52</v>
      </c>
      <c r="Y198" s="249">
        <v>2</v>
      </c>
      <c r="Z198" s="249">
        <v>14</v>
      </c>
      <c r="AA198" s="249">
        <v>1</v>
      </c>
      <c r="AB198" s="249">
        <v>32</v>
      </c>
      <c r="AC198" s="249">
        <v>2</v>
      </c>
      <c r="AD198" s="249">
        <v>10</v>
      </c>
      <c r="AE198" s="249">
        <v>1</v>
      </c>
      <c r="AF198" s="249">
        <v>40</v>
      </c>
      <c r="AG198" s="249">
        <v>2</v>
      </c>
      <c r="AH198" s="249">
        <v>11</v>
      </c>
      <c r="AI198" s="249">
        <v>1</v>
      </c>
      <c r="AJ198" s="249">
        <v>41</v>
      </c>
      <c r="AK198" s="249">
        <v>2</v>
      </c>
      <c r="AL198" s="249" t="s">
        <v>15</v>
      </c>
      <c r="AM198" s="249" t="s">
        <v>15</v>
      </c>
      <c r="AN198" s="249">
        <v>38</v>
      </c>
      <c r="AO198" s="249">
        <v>2</v>
      </c>
      <c r="AP198" s="249">
        <v>13</v>
      </c>
      <c r="AQ198" s="249">
        <v>1</v>
      </c>
      <c r="AR198" s="249">
        <v>36</v>
      </c>
      <c r="AS198" s="249">
        <v>2</v>
      </c>
      <c r="AT198" s="249" t="s">
        <v>15</v>
      </c>
      <c r="AU198" s="249" t="s">
        <v>15</v>
      </c>
      <c r="AV198" s="250">
        <v>2</v>
      </c>
      <c r="AW198" s="250">
        <v>0</v>
      </c>
      <c r="AX198" s="250">
        <v>0</v>
      </c>
      <c r="AY198" s="250">
        <v>0</v>
      </c>
      <c r="AZ198" s="250">
        <v>0</v>
      </c>
      <c r="BA198" s="250">
        <v>0</v>
      </c>
      <c r="BB198" s="249" t="s">
        <v>15</v>
      </c>
      <c r="BC198" s="249" t="s">
        <v>15</v>
      </c>
      <c r="BD198" s="249" t="s">
        <v>15</v>
      </c>
      <c r="BE198" s="249" t="s">
        <v>15</v>
      </c>
      <c r="BF198" s="249" t="s">
        <v>15</v>
      </c>
      <c r="BG198" s="249" t="s">
        <v>15</v>
      </c>
      <c r="BH198" s="249" t="s">
        <v>15</v>
      </c>
      <c r="BI198" s="249" t="s">
        <v>15</v>
      </c>
      <c r="BJ198" s="249" t="s">
        <v>15</v>
      </c>
      <c r="BK198" s="106" t="e">
        <f t="shared" si="51"/>
        <v>#VALUE!</v>
      </c>
      <c r="BL198" s="106">
        <f t="shared" si="52"/>
        <v>1</v>
      </c>
      <c r="BM198" s="106">
        <f t="shared" si="53"/>
        <v>1</v>
      </c>
      <c r="BN198" s="106" t="e">
        <f t="shared" si="54"/>
        <v>#VALUE!</v>
      </c>
      <c r="BO198" s="106">
        <f t="shared" si="55"/>
        <v>2</v>
      </c>
      <c r="BP198" s="106">
        <f t="shared" si="56"/>
        <v>1</v>
      </c>
      <c r="BQ198" s="106" t="e">
        <f t="shared" si="57"/>
        <v>#VALUE!</v>
      </c>
      <c r="BR198" s="106">
        <f t="shared" si="58"/>
        <v>2</v>
      </c>
      <c r="BS198" s="106">
        <f t="shared" si="59"/>
        <v>1</v>
      </c>
      <c r="BT198" s="106" t="e">
        <f t="shared" si="60"/>
        <v>#VALUE!</v>
      </c>
      <c r="BU198" s="106">
        <f t="shared" si="61"/>
        <v>2</v>
      </c>
      <c r="BV198" s="106">
        <f t="shared" si="62"/>
        <v>1</v>
      </c>
      <c r="BW198" s="106" t="e">
        <f t="shared" si="63"/>
        <v>#VALUE!</v>
      </c>
      <c r="BX198" s="106">
        <f t="shared" si="64"/>
        <v>2</v>
      </c>
      <c r="BY198" s="106">
        <f t="shared" si="65"/>
        <v>1</v>
      </c>
      <c r="BZ198" s="106" t="e">
        <f t="shared" si="66"/>
        <v>#VALUE!</v>
      </c>
      <c r="CA198" s="106">
        <f t="shared" si="67"/>
        <v>3</v>
      </c>
      <c r="CB198" s="106">
        <f t="shared" si="68"/>
        <v>2</v>
      </c>
    </row>
    <row r="199" spans="1:83" ht="15.75" customHeight="1">
      <c r="A199" s="240"/>
      <c r="B199" s="240"/>
      <c r="C199" s="240"/>
      <c r="D199" s="241">
        <f t="shared" ref="D199:BA199" si="69">SUM(D148:D198)</f>
        <v>7038</v>
      </c>
      <c r="E199" s="241">
        <f t="shared" si="69"/>
        <v>257</v>
      </c>
      <c r="F199" s="241">
        <f t="shared" si="69"/>
        <v>2028</v>
      </c>
      <c r="G199" s="241">
        <f t="shared" si="69"/>
        <v>55</v>
      </c>
      <c r="H199" s="241">
        <f t="shared" si="69"/>
        <v>7011</v>
      </c>
      <c r="I199" s="241">
        <f t="shared" si="69"/>
        <v>267</v>
      </c>
      <c r="J199" s="241">
        <f t="shared" si="69"/>
        <v>2071</v>
      </c>
      <c r="K199" s="241">
        <f t="shared" si="69"/>
        <v>65</v>
      </c>
      <c r="L199" s="241">
        <f t="shared" si="69"/>
        <v>7057</v>
      </c>
      <c r="M199" s="241">
        <f t="shared" si="69"/>
        <v>259</v>
      </c>
      <c r="N199" s="241">
        <f t="shared" si="69"/>
        <v>1848</v>
      </c>
      <c r="O199" s="241">
        <f t="shared" si="69"/>
        <v>63</v>
      </c>
      <c r="P199" s="241">
        <f t="shared" si="69"/>
        <v>6782</v>
      </c>
      <c r="Q199" s="241">
        <f t="shared" si="69"/>
        <v>251</v>
      </c>
      <c r="R199" s="241">
        <f t="shared" si="69"/>
        <v>1621</v>
      </c>
      <c r="S199" s="241">
        <f t="shared" si="69"/>
        <v>57</v>
      </c>
      <c r="T199" s="241">
        <f t="shared" si="69"/>
        <v>6576</v>
      </c>
      <c r="U199" s="241">
        <f t="shared" si="69"/>
        <v>251</v>
      </c>
      <c r="V199" s="241">
        <f t="shared" si="69"/>
        <v>1509</v>
      </c>
      <c r="W199" s="241">
        <f t="shared" si="69"/>
        <v>54</v>
      </c>
      <c r="X199" s="241">
        <f t="shared" si="69"/>
        <v>5795</v>
      </c>
      <c r="Y199" s="241">
        <f t="shared" si="69"/>
        <v>229</v>
      </c>
      <c r="Z199" s="241">
        <f t="shared" si="69"/>
        <v>1364</v>
      </c>
      <c r="AA199" s="241">
        <f t="shared" si="69"/>
        <v>57</v>
      </c>
      <c r="AB199" s="241">
        <f t="shared" si="69"/>
        <v>5704</v>
      </c>
      <c r="AC199" s="241">
        <f t="shared" si="69"/>
        <v>233</v>
      </c>
      <c r="AD199" s="241">
        <f t="shared" si="69"/>
        <v>1160</v>
      </c>
      <c r="AE199" s="241">
        <f t="shared" si="69"/>
        <v>46</v>
      </c>
      <c r="AF199" s="241">
        <f t="shared" si="69"/>
        <v>5040</v>
      </c>
      <c r="AG199" s="241">
        <f t="shared" si="69"/>
        <v>211</v>
      </c>
      <c r="AH199" s="241">
        <f t="shared" si="69"/>
        <v>1053</v>
      </c>
      <c r="AI199" s="241">
        <f t="shared" si="69"/>
        <v>44</v>
      </c>
      <c r="AJ199" s="241">
        <f t="shared" si="69"/>
        <v>4543</v>
      </c>
      <c r="AK199" s="241">
        <f t="shared" si="69"/>
        <v>205</v>
      </c>
      <c r="AL199" s="241">
        <f t="shared" si="69"/>
        <v>926</v>
      </c>
      <c r="AM199" s="241">
        <f t="shared" si="69"/>
        <v>38</v>
      </c>
      <c r="AN199" s="241">
        <f t="shared" si="69"/>
        <v>3119</v>
      </c>
      <c r="AO199" s="241">
        <f t="shared" si="69"/>
        <v>135</v>
      </c>
      <c r="AP199" s="241">
        <f t="shared" si="69"/>
        <v>784</v>
      </c>
      <c r="AQ199" s="241">
        <f t="shared" si="69"/>
        <v>36</v>
      </c>
      <c r="AR199" s="241">
        <f t="shared" si="69"/>
        <v>3277</v>
      </c>
      <c r="AS199" s="241">
        <f t="shared" si="69"/>
        <v>144</v>
      </c>
      <c r="AT199" s="241">
        <f t="shared" si="69"/>
        <v>797</v>
      </c>
      <c r="AU199" s="241">
        <f t="shared" si="69"/>
        <v>38</v>
      </c>
      <c r="AV199" s="240">
        <f t="shared" si="69"/>
        <v>799</v>
      </c>
      <c r="AW199" s="240">
        <f t="shared" si="69"/>
        <v>38</v>
      </c>
      <c r="AX199" s="240">
        <f t="shared" si="69"/>
        <v>797</v>
      </c>
      <c r="AY199" s="240">
        <f t="shared" si="69"/>
        <v>38</v>
      </c>
      <c r="AZ199" s="240">
        <f t="shared" si="69"/>
        <v>0</v>
      </c>
      <c r="BA199" s="240">
        <f t="shared" si="69"/>
        <v>0</v>
      </c>
      <c r="BB199" s="240"/>
      <c r="BC199" s="240"/>
      <c r="BD199" s="240"/>
      <c r="BE199" s="240"/>
      <c r="BF199" s="240"/>
      <c r="BG199" s="240"/>
      <c r="BH199" s="240"/>
      <c r="BI199" s="240"/>
      <c r="BJ199" s="240"/>
      <c r="BK199" s="240" t="e">
        <f t="shared" ref="BK199:CB199" si="70">SUM(BK148:BK198)</f>
        <v>#VALUE!</v>
      </c>
      <c r="BL199" s="240">
        <f t="shared" si="70"/>
        <v>126</v>
      </c>
      <c r="BM199" s="240" t="e">
        <f t="shared" si="70"/>
        <v>#VALUE!</v>
      </c>
      <c r="BN199" s="240" t="e">
        <f t="shared" si="70"/>
        <v>#VALUE!</v>
      </c>
      <c r="BO199" s="240">
        <f t="shared" si="70"/>
        <v>178</v>
      </c>
      <c r="BP199" s="240" t="e">
        <f t="shared" si="70"/>
        <v>#VALUE!</v>
      </c>
      <c r="BQ199" s="240" t="e">
        <f t="shared" si="70"/>
        <v>#VALUE!</v>
      </c>
      <c r="BR199" s="240" t="e">
        <f t="shared" si="70"/>
        <v>#VALUE!</v>
      </c>
      <c r="BS199" s="240" t="e">
        <f t="shared" si="70"/>
        <v>#VALUE!</v>
      </c>
      <c r="BT199" s="240" t="e">
        <f t="shared" si="70"/>
        <v>#VALUE!</v>
      </c>
      <c r="BU199" s="240" t="e">
        <f t="shared" si="70"/>
        <v>#VALUE!</v>
      </c>
      <c r="BV199" s="240" t="e">
        <f t="shared" si="70"/>
        <v>#VALUE!</v>
      </c>
      <c r="BW199" s="240" t="e">
        <f t="shared" si="70"/>
        <v>#VALUE!</v>
      </c>
      <c r="BX199" s="240" t="e">
        <f t="shared" si="70"/>
        <v>#VALUE!</v>
      </c>
      <c r="BY199" s="240" t="e">
        <f t="shared" si="70"/>
        <v>#VALUE!</v>
      </c>
      <c r="BZ199" s="240" t="e">
        <f t="shared" si="70"/>
        <v>#VALUE!</v>
      </c>
      <c r="CA199" s="240" t="e">
        <f t="shared" si="70"/>
        <v>#VALUE!</v>
      </c>
      <c r="CB199" s="240" t="e">
        <f t="shared" si="70"/>
        <v>#VALUE!</v>
      </c>
      <c r="CC199" s="240"/>
      <c r="CD199" s="240"/>
      <c r="CE199" s="240"/>
    </row>
    <row r="200" spans="1:83" ht="15.75" customHeight="1">
      <c r="A200" s="240"/>
      <c r="B200" s="240"/>
      <c r="C200" s="240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  <c r="AA200" s="241"/>
      <c r="AB200" s="241"/>
      <c r="AC200" s="241"/>
      <c r="AD200" s="241"/>
      <c r="AE200" s="241"/>
      <c r="AF200" s="241"/>
      <c r="AG200" s="241"/>
      <c r="AH200" s="241"/>
      <c r="AI200" s="241"/>
      <c r="AJ200" s="241"/>
      <c r="AK200" s="241"/>
      <c r="AL200" s="241"/>
      <c r="AM200" s="241"/>
      <c r="AN200" s="241"/>
      <c r="AO200" s="241"/>
      <c r="AP200" s="241"/>
      <c r="AQ200" s="241"/>
      <c r="AR200" s="241"/>
      <c r="AS200" s="241"/>
      <c r="AT200" s="241"/>
      <c r="AU200" s="241"/>
      <c r="AV200" s="240"/>
      <c r="AW200" s="240"/>
      <c r="AX200" s="240"/>
      <c r="AY200" s="240"/>
      <c r="AZ200" s="240"/>
      <c r="BA200" s="240"/>
      <c r="BB200" s="240"/>
      <c r="BC200" s="240"/>
      <c r="BD200" s="240"/>
      <c r="BE200" s="240"/>
      <c r="BF200" s="240"/>
      <c r="BG200" s="240"/>
      <c r="BH200" s="240"/>
      <c r="BI200" s="240"/>
      <c r="BJ200" s="240"/>
      <c r="BK200" s="240"/>
      <c r="BL200" s="240"/>
      <c r="BM200" s="240"/>
      <c r="BN200" s="240"/>
      <c r="BO200" s="240"/>
      <c r="BP200" s="240"/>
      <c r="BQ200" s="240"/>
      <c r="BR200" s="240"/>
      <c r="BS200" s="240"/>
      <c r="BT200" s="240"/>
      <c r="BU200" s="240"/>
      <c r="BV200" s="240"/>
      <c r="BW200" s="240"/>
      <c r="BX200" s="240"/>
      <c r="BY200" s="240"/>
      <c r="BZ200" s="240"/>
      <c r="CA200" s="240"/>
      <c r="CB200" s="240"/>
      <c r="CC200" s="240"/>
      <c r="CD200" s="240"/>
      <c r="CE200" s="240"/>
    </row>
    <row r="201" spans="1:83" ht="15.75" customHeight="1">
      <c r="A201" s="240"/>
      <c r="B201" s="240"/>
      <c r="C201" s="240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  <c r="AA201" s="241"/>
      <c r="AB201" s="241"/>
      <c r="AC201" s="241"/>
      <c r="AD201" s="241"/>
      <c r="AE201" s="241"/>
      <c r="AF201" s="241"/>
      <c r="AG201" s="241"/>
      <c r="AH201" s="241"/>
      <c r="AI201" s="241"/>
      <c r="AJ201" s="241"/>
      <c r="AK201" s="241"/>
      <c r="AL201" s="241"/>
      <c r="AM201" s="241"/>
      <c r="AN201" s="241"/>
      <c r="AO201" s="241"/>
      <c r="AP201" s="241"/>
      <c r="AQ201" s="241"/>
      <c r="AR201" s="241"/>
      <c r="AS201" s="241"/>
      <c r="AT201" s="241"/>
      <c r="AU201" s="241"/>
      <c r="AV201" s="240"/>
      <c r="AW201" s="240"/>
      <c r="AX201" s="240"/>
      <c r="AY201" s="240"/>
      <c r="AZ201" s="240"/>
      <c r="BA201" s="240"/>
      <c r="BB201" s="240"/>
      <c r="BC201" s="240"/>
      <c r="BD201" s="240"/>
      <c r="BE201" s="240"/>
      <c r="BF201" s="240"/>
      <c r="BG201" s="240"/>
      <c r="BH201" s="240"/>
      <c r="BI201" s="240"/>
      <c r="BJ201" s="240"/>
      <c r="BK201" s="240"/>
      <c r="BL201" s="240"/>
      <c r="BM201" s="240"/>
      <c r="BN201" s="240"/>
      <c r="BO201" s="240"/>
      <c r="BP201" s="240"/>
      <c r="BQ201" s="240"/>
      <c r="BR201" s="240"/>
      <c r="BS201" s="240"/>
      <c r="BT201" s="240"/>
      <c r="BU201" s="240"/>
      <c r="BV201" s="240"/>
      <c r="BW201" s="240"/>
      <c r="BX201" s="240"/>
      <c r="BY201" s="240"/>
      <c r="BZ201" s="240"/>
      <c r="CA201" s="240"/>
      <c r="CB201" s="240"/>
      <c r="CC201" s="240"/>
      <c r="CD201" s="240"/>
      <c r="CE201" s="240"/>
    </row>
    <row r="202" spans="1:83" ht="15.75" customHeight="1">
      <c r="A202" s="240"/>
      <c r="B202" s="240"/>
      <c r="C202" s="240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  <c r="AA202" s="241"/>
      <c r="AB202" s="241"/>
      <c r="AC202" s="241"/>
      <c r="AD202" s="241"/>
      <c r="AE202" s="241"/>
      <c r="AF202" s="241"/>
      <c r="AG202" s="241"/>
      <c r="AH202" s="241"/>
      <c r="AI202" s="241"/>
      <c r="AJ202" s="241"/>
      <c r="AK202" s="241"/>
      <c r="AL202" s="241"/>
      <c r="AM202" s="241"/>
      <c r="AN202" s="241"/>
      <c r="AO202" s="241"/>
      <c r="AP202" s="241"/>
      <c r="AQ202" s="241"/>
      <c r="AR202" s="241"/>
      <c r="AS202" s="241"/>
      <c r="AT202" s="241"/>
      <c r="AU202" s="241"/>
      <c r="AV202" s="240"/>
      <c r="AW202" s="240"/>
      <c r="AX202" s="240"/>
      <c r="AY202" s="240"/>
      <c r="AZ202" s="240"/>
      <c r="BA202" s="240"/>
      <c r="BB202" s="240"/>
      <c r="BC202" s="240"/>
      <c r="BD202" s="240"/>
      <c r="BE202" s="240"/>
      <c r="BF202" s="240"/>
      <c r="BG202" s="240"/>
      <c r="BH202" s="240"/>
      <c r="BI202" s="240"/>
      <c r="BJ202" s="240"/>
      <c r="BK202" s="240"/>
      <c r="BL202" s="240"/>
      <c r="BM202" s="240"/>
      <c r="BN202" s="240"/>
      <c r="BO202" s="240"/>
      <c r="BP202" s="240"/>
      <c r="BQ202" s="240"/>
      <c r="BR202" s="240"/>
      <c r="BS202" s="240"/>
      <c r="BT202" s="240"/>
      <c r="BU202" s="240"/>
      <c r="BV202" s="240"/>
      <c r="BW202" s="240"/>
      <c r="BX202" s="240"/>
      <c r="BY202" s="240"/>
      <c r="BZ202" s="240"/>
      <c r="CA202" s="240"/>
      <c r="CB202" s="240"/>
      <c r="CC202" s="240"/>
      <c r="CD202" s="240"/>
      <c r="CE202" s="240"/>
    </row>
    <row r="203" spans="1:83" ht="15.75" customHeight="1">
      <c r="A203" s="240"/>
      <c r="B203" s="240"/>
      <c r="C203" s="240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  <c r="AA203" s="241"/>
      <c r="AB203" s="241"/>
      <c r="AC203" s="241"/>
      <c r="AD203" s="241"/>
      <c r="AE203" s="241"/>
      <c r="AF203" s="241"/>
      <c r="AG203" s="241"/>
      <c r="AH203" s="241"/>
      <c r="AI203" s="241"/>
      <c r="AJ203" s="241"/>
      <c r="AK203" s="241"/>
      <c r="AL203" s="241"/>
      <c r="AM203" s="241"/>
      <c r="AN203" s="241"/>
      <c r="AO203" s="241"/>
      <c r="AP203" s="241"/>
      <c r="AQ203" s="241"/>
      <c r="AR203" s="241"/>
      <c r="AS203" s="241"/>
      <c r="AT203" s="241"/>
      <c r="AU203" s="241"/>
      <c r="AV203" s="240"/>
      <c r="AW203" s="240"/>
      <c r="AX203" s="240"/>
      <c r="AY203" s="240"/>
      <c r="AZ203" s="240"/>
      <c r="BA203" s="240"/>
      <c r="BB203" s="240"/>
      <c r="BC203" s="240"/>
      <c r="BD203" s="240"/>
      <c r="BE203" s="240"/>
      <c r="BF203" s="240"/>
      <c r="BG203" s="240"/>
      <c r="BH203" s="240"/>
      <c r="BI203" s="240"/>
      <c r="BJ203" s="240"/>
      <c r="BK203" s="240"/>
      <c r="BL203" s="240"/>
      <c r="BM203" s="240"/>
      <c r="BN203" s="240"/>
      <c r="BO203" s="240"/>
      <c r="BP203" s="240"/>
      <c r="BQ203" s="240"/>
      <c r="BR203" s="240"/>
      <c r="BS203" s="240"/>
      <c r="BT203" s="240"/>
      <c r="BU203" s="240"/>
      <c r="BV203" s="240"/>
      <c r="BW203" s="240"/>
      <c r="BX203" s="240"/>
      <c r="BY203" s="240"/>
      <c r="BZ203" s="240"/>
      <c r="CA203" s="240"/>
      <c r="CB203" s="240"/>
      <c r="CC203" s="240"/>
      <c r="CD203" s="240"/>
      <c r="CE203" s="240"/>
    </row>
    <row r="204" spans="1:83" ht="15.75" customHeight="1">
      <c r="A204" s="240"/>
      <c r="B204" s="240"/>
      <c r="C204" s="240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1"/>
      <c r="AL204" s="241"/>
      <c r="AM204" s="241"/>
      <c r="AN204" s="241"/>
      <c r="AO204" s="241"/>
      <c r="AP204" s="241"/>
      <c r="AQ204" s="241"/>
      <c r="AR204" s="241"/>
      <c r="AS204" s="241"/>
      <c r="AT204" s="241"/>
      <c r="AU204" s="241"/>
      <c r="AV204" s="240"/>
      <c r="AW204" s="240"/>
      <c r="AX204" s="240"/>
      <c r="AY204" s="240"/>
      <c r="AZ204" s="240"/>
      <c r="BA204" s="240"/>
      <c r="BB204" s="240"/>
      <c r="BC204" s="240"/>
      <c r="BD204" s="240"/>
      <c r="BE204" s="240"/>
      <c r="BF204" s="240"/>
      <c r="BG204" s="240"/>
      <c r="BH204" s="240"/>
      <c r="BI204" s="240"/>
      <c r="BJ204" s="240"/>
      <c r="BK204" s="240"/>
      <c r="BL204" s="240"/>
      <c r="BM204" s="240"/>
      <c r="BN204" s="240"/>
      <c r="BO204" s="240"/>
      <c r="BP204" s="240"/>
      <c r="BQ204" s="240"/>
      <c r="BR204" s="240"/>
      <c r="BS204" s="240"/>
      <c r="BT204" s="240"/>
      <c r="BU204" s="240"/>
      <c r="BV204" s="240"/>
      <c r="BW204" s="240"/>
      <c r="BX204" s="240"/>
      <c r="BY204" s="240"/>
      <c r="BZ204" s="240"/>
      <c r="CA204" s="240"/>
      <c r="CB204" s="240"/>
      <c r="CC204" s="240"/>
      <c r="CD204" s="240"/>
      <c r="CE204" s="240"/>
    </row>
    <row r="205" spans="1:83" ht="15.75" customHeight="1">
      <c r="A205" s="240"/>
      <c r="B205" s="240"/>
      <c r="C205" s="240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241"/>
      <c r="AQ205" s="241"/>
      <c r="AR205" s="241"/>
      <c r="AS205" s="241"/>
      <c r="AT205" s="241"/>
      <c r="AU205" s="241"/>
      <c r="AV205" s="240"/>
      <c r="AW205" s="240"/>
      <c r="AX205" s="240"/>
      <c r="AY205" s="240"/>
      <c r="AZ205" s="240"/>
      <c r="BA205" s="240"/>
      <c r="BB205" s="240"/>
      <c r="BC205" s="240"/>
      <c r="BD205" s="240"/>
      <c r="BE205" s="240"/>
      <c r="BF205" s="240"/>
      <c r="BG205" s="240"/>
      <c r="BH205" s="240"/>
      <c r="BI205" s="240"/>
      <c r="BJ205" s="240"/>
      <c r="BK205" s="240"/>
      <c r="BL205" s="240"/>
      <c r="BM205" s="240"/>
      <c r="BN205" s="240"/>
      <c r="BO205" s="240"/>
      <c r="BP205" s="240"/>
      <c r="BQ205" s="240"/>
      <c r="BR205" s="240"/>
      <c r="BS205" s="240"/>
      <c r="BT205" s="240"/>
      <c r="BU205" s="240"/>
      <c r="BV205" s="240"/>
      <c r="BW205" s="240"/>
      <c r="BX205" s="240"/>
      <c r="BY205" s="240"/>
      <c r="BZ205" s="240"/>
      <c r="CA205" s="240"/>
      <c r="CB205" s="240"/>
      <c r="CC205" s="240"/>
      <c r="CD205" s="240"/>
      <c r="CE205" s="240"/>
    </row>
    <row r="206" spans="1:83" ht="15.75" customHeight="1">
      <c r="A206" s="240"/>
      <c r="B206" s="240"/>
      <c r="C206" s="240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1"/>
      <c r="AL206" s="241"/>
      <c r="AM206" s="241"/>
      <c r="AN206" s="241"/>
      <c r="AO206" s="241"/>
      <c r="AP206" s="241"/>
      <c r="AQ206" s="241"/>
      <c r="AR206" s="241"/>
      <c r="AS206" s="241"/>
      <c r="AT206" s="241"/>
      <c r="AU206" s="241"/>
      <c r="AV206" s="240"/>
      <c r="AW206" s="240"/>
      <c r="AX206" s="240"/>
      <c r="AY206" s="240"/>
      <c r="AZ206" s="240"/>
      <c r="BA206" s="240"/>
      <c r="BB206" s="240"/>
      <c r="BC206" s="240"/>
      <c r="BD206" s="240"/>
      <c r="BE206" s="240"/>
      <c r="BF206" s="240"/>
      <c r="BG206" s="240"/>
      <c r="BH206" s="240"/>
      <c r="BI206" s="240"/>
      <c r="BJ206" s="240"/>
      <c r="BK206" s="240"/>
      <c r="BL206" s="240"/>
      <c r="BM206" s="240"/>
      <c r="BN206" s="240"/>
      <c r="BO206" s="240"/>
      <c r="BP206" s="240"/>
      <c r="BQ206" s="240"/>
      <c r="BR206" s="240"/>
      <c r="BS206" s="240"/>
      <c r="BT206" s="240"/>
      <c r="BU206" s="240"/>
      <c r="BV206" s="240"/>
      <c r="BW206" s="240"/>
      <c r="BX206" s="240"/>
      <c r="BY206" s="240"/>
      <c r="BZ206" s="240"/>
      <c r="CA206" s="240"/>
      <c r="CB206" s="240"/>
      <c r="CC206" s="240"/>
      <c r="CD206" s="240"/>
      <c r="CE206" s="240"/>
    </row>
    <row r="207" spans="1:83" ht="15.75" customHeight="1">
      <c r="A207" s="240"/>
      <c r="B207" s="240"/>
      <c r="C207" s="240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1"/>
      <c r="AL207" s="241"/>
      <c r="AM207" s="241"/>
      <c r="AN207" s="241"/>
      <c r="AO207" s="241"/>
      <c r="AP207" s="241"/>
      <c r="AQ207" s="241"/>
      <c r="AR207" s="241"/>
      <c r="AS207" s="241"/>
      <c r="AT207" s="241"/>
      <c r="AU207" s="241"/>
      <c r="AV207" s="240"/>
      <c r="AW207" s="240"/>
      <c r="AX207" s="240"/>
      <c r="AY207" s="240"/>
      <c r="AZ207" s="240"/>
      <c r="BA207" s="240"/>
      <c r="BB207" s="240"/>
      <c r="BC207" s="240"/>
      <c r="BD207" s="240"/>
      <c r="BE207" s="240"/>
      <c r="BF207" s="240"/>
      <c r="BG207" s="240"/>
      <c r="BH207" s="240"/>
      <c r="BI207" s="240"/>
      <c r="BJ207" s="240"/>
      <c r="BK207" s="240"/>
      <c r="BL207" s="240"/>
      <c r="BM207" s="240"/>
      <c r="BN207" s="240"/>
      <c r="BO207" s="240"/>
      <c r="BP207" s="240"/>
      <c r="BQ207" s="240"/>
      <c r="BR207" s="240"/>
      <c r="BS207" s="240"/>
      <c r="BT207" s="240"/>
      <c r="BU207" s="240"/>
      <c r="BV207" s="240"/>
      <c r="BW207" s="240"/>
      <c r="BX207" s="240"/>
      <c r="BY207" s="240"/>
      <c r="BZ207" s="240"/>
      <c r="CA207" s="240"/>
      <c r="CB207" s="240"/>
      <c r="CC207" s="240"/>
      <c r="CD207" s="240"/>
      <c r="CE207" s="240"/>
    </row>
    <row r="208" spans="1:83" ht="15.75" customHeight="1">
      <c r="A208" s="240"/>
      <c r="B208" s="240"/>
      <c r="C208" s="240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  <c r="AS208" s="241"/>
      <c r="AT208" s="241"/>
      <c r="AU208" s="241"/>
      <c r="AV208" s="240"/>
      <c r="AW208" s="240"/>
      <c r="AX208" s="240"/>
      <c r="AY208" s="240"/>
      <c r="AZ208" s="240"/>
      <c r="BA208" s="240"/>
      <c r="BB208" s="240"/>
      <c r="BC208" s="240"/>
      <c r="BD208" s="240"/>
      <c r="BE208" s="240"/>
      <c r="BF208" s="240"/>
      <c r="BG208" s="240"/>
      <c r="BH208" s="240"/>
      <c r="BI208" s="240"/>
      <c r="BJ208" s="240"/>
      <c r="BK208" s="240"/>
      <c r="BL208" s="240"/>
      <c r="BM208" s="240"/>
      <c r="BN208" s="240"/>
      <c r="BO208" s="240"/>
      <c r="BP208" s="240"/>
      <c r="BQ208" s="240"/>
      <c r="BR208" s="240"/>
      <c r="BS208" s="240"/>
      <c r="BT208" s="240"/>
      <c r="BU208" s="240"/>
      <c r="BV208" s="240"/>
      <c r="BW208" s="240"/>
      <c r="BX208" s="240"/>
      <c r="BY208" s="240"/>
      <c r="BZ208" s="240"/>
      <c r="CA208" s="240"/>
      <c r="CB208" s="240"/>
      <c r="CC208" s="240"/>
      <c r="CD208" s="240"/>
      <c r="CE208" s="240"/>
    </row>
    <row r="209" spans="1:83" ht="15.75" customHeight="1">
      <c r="A209" s="240"/>
      <c r="B209" s="240"/>
      <c r="C209" s="240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1"/>
      <c r="AL209" s="241"/>
      <c r="AM209" s="241"/>
      <c r="AN209" s="241"/>
      <c r="AO209" s="241"/>
      <c r="AP209" s="241"/>
      <c r="AQ209" s="241"/>
      <c r="AR209" s="241"/>
      <c r="AS209" s="241"/>
      <c r="AT209" s="241"/>
      <c r="AU209" s="241"/>
      <c r="AV209" s="240"/>
      <c r="AW209" s="240"/>
      <c r="AX209" s="240"/>
      <c r="AY209" s="240"/>
      <c r="AZ209" s="240"/>
      <c r="BA209" s="240"/>
      <c r="BB209" s="240"/>
      <c r="BC209" s="240"/>
      <c r="BD209" s="240"/>
      <c r="BE209" s="240"/>
      <c r="BF209" s="240"/>
      <c r="BG209" s="240"/>
      <c r="BH209" s="240"/>
      <c r="BI209" s="240"/>
      <c r="BJ209" s="240"/>
      <c r="BK209" s="240"/>
      <c r="BL209" s="240"/>
      <c r="BM209" s="240"/>
      <c r="BN209" s="240"/>
      <c r="BO209" s="240"/>
      <c r="BP209" s="240"/>
      <c r="BQ209" s="240"/>
      <c r="BR209" s="240"/>
      <c r="BS209" s="240"/>
      <c r="BT209" s="240"/>
      <c r="BU209" s="240"/>
      <c r="BV209" s="240"/>
      <c r="BW209" s="240"/>
      <c r="BX209" s="240"/>
      <c r="BY209" s="240"/>
      <c r="BZ209" s="240"/>
      <c r="CA209" s="240"/>
      <c r="CB209" s="240"/>
      <c r="CC209" s="240"/>
      <c r="CD209" s="240"/>
      <c r="CE209" s="240"/>
    </row>
    <row r="210" spans="1:83" ht="15.75" customHeight="1">
      <c r="A210" s="240"/>
      <c r="B210" s="240"/>
      <c r="C210" s="240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  <c r="AA210" s="241"/>
      <c r="AB210" s="241"/>
      <c r="AC210" s="241"/>
      <c r="AD210" s="241"/>
      <c r="AE210" s="241"/>
      <c r="AF210" s="241"/>
      <c r="AG210" s="241"/>
      <c r="AH210" s="241"/>
      <c r="AI210" s="241"/>
      <c r="AJ210" s="241"/>
      <c r="AK210" s="241"/>
      <c r="AL210" s="241"/>
      <c r="AM210" s="241"/>
      <c r="AN210" s="241"/>
      <c r="AO210" s="241"/>
      <c r="AP210" s="241"/>
      <c r="AQ210" s="241"/>
      <c r="AR210" s="241"/>
      <c r="AS210" s="241"/>
      <c r="AT210" s="241"/>
      <c r="AU210" s="241"/>
      <c r="AV210" s="240"/>
      <c r="AW210" s="240"/>
      <c r="AX210" s="240"/>
      <c r="AY210" s="240"/>
      <c r="AZ210" s="240"/>
      <c r="BA210" s="240"/>
      <c r="BB210" s="240"/>
      <c r="BC210" s="240"/>
      <c r="BD210" s="240"/>
      <c r="BE210" s="240"/>
      <c r="BF210" s="240"/>
      <c r="BG210" s="240"/>
      <c r="BH210" s="240"/>
      <c r="BI210" s="240"/>
      <c r="BJ210" s="240"/>
      <c r="BK210" s="240"/>
      <c r="BL210" s="240"/>
      <c r="BM210" s="240"/>
      <c r="BN210" s="240"/>
      <c r="BO210" s="240"/>
      <c r="BP210" s="240"/>
      <c r="BQ210" s="240"/>
      <c r="BR210" s="240"/>
      <c r="BS210" s="240"/>
      <c r="BT210" s="240"/>
      <c r="BU210" s="240"/>
      <c r="BV210" s="240"/>
      <c r="BW210" s="240"/>
      <c r="BX210" s="240"/>
      <c r="BY210" s="240"/>
      <c r="BZ210" s="240"/>
      <c r="CA210" s="240"/>
      <c r="CB210" s="240"/>
      <c r="CC210" s="240"/>
      <c r="CD210" s="240"/>
      <c r="CE210" s="240"/>
    </row>
    <row r="211" spans="1:83" ht="15.75" customHeight="1">
      <c r="A211" s="240"/>
      <c r="B211" s="240"/>
      <c r="C211" s="240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  <c r="AB211" s="241"/>
      <c r="AC211" s="241"/>
      <c r="AD211" s="241"/>
      <c r="AE211" s="241"/>
      <c r="AF211" s="241"/>
      <c r="AG211" s="241"/>
      <c r="AH211" s="241"/>
      <c r="AI211" s="241"/>
      <c r="AJ211" s="241"/>
      <c r="AK211" s="241"/>
      <c r="AL211" s="241"/>
      <c r="AM211" s="241"/>
      <c r="AN211" s="241"/>
      <c r="AO211" s="241"/>
      <c r="AP211" s="241"/>
      <c r="AQ211" s="241"/>
      <c r="AR211" s="241"/>
      <c r="AS211" s="241"/>
      <c r="AT211" s="241"/>
      <c r="AU211" s="241"/>
      <c r="AV211" s="240"/>
      <c r="AW211" s="240"/>
      <c r="AX211" s="240"/>
      <c r="AY211" s="240"/>
      <c r="AZ211" s="240"/>
      <c r="BA211" s="240"/>
      <c r="BB211" s="240"/>
      <c r="BC211" s="240"/>
      <c r="BD211" s="240"/>
      <c r="BE211" s="240"/>
      <c r="BF211" s="240"/>
      <c r="BG211" s="240"/>
      <c r="BH211" s="240"/>
      <c r="BI211" s="240"/>
      <c r="BJ211" s="240"/>
      <c r="BK211" s="240"/>
      <c r="BL211" s="240"/>
      <c r="BM211" s="240"/>
      <c r="BN211" s="240"/>
      <c r="BO211" s="240"/>
      <c r="BP211" s="240"/>
      <c r="BQ211" s="240"/>
      <c r="BR211" s="240"/>
      <c r="BS211" s="240"/>
      <c r="BT211" s="240"/>
      <c r="BU211" s="240"/>
      <c r="BV211" s="240"/>
      <c r="BW211" s="240"/>
      <c r="BX211" s="240"/>
      <c r="BY211" s="240"/>
      <c r="BZ211" s="240"/>
      <c r="CA211" s="240"/>
      <c r="CB211" s="240"/>
      <c r="CC211" s="240"/>
      <c r="CD211" s="240"/>
      <c r="CE211" s="240"/>
    </row>
    <row r="212" spans="1:83" ht="15.75" customHeight="1">
      <c r="A212" s="240"/>
      <c r="B212" s="240"/>
      <c r="C212" s="240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  <c r="AA212" s="241"/>
      <c r="AB212" s="241"/>
      <c r="AC212" s="241"/>
      <c r="AD212" s="241"/>
      <c r="AE212" s="241"/>
      <c r="AF212" s="241"/>
      <c r="AG212" s="241"/>
      <c r="AH212" s="241"/>
      <c r="AI212" s="241"/>
      <c r="AJ212" s="241"/>
      <c r="AK212" s="241"/>
      <c r="AL212" s="241"/>
      <c r="AM212" s="241"/>
      <c r="AN212" s="241"/>
      <c r="AO212" s="241"/>
      <c r="AP212" s="241"/>
      <c r="AQ212" s="241"/>
      <c r="AR212" s="241"/>
      <c r="AS212" s="241"/>
      <c r="AT212" s="241"/>
      <c r="AU212" s="241"/>
      <c r="AV212" s="240"/>
      <c r="AW212" s="240"/>
      <c r="AX212" s="240"/>
      <c r="AY212" s="240"/>
      <c r="AZ212" s="240"/>
      <c r="BA212" s="240"/>
      <c r="BB212" s="240"/>
      <c r="BC212" s="240"/>
      <c r="BD212" s="240"/>
      <c r="BE212" s="240"/>
      <c r="BF212" s="240"/>
      <c r="BG212" s="240"/>
      <c r="BH212" s="240"/>
      <c r="BI212" s="240"/>
      <c r="BJ212" s="240"/>
      <c r="BK212" s="240"/>
      <c r="BL212" s="240"/>
      <c r="BM212" s="240"/>
      <c r="BN212" s="240"/>
      <c r="BO212" s="240"/>
      <c r="BP212" s="240"/>
      <c r="BQ212" s="240"/>
      <c r="BR212" s="240"/>
      <c r="BS212" s="240"/>
      <c r="BT212" s="240"/>
      <c r="BU212" s="240"/>
      <c r="BV212" s="240"/>
      <c r="BW212" s="240"/>
      <c r="BX212" s="240"/>
      <c r="BY212" s="240"/>
      <c r="BZ212" s="240"/>
      <c r="CA212" s="240"/>
      <c r="CB212" s="240"/>
      <c r="CC212" s="240"/>
      <c r="CD212" s="240"/>
      <c r="CE212" s="240"/>
    </row>
    <row r="213" spans="1:83" ht="15.75" customHeight="1">
      <c r="A213" s="240"/>
      <c r="B213" s="240"/>
      <c r="C213" s="240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  <c r="AA213" s="241"/>
      <c r="AB213" s="241"/>
      <c r="AC213" s="241"/>
      <c r="AD213" s="241"/>
      <c r="AE213" s="241"/>
      <c r="AF213" s="241"/>
      <c r="AG213" s="241"/>
      <c r="AH213" s="241"/>
      <c r="AI213" s="241"/>
      <c r="AJ213" s="241"/>
      <c r="AK213" s="241"/>
      <c r="AL213" s="241"/>
      <c r="AM213" s="241"/>
      <c r="AN213" s="241"/>
      <c r="AO213" s="241"/>
      <c r="AP213" s="241"/>
      <c r="AQ213" s="241"/>
      <c r="AR213" s="241"/>
      <c r="AS213" s="241"/>
      <c r="AT213" s="241"/>
      <c r="AU213" s="241"/>
      <c r="AV213" s="240"/>
      <c r="AW213" s="240"/>
      <c r="AX213" s="240"/>
      <c r="AY213" s="240"/>
      <c r="AZ213" s="240"/>
      <c r="BA213" s="240"/>
      <c r="BB213" s="240"/>
      <c r="BC213" s="240"/>
      <c r="BD213" s="240"/>
      <c r="BE213" s="240"/>
      <c r="BF213" s="240"/>
      <c r="BG213" s="240"/>
      <c r="BH213" s="240"/>
      <c r="BI213" s="240"/>
      <c r="BJ213" s="240"/>
      <c r="BK213" s="240"/>
      <c r="BL213" s="240"/>
      <c r="BM213" s="240"/>
      <c r="BN213" s="240"/>
      <c r="BO213" s="240"/>
      <c r="BP213" s="240"/>
      <c r="BQ213" s="240"/>
      <c r="BR213" s="240"/>
      <c r="BS213" s="240"/>
      <c r="BT213" s="240"/>
      <c r="BU213" s="240"/>
      <c r="BV213" s="240"/>
      <c r="BW213" s="240"/>
      <c r="BX213" s="240"/>
      <c r="BY213" s="240"/>
      <c r="BZ213" s="240"/>
      <c r="CA213" s="240"/>
      <c r="CB213" s="240"/>
      <c r="CC213" s="240"/>
      <c r="CD213" s="240"/>
      <c r="CE213" s="240"/>
    </row>
    <row r="214" spans="1:83" ht="15.75" customHeight="1">
      <c r="A214" s="240"/>
      <c r="B214" s="240"/>
      <c r="C214" s="240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  <c r="AA214" s="241"/>
      <c r="AB214" s="241"/>
      <c r="AC214" s="241"/>
      <c r="AD214" s="241"/>
      <c r="AE214" s="241"/>
      <c r="AF214" s="241"/>
      <c r="AG214" s="241"/>
      <c r="AH214" s="241"/>
      <c r="AI214" s="241"/>
      <c r="AJ214" s="241"/>
      <c r="AK214" s="241"/>
      <c r="AL214" s="241"/>
      <c r="AM214" s="241"/>
      <c r="AN214" s="241"/>
      <c r="AO214" s="241"/>
      <c r="AP214" s="241"/>
      <c r="AQ214" s="241"/>
      <c r="AR214" s="241"/>
      <c r="AS214" s="241"/>
      <c r="AT214" s="241"/>
      <c r="AU214" s="241"/>
      <c r="AV214" s="240"/>
      <c r="AW214" s="240"/>
      <c r="AX214" s="240"/>
      <c r="AY214" s="240"/>
      <c r="AZ214" s="240"/>
      <c r="BA214" s="240"/>
      <c r="BB214" s="240"/>
      <c r="BC214" s="240"/>
      <c r="BD214" s="240"/>
      <c r="BE214" s="240"/>
      <c r="BF214" s="240"/>
      <c r="BG214" s="240"/>
      <c r="BH214" s="240"/>
      <c r="BI214" s="240"/>
      <c r="BJ214" s="240"/>
      <c r="BK214" s="240"/>
      <c r="BL214" s="240"/>
      <c r="BM214" s="240"/>
      <c r="BN214" s="240"/>
      <c r="BO214" s="240"/>
      <c r="BP214" s="240"/>
      <c r="BQ214" s="240"/>
      <c r="BR214" s="240"/>
      <c r="BS214" s="240"/>
      <c r="BT214" s="240"/>
      <c r="BU214" s="240"/>
      <c r="BV214" s="240"/>
      <c r="BW214" s="240"/>
      <c r="BX214" s="240"/>
      <c r="BY214" s="240"/>
      <c r="BZ214" s="240"/>
      <c r="CA214" s="240"/>
      <c r="CB214" s="240"/>
      <c r="CC214" s="240"/>
      <c r="CD214" s="240"/>
      <c r="CE214" s="240"/>
    </row>
    <row r="215" spans="1:83" ht="15.75" customHeight="1">
      <c r="A215" s="240"/>
      <c r="B215" s="240"/>
      <c r="C215" s="240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  <c r="AA215" s="241"/>
      <c r="AB215" s="241"/>
      <c r="AC215" s="241"/>
      <c r="AD215" s="241"/>
      <c r="AE215" s="241"/>
      <c r="AF215" s="241"/>
      <c r="AG215" s="241"/>
      <c r="AH215" s="241"/>
      <c r="AI215" s="241"/>
      <c r="AJ215" s="241"/>
      <c r="AK215" s="241"/>
      <c r="AL215" s="241"/>
      <c r="AM215" s="241"/>
      <c r="AN215" s="241"/>
      <c r="AO215" s="241"/>
      <c r="AP215" s="241"/>
      <c r="AQ215" s="241"/>
      <c r="AR215" s="241"/>
      <c r="AS215" s="241"/>
      <c r="AT215" s="241"/>
      <c r="AU215" s="241"/>
      <c r="AV215" s="240"/>
      <c r="AW215" s="240"/>
      <c r="AX215" s="240"/>
      <c r="AY215" s="240"/>
      <c r="AZ215" s="240"/>
      <c r="BA215" s="240"/>
      <c r="BB215" s="240"/>
      <c r="BC215" s="240"/>
      <c r="BD215" s="240"/>
      <c r="BE215" s="240"/>
      <c r="BF215" s="240"/>
      <c r="BG215" s="240"/>
      <c r="BH215" s="240"/>
      <c r="BI215" s="240"/>
      <c r="BJ215" s="240"/>
      <c r="BK215" s="240"/>
      <c r="BL215" s="240"/>
      <c r="BM215" s="240"/>
      <c r="BN215" s="240"/>
      <c r="BO215" s="240"/>
      <c r="BP215" s="240"/>
      <c r="BQ215" s="240"/>
      <c r="BR215" s="240"/>
      <c r="BS215" s="240"/>
      <c r="BT215" s="240"/>
      <c r="BU215" s="240"/>
      <c r="BV215" s="240"/>
      <c r="BW215" s="240"/>
      <c r="BX215" s="240"/>
      <c r="BY215" s="240"/>
      <c r="BZ215" s="240"/>
      <c r="CA215" s="240"/>
      <c r="CB215" s="240"/>
      <c r="CC215" s="240"/>
      <c r="CD215" s="240"/>
      <c r="CE215" s="240"/>
    </row>
    <row r="216" spans="1:83" ht="15.75" customHeight="1">
      <c r="A216" s="240"/>
      <c r="B216" s="240"/>
      <c r="C216" s="240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1"/>
      <c r="AL216" s="241"/>
      <c r="AM216" s="241"/>
      <c r="AN216" s="241"/>
      <c r="AO216" s="241"/>
      <c r="AP216" s="241"/>
      <c r="AQ216" s="241"/>
      <c r="AR216" s="241"/>
      <c r="AS216" s="241"/>
      <c r="AT216" s="241"/>
      <c r="AU216" s="241"/>
      <c r="AV216" s="240"/>
      <c r="AW216" s="240"/>
      <c r="AX216" s="240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J216" s="240"/>
      <c r="BK216" s="240"/>
      <c r="BL216" s="240"/>
      <c r="BM216" s="240"/>
      <c r="BN216" s="240"/>
      <c r="BO216" s="240"/>
      <c r="BP216" s="240"/>
      <c r="BQ216" s="240"/>
      <c r="BR216" s="240"/>
      <c r="BS216" s="240"/>
      <c r="BT216" s="240"/>
      <c r="BU216" s="240"/>
      <c r="BV216" s="240"/>
      <c r="BW216" s="240"/>
      <c r="BX216" s="240"/>
      <c r="BY216" s="240"/>
      <c r="BZ216" s="240"/>
      <c r="CA216" s="240"/>
      <c r="CB216" s="240"/>
      <c r="CC216" s="240"/>
      <c r="CD216" s="240"/>
      <c r="CE216" s="240"/>
    </row>
    <row r="217" spans="1:83" ht="15.75" customHeight="1">
      <c r="A217" s="240"/>
      <c r="B217" s="240"/>
      <c r="C217" s="240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  <c r="AA217" s="241"/>
      <c r="AB217" s="241"/>
      <c r="AC217" s="241"/>
      <c r="AD217" s="241"/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241"/>
      <c r="AQ217" s="241"/>
      <c r="AR217" s="241"/>
      <c r="AS217" s="241"/>
      <c r="AT217" s="241"/>
      <c r="AU217" s="241"/>
      <c r="AV217" s="240"/>
      <c r="AW217" s="240"/>
      <c r="AX217" s="240"/>
      <c r="AY217" s="240"/>
      <c r="AZ217" s="240"/>
      <c r="BA217" s="240"/>
      <c r="BB217" s="240"/>
      <c r="BC217" s="240"/>
      <c r="BD217" s="240"/>
      <c r="BE217" s="240"/>
      <c r="BF217" s="240"/>
      <c r="BG217" s="240"/>
      <c r="BH217" s="240"/>
      <c r="BI217" s="240"/>
      <c r="BJ217" s="240"/>
      <c r="BK217" s="240"/>
      <c r="BL217" s="240"/>
      <c r="BM217" s="240"/>
      <c r="BN217" s="240"/>
      <c r="BO217" s="240"/>
      <c r="BP217" s="240"/>
      <c r="BQ217" s="240"/>
      <c r="BR217" s="240"/>
      <c r="BS217" s="240"/>
      <c r="BT217" s="240"/>
      <c r="BU217" s="240"/>
      <c r="BV217" s="240"/>
      <c r="BW217" s="240"/>
      <c r="BX217" s="240"/>
      <c r="BY217" s="240"/>
      <c r="BZ217" s="240"/>
      <c r="CA217" s="240"/>
      <c r="CB217" s="240"/>
      <c r="CC217" s="240"/>
      <c r="CD217" s="240"/>
      <c r="CE217" s="240"/>
    </row>
    <row r="218" spans="1:83" ht="15.75" customHeight="1">
      <c r="A218" s="240"/>
      <c r="B218" s="240"/>
      <c r="C218" s="240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1"/>
      <c r="AK218" s="241"/>
      <c r="AL218" s="241"/>
      <c r="AM218" s="241"/>
      <c r="AN218" s="241"/>
      <c r="AO218" s="241"/>
      <c r="AP218" s="241"/>
      <c r="AQ218" s="241"/>
      <c r="AR218" s="241"/>
      <c r="AS218" s="241"/>
      <c r="AT218" s="241"/>
      <c r="AU218" s="241"/>
      <c r="AV218" s="240"/>
      <c r="AW218" s="240"/>
      <c r="AX218" s="240"/>
      <c r="AY218" s="240"/>
      <c r="AZ218" s="240"/>
      <c r="BA218" s="240"/>
      <c r="BB218" s="240"/>
      <c r="BC218" s="240"/>
      <c r="BD218" s="240"/>
      <c r="BE218" s="240"/>
      <c r="BF218" s="240"/>
      <c r="BG218" s="240"/>
      <c r="BH218" s="240"/>
      <c r="BI218" s="240"/>
      <c r="BJ218" s="240"/>
      <c r="BK218" s="240"/>
      <c r="BL218" s="240"/>
      <c r="BM218" s="240"/>
      <c r="BN218" s="240"/>
      <c r="BO218" s="240"/>
      <c r="BP218" s="240"/>
      <c r="BQ218" s="240"/>
      <c r="BR218" s="240"/>
      <c r="BS218" s="240"/>
      <c r="BT218" s="240"/>
      <c r="BU218" s="240"/>
      <c r="BV218" s="240"/>
      <c r="BW218" s="240"/>
      <c r="BX218" s="240"/>
      <c r="BY218" s="240"/>
      <c r="BZ218" s="240"/>
      <c r="CA218" s="240"/>
      <c r="CB218" s="240"/>
      <c r="CC218" s="240"/>
      <c r="CD218" s="240"/>
      <c r="CE218" s="240"/>
    </row>
    <row r="219" spans="1:83" ht="15.75" customHeight="1">
      <c r="A219" s="240"/>
      <c r="B219" s="240"/>
      <c r="C219" s="240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  <c r="AA219" s="241"/>
      <c r="AB219" s="241"/>
      <c r="AC219" s="241"/>
      <c r="AD219" s="241"/>
      <c r="AE219" s="241"/>
      <c r="AF219" s="241"/>
      <c r="AG219" s="241"/>
      <c r="AH219" s="241"/>
      <c r="AI219" s="241"/>
      <c r="AJ219" s="241"/>
      <c r="AK219" s="241"/>
      <c r="AL219" s="241"/>
      <c r="AM219" s="241"/>
      <c r="AN219" s="241"/>
      <c r="AO219" s="241"/>
      <c r="AP219" s="241"/>
      <c r="AQ219" s="241"/>
      <c r="AR219" s="241"/>
      <c r="AS219" s="241"/>
      <c r="AT219" s="241"/>
      <c r="AU219" s="241"/>
      <c r="AV219" s="240"/>
      <c r="AW219" s="240"/>
      <c r="AX219" s="240"/>
      <c r="AY219" s="240"/>
      <c r="AZ219" s="240"/>
      <c r="BA219" s="240"/>
      <c r="BB219" s="240"/>
      <c r="BC219" s="240"/>
      <c r="BD219" s="240"/>
      <c r="BE219" s="240"/>
      <c r="BF219" s="240"/>
      <c r="BG219" s="240"/>
      <c r="BH219" s="240"/>
      <c r="BI219" s="240"/>
      <c r="BJ219" s="240"/>
      <c r="BK219" s="240"/>
      <c r="BL219" s="240"/>
      <c r="BM219" s="240"/>
      <c r="BN219" s="240"/>
      <c r="BO219" s="240"/>
      <c r="BP219" s="240"/>
      <c r="BQ219" s="240"/>
      <c r="BR219" s="240"/>
      <c r="BS219" s="240"/>
      <c r="BT219" s="240"/>
      <c r="BU219" s="240"/>
      <c r="BV219" s="240"/>
      <c r="BW219" s="240"/>
      <c r="BX219" s="240"/>
      <c r="BY219" s="240"/>
      <c r="BZ219" s="240"/>
      <c r="CA219" s="240"/>
      <c r="CB219" s="240"/>
      <c r="CC219" s="240"/>
      <c r="CD219" s="240"/>
      <c r="CE219" s="240"/>
    </row>
    <row r="220" spans="1:83" ht="15.75" customHeight="1">
      <c r="A220" s="240"/>
      <c r="B220" s="240"/>
      <c r="C220" s="240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1"/>
      <c r="AL220" s="241"/>
      <c r="AM220" s="241"/>
      <c r="AN220" s="241"/>
      <c r="AO220" s="241"/>
      <c r="AP220" s="241"/>
      <c r="AQ220" s="241"/>
      <c r="AR220" s="241"/>
      <c r="AS220" s="241"/>
      <c r="AT220" s="241"/>
      <c r="AU220" s="241"/>
      <c r="AV220" s="240"/>
      <c r="AW220" s="240"/>
      <c r="AX220" s="240"/>
      <c r="AY220" s="240"/>
      <c r="AZ220" s="240"/>
      <c r="BA220" s="240"/>
      <c r="BB220" s="240"/>
      <c r="BC220" s="240"/>
      <c r="BD220" s="240"/>
      <c r="BE220" s="240"/>
      <c r="BF220" s="240"/>
      <c r="BG220" s="240"/>
      <c r="BH220" s="240"/>
      <c r="BI220" s="240"/>
      <c r="BJ220" s="240"/>
      <c r="BK220" s="240"/>
      <c r="BL220" s="240"/>
      <c r="BM220" s="240"/>
      <c r="BN220" s="240"/>
      <c r="BO220" s="240"/>
      <c r="BP220" s="240"/>
      <c r="BQ220" s="240"/>
      <c r="BR220" s="240"/>
      <c r="BS220" s="240"/>
      <c r="BT220" s="240"/>
      <c r="BU220" s="240"/>
      <c r="BV220" s="240"/>
      <c r="BW220" s="240"/>
      <c r="BX220" s="240"/>
      <c r="BY220" s="240"/>
      <c r="BZ220" s="240"/>
      <c r="CA220" s="240"/>
      <c r="CB220" s="240"/>
      <c r="CC220" s="240"/>
      <c r="CD220" s="240"/>
      <c r="CE220" s="240"/>
    </row>
    <row r="221" spans="1:83" ht="15.75" customHeight="1">
      <c r="A221" s="240"/>
      <c r="B221" s="240"/>
      <c r="C221" s="240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  <c r="AA221" s="241"/>
      <c r="AB221" s="241"/>
      <c r="AC221" s="241"/>
      <c r="AD221" s="241"/>
      <c r="AE221" s="241"/>
      <c r="AF221" s="241"/>
      <c r="AG221" s="241"/>
      <c r="AH221" s="241"/>
      <c r="AI221" s="241"/>
      <c r="AJ221" s="241"/>
      <c r="AK221" s="241"/>
      <c r="AL221" s="241"/>
      <c r="AM221" s="241"/>
      <c r="AN221" s="241"/>
      <c r="AO221" s="241"/>
      <c r="AP221" s="241"/>
      <c r="AQ221" s="241"/>
      <c r="AR221" s="241"/>
      <c r="AS221" s="241"/>
      <c r="AT221" s="241"/>
      <c r="AU221" s="241"/>
      <c r="AV221" s="240"/>
      <c r="AW221" s="240"/>
      <c r="AX221" s="240"/>
      <c r="AY221" s="240"/>
      <c r="AZ221" s="240"/>
      <c r="BA221" s="240"/>
      <c r="BB221" s="240"/>
      <c r="BC221" s="240"/>
      <c r="BD221" s="240"/>
      <c r="BE221" s="240"/>
      <c r="BF221" s="240"/>
      <c r="BG221" s="240"/>
      <c r="BH221" s="240"/>
      <c r="BI221" s="240"/>
      <c r="BJ221" s="240"/>
      <c r="BK221" s="240"/>
      <c r="BL221" s="240"/>
      <c r="BM221" s="240"/>
      <c r="BN221" s="240"/>
      <c r="BO221" s="240"/>
      <c r="BP221" s="240"/>
      <c r="BQ221" s="240"/>
      <c r="BR221" s="240"/>
      <c r="BS221" s="240"/>
      <c r="BT221" s="240"/>
      <c r="BU221" s="240"/>
      <c r="BV221" s="240"/>
      <c r="BW221" s="240"/>
      <c r="BX221" s="240"/>
      <c r="BY221" s="240"/>
      <c r="BZ221" s="240"/>
      <c r="CA221" s="240"/>
      <c r="CB221" s="240"/>
      <c r="CC221" s="240"/>
      <c r="CD221" s="240"/>
      <c r="CE221" s="240"/>
    </row>
    <row r="222" spans="1:83" ht="15.75" customHeight="1">
      <c r="A222" s="240"/>
      <c r="B222" s="240"/>
      <c r="C222" s="240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0"/>
      <c r="AW222" s="240"/>
      <c r="AX222" s="240"/>
      <c r="AY222" s="240"/>
      <c r="AZ222" s="240"/>
      <c r="BA222" s="240"/>
      <c r="BB222" s="240"/>
      <c r="BC222" s="240"/>
      <c r="BD222" s="240"/>
      <c r="BE222" s="240"/>
      <c r="BF222" s="240"/>
      <c r="BG222" s="240"/>
      <c r="BH222" s="240"/>
      <c r="BI222" s="240"/>
      <c r="BJ222" s="240"/>
      <c r="BK222" s="240"/>
      <c r="BL222" s="240"/>
      <c r="BM222" s="240"/>
      <c r="BN222" s="240"/>
      <c r="BO222" s="240"/>
      <c r="BP222" s="240"/>
      <c r="BQ222" s="240"/>
      <c r="BR222" s="240"/>
      <c r="BS222" s="240"/>
      <c r="BT222" s="240"/>
      <c r="BU222" s="240"/>
      <c r="BV222" s="240"/>
      <c r="BW222" s="240"/>
      <c r="BX222" s="240"/>
      <c r="BY222" s="240"/>
      <c r="BZ222" s="240"/>
      <c r="CA222" s="240"/>
      <c r="CB222" s="240"/>
      <c r="CC222" s="240"/>
      <c r="CD222" s="240"/>
      <c r="CE222" s="240"/>
    </row>
    <row r="223" spans="1:83" ht="15.75" customHeight="1">
      <c r="A223" s="240"/>
      <c r="B223" s="240"/>
      <c r="C223" s="240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  <c r="AA223" s="241"/>
      <c r="AB223" s="241"/>
      <c r="AC223" s="241"/>
      <c r="AD223" s="241"/>
      <c r="AE223" s="241"/>
      <c r="AF223" s="241"/>
      <c r="AG223" s="241"/>
      <c r="AH223" s="241"/>
      <c r="AI223" s="241"/>
      <c r="AJ223" s="241"/>
      <c r="AK223" s="241"/>
      <c r="AL223" s="241"/>
      <c r="AM223" s="241"/>
      <c r="AN223" s="241"/>
      <c r="AO223" s="241"/>
      <c r="AP223" s="241"/>
      <c r="AQ223" s="241"/>
      <c r="AR223" s="241"/>
      <c r="AS223" s="241"/>
      <c r="AT223" s="241"/>
      <c r="AU223" s="241"/>
      <c r="AV223" s="240"/>
      <c r="AW223" s="240"/>
      <c r="AX223" s="240"/>
      <c r="AY223" s="240"/>
      <c r="AZ223" s="240"/>
      <c r="BA223" s="240"/>
      <c r="BB223" s="240"/>
      <c r="BC223" s="240"/>
      <c r="BD223" s="240"/>
      <c r="BE223" s="240"/>
      <c r="BF223" s="240"/>
      <c r="BG223" s="240"/>
      <c r="BH223" s="240"/>
      <c r="BI223" s="240"/>
      <c r="BJ223" s="240"/>
      <c r="BK223" s="240"/>
      <c r="BL223" s="240"/>
      <c r="BM223" s="240"/>
      <c r="BN223" s="240"/>
      <c r="BO223" s="240"/>
      <c r="BP223" s="240"/>
      <c r="BQ223" s="240"/>
      <c r="BR223" s="240"/>
      <c r="BS223" s="240"/>
      <c r="BT223" s="240"/>
      <c r="BU223" s="240"/>
      <c r="BV223" s="240"/>
      <c r="BW223" s="240"/>
      <c r="BX223" s="240"/>
      <c r="BY223" s="240"/>
      <c r="BZ223" s="240"/>
      <c r="CA223" s="240"/>
      <c r="CB223" s="240"/>
      <c r="CC223" s="240"/>
      <c r="CD223" s="240"/>
      <c r="CE223" s="240"/>
    </row>
    <row r="224" spans="1:83" ht="15.75" customHeight="1">
      <c r="A224" s="240"/>
      <c r="B224" s="240"/>
      <c r="C224" s="240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  <c r="AA224" s="241"/>
      <c r="AB224" s="241"/>
      <c r="AC224" s="241"/>
      <c r="AD224" s="241"/>
      <c r="AE224" s="241"/>
      <c r="AF224" s="241"/>
      <c r="AG224" s="241"/>
      <c r="AH224" s="241"/>
      <c r="AI224" s="241"/>
      <c r="AJ224" s="241"/>
      <c r="AK224" s="241"/>
      <c r="AL224" s="241"/>
      <c r="AM224" s="241"/>
      <c r="AN224" s="241"/>
      <c r="AO224" s="241"/>
      <c r="AP224" s="241"/>
      <c r="AQ224" s="241"/>
      <c r="AR224" s="241"/>
      <c r="AS224" s="241"/>
      <c r="AT224" s="241"/>
      <c r="AU224" s="241"/>
      <c r="AV224" s="240"/>
      <c r="AW224" s="240"/>
      <c r="AX224" s="240"/>
      <c r="AY224" s="240"/>
      <c r="AZ224" s="240"/>
      <c r="BA224" s="240"/>
      <c r="BB224" s="240"/>
      <c r="BC224" s="240"/>
      <c r="BD224" s="240"/>
      <c r="BE224" s="240"/>
      <c r="BF224" s="240"/>
      <c r="BG224" s="240"/>
      <c r="BH224" s="240"/>
      <c r="BI224" s="240"/>
      <c r="BJ224" s="240"/>
      <c r="BK224" s="240"/>
      <c r="BL224" s="240"/>
      <c r="BM224" s="240"/>
      <c r="BN224" s="240"/>
      <c r="BO224" s="240"/>
      <c r="BP224" s="240"/>
      <c r="BQ224" s="240"/>
      <c r="BR224" s="240"/>
      <c r="BS224" s="240"/>
      <c r="BT224" s="240"/>
      <c r="BU224" s="240"/>
      <c r="BV224" s="240"/>
      <c r="BW224" s="240"/>
      <c r="BX224" s="240"/>
      <c r="BY224" s="240"/>
      <c r="BZ224" s="240"/>
      <c r="CA224" s="240"/>
      <c r="CB224" s="240"/>
      <c r="CC224" s="240"/>
      <c r="CD224" s="240"/>
      <c r="CE224" s="240"/>
    </row>
    <row r="225" spans="1:83" ht="15.75" customHeight="1">
      <c r="A225" s="240"/>
      <c r="B225" s="240"/>
      <c r="C225" s="240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  <c r="AA225" s="241"/>
      <c r="AB225" s="241"/>
      <c r="AC225" s="241"/>
      <c r="AD225" s="241"/>
      <c r="AE225" s="241"/>
      <c r="AF225" s="241"/>
      <c r="AG225" s="241"/>
      <c r="AH225" s="241"/>
      <c r="AI225" s="241"/>
      <c r="AJ225" s="241"/>
      <c r="AK225" s="241"/>
      <c r="AL225" s="241"/>
      <c r="AM225" s="241"/>
      <c r="AN225" s="241"/>
      <c r="AO225" s="241"/>
      <c r="AP225" s="241"/>
      <c r="AQ225" s="241"/>
      <c r="AR225" s="241"/>
      <c r="AS225" s="241"/>
      <c r="AT225" s="241"/>
      <c r="AU225" s="241"/>
      <c r="AV225" s="240"/>
      <c r="AW225" s="240"/>
      <c r="AX225" s="240"/>
      <c r="AY225" s="240"/>
      <c r="AZ225" s="240"/>
      <c r="BA225" s="240"/>
      <c r="BB225" s="240"/>
      <c r="BC225" s="240"/>
      <c r="BD225" s="240"/>
      <c r="BE225" s="240"/>
      <c r="BF225" s="240"/>
      <c r="BG225" s="240"/>
      <c r="BH225" s="240"/>
      <c r="BI225" s="240"/>
      <c r="BJ225" s="240"/>
      <c r="BK225" s="240"/>
      <c r="BL225" s="240"/>
      <c r="BM225" s="240"/>
      <c r="BN225" s="240"/>
      <c r="BO225" s="240"/>
      <c r="BP225" s="240"/>
      <c r="BQ225" s="240"/>
      <c r="BR225" s="240"/>
      <c r="BS225" s="240"/>
      <c r="BT225" s="240"/>
      <c r="BU225" s="240"/>
      <c r="BV225" s="240"/>
      <c r="BW225" s="240"/>
      <c r="BX225" s="240"/>
      <c r="BY225" s="240"/>
      <c r="BZ225" s="240"/>
      <c r="CA225" s="240"/>
      <c r="CB225" s="240"/>
      <c r="CC225" s="240"/>
      <c r="CD225" s="240"/>
      <c r="CE225" s="240"/>
    </row>
    <row r="226" spans="1:83" ht="15.75" customHeight="1">
      <c r="A226" s="240"/>
      <c r="B226" s="240"/>
      <c r="C226" s="240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0"/>
      <c r="AW226" s="240"/>
      <c r="AX226" s="240"/>
      <c r="AY226" s="240"/>
      <c r="AZ226" s="240"/>
      <c r="BA226" s="240"/>
      <c r="BB226" s="240"/>
      <c r="BC226" s="240"/>
      <c r="BD226" s="240"/>
      <c r="BE226" s="240"/>
      <c r="BF226" s="240"/>
      <c r="BG226" s="240"/>
      <c r="BH226" s="240"/>
      <c r="BI226" s="240"/>
      <c r="BJ226" s="240"/>
      <c r="BK226" s="240"/>
      <c r="BL226" s="240"/>
      <c r="BM226" s="240"/>
      <c r="BN226" s="240"/>
      <c r="BO226" s="240"/>
      <c r="BP226" s="240"/>
      <c r="BQ226" s="240"/>
      <c r="BR226" s="240"/>
      <c r="BS226" s="240"/>
      <c r="BT226" s="240"/>
      <c r="BU226" s="240"/>
      <c r="BV226" s="240"/>
      <c r="BW226" s="240"/>
      <c r="BX226" s="240"/>
      <c r="BY226" s="240"/>
      <c r="BZ226" s="240"/>
      <c r="CA226" s="240"/>
      <c r="CB226" s="240"/>
      <c r="CC226" s="240"/>
      <c r="CD226" s="240"/>
      <c r="CE226" s="240"/>
    </row>
    <row r="227" spans="1:83" ht="15.75" customHeight="1">
      <c r="A227" s="240"/>
      <c r="B227" s="240"/>
      <c r="C227" s="240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41"/>
      <c r="AE227" s="241"/>
      <c r="AF227" s="241"/>
      <c r="AG227" s="241"/>
      <c r="AH227" s="241"/>
      <c r="AI227" s="241"/>
      <c r="AJ227" s="241"/>
      <c r="AK227" s="241"/>
      <c r="AL227" s="241"/>
      <c r="AM227" s="241"/>
      <c r="AN227" s="241"/>
      <c r="AO227" s="241"/>
      <c r="AP227" s="241"/>
      <c r="AQ227" s="241"/>
      <c r="AR227" s="241"/>
      <c r="AS227" s="241"/>
      <c r="AT227" s="241"/>
      <c r="AU227" s="241"/>
      <c r="AV227" s="240"/>
      <c r="AW227" s="240"/>
      <c r="AX227" s="240"/>
      <c r="AY227" s="240"/>
      <c r="AZ227" s="240"/>
      <c r="BA227" s="240"/>
      <c r="BB227" s="240"/>
      <c r="BC227" s="240"/>
      <c r="BD227" s="240"/>
      <c r="BE227" s="240"/>
      <c r="BF227" s="240"/>
      <c r="BG227" s="240"/>
      <c r="BH227" s="240"/>
      <c r="BI227" s="240"/>
      <c r="BJ227" s="240"/>
      <c r="BK227" s="240"/>
      <c r="BL227" s="240"/>
      <c r="BM227" s="240"/>
      <c r="BN227" s="240"/>
      <c r="BO227" s="240"/>
      <c r="BP227" s="240"/>
      <c r="BQ227" s="240"/>
      <c r="BR227" s="240"/>
      <c r="BS227" s="240"/>
      <c r="BT227" s="240"/>
      <c r="BU227" s="240"/>
      <c r="BV227" s="240"/>
      <c r="BW227" s="240"/>
      <c r="BX227" s="240"/>
      <c r="BY227" s="240"/>
      <c r="BZ227" s="240"/>
      <c r="CA227" s="240"/>
      <c r="CB227" s="240"/>
      <c r="CC227" s="240"/>
      <c r="CD227" s="240"/>
      <c r="CE227" s="240"/>
    </row>
    <row r="228" spans="1:83" ht="15.75" customHeight="1">
      <c r="A228" s="240"/>
      <c r="B228" s="240"/>
      <c r="C228" s="240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  <c r="AA228" s="241"/>
      <c r="AB228" s="241"/>
      <c r="AC228" s="241"/>
      <c r="AD228" s="241"/>
      <c r="AE228" s="241"/>
      <c r="AF228" s="241"/>
      <c r="AG228" s="241"/>
      <c r="AH228" s="241"/>
      <c r="AI228" s="241"/>
      <c r="AJ228" s="241"/>
      <c r="AK228" s="241"/>
      <c r="AL228" s="241"/>
      <c r="AM228" s="241"/>
      <c r="AN228" s="241"/>
      <c r="AO228" s="241"/>
      <c r="AP228" s="241"/>
      <c r="AQ228" s="241"/>
      <c r="AR228" s="241"/>
      <c r="AS228" s="241"/>
      <c r="AT228" s="241"/>
      <c r="AU228" s="241"/>
      <c r="AV228" s="240"/>
      <c r="AW228" s="240"/>
      <c r="AX228" s="240"/>
      <c r="AY228" s="240"/>
      <c r="AZ228" s="240"/>
      <c r="BA228" s="240"/>
      <c r="BB228" s="240"/>
      <c r="BC228" s="240"/>
      <c r="BD228" s="240"/>
      <c r="BE228" s="240"/>
      <c r="BF228" s="240"/>
      <c r="BG228" s="240"/>
      <c r="BH228" s="240"/>
      <c r="BI228" s="240"/>
      <c r="BJ228" s="240"/>
      <c r="BK228" s="240"/>
      <c r="BL228" s="240"/>
      <c r="BM228" s="240"/>
      <c r="BN228" s="240"/>
      <c r="BO228" s="240"/>
      <c r="BP228" s="240"/>
      <c r="BQ228" s="240"/>
      <c r="BR228" s="240"/>
      <c r="BS228" s="240"/>
      <c r="BT228" s="240"/>
      <c r="BU228" s="240"/>
      <c r="BV228" s="240"/>
      <c r="BW228" s="240"/>
      <c r="BX228" s="240"/>
      <c r="BY228" s="240"/>
      <c r="BZ228" s="240"/>
      <c r="CA228" s="240"/>
      <c r="CB228" s="240"/>
      <c r="CC228" s="240"/>
      <c r="CD228" s="240"/>
      <c r="CE228" s="240"/>
    </row>
    <row r="229" spans="1:83" ht="15.75" customHeight="1">
      <c r="A229" s="240"/>
      <c r="B229" s="240"/>
      <c r="C229" s="240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0"/>
      <c r="AW229" s="240"/>
      <c r="AX229" s="240"/>
      <c r="AY229" s="240"/>
      <c r="AZ229" s="240"/>
      <c r="BA229" s="240"/>
      <c r="BB229" s="240"/>
      <c r="BC229" s="240"/>
      <c r="BD229" s="240"/>
      <c r="BE229" s="240"/>
      <c r="BF229" s="240"/>
      <c r="BG229" s="240"/>
      <c r="BH229" s="240"/>
      <c r="BI229" s="240"/>
      <c r="BJ229" s="240"/>
      <c r="BK229" s="240"/>
      <c r="BL229" s="240"/>
      <c r="BM229" s="240"/>
      <c r="BN229" s="240"/>
      <c r="BO229" s="240"/>
      <c r="BP229" s="240"/>
      <c r="BQ229" s="240"/>
      <c r="BR229" s="240"/>
      <c r="BS229" s="240"/>
      <c r="BT229" s="240"/>
      <c r="BU229" s="240"/>
      <c r="BV229" s="240"/>
      <c r="BW229" s="240"/>
      <c r="BX229" s="240"/>
      <c r="BY229" s="240"/>
      <c r="BZ229" s="240"/>
      <c r="CA229" s="240"/>
      <c r="CB229" s="240"/>
      <c r="CC229" s="240"/>
      <c r="CD229" s="240"/>
      <c r="CE229" s="240"/>
    </row>
    <row r="230" spans="1:83" ht="15.75" customHeight="1">
      <c r="A230" s="240"/>
      <c r="B230" s="240"/>
      <c r="C230" s="240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0"/>
      <c r="AW230" s="240"/>
      <c r="AX230" s="240"/>
      <c r="AY230" s="240"/>
      <c r="AZ230" s="240"/>
      <c r="BA230" s="240"/>
      <c r="BB230" s="240"/>
      <c r="BC230" s="240"/>
      <c r="BD230" s="240"/>
      <c r="BE230" s="240"/>
      <c r="BF230" s="240"/>
      <c r="BG230" s="240"/>
      <c r="BH230" s="240"/>
      <c r="BI230" s="240"/>
      <c r="BJ230" s="240"/>
      <c r="BK230" s="240"/>
      <c r="BL230" s="240"/>
      <c r="BM230" s="240"/>
      <c r="BN230" s="240"/>
      <c r="BO230" s="240"/>
      <c r="BP230" s="240"/>
      <c r="BQ230" s="240"/>
      <c r="BR230" s="240"/>
      <c r="BS230" s="240"/>
      <c r="BT230" s="240"/>
      <c r="BU230" s="240"/>
      <c r="BV230" s="240"/>
      <c r="BW230" s="240"/>
      <c r="BX230" s="240"/>
      <c r="BY230" s="240"/>
      <c r="BZ230" s="240"/>
      <c r="CA230" s="240"/>
      <c r="CB230" s="240"/>
      <c r="CC230" s="240"/>
      <c r="CD230" s="240"/>
      <c r="CE230" s="240"/>
    </row>
    <row r="231" spans="1:83" ht="15.75" customHeight="1">
      <c r="A231" s="240"/>
      <c r="B231" s="240"/>
      <c r="C231" s="240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  <c r="AA231" s="241"/>
      <c r="AB231" s="241"/>
      <c r="AC231" s="241"/>
      <c r="AD231" s="241"/>
      <c r="AE231" s="241"/>
      <c r="AF231" s="241"/>
      <c r="AG231" s="241"/>
      <c r="AH231" s="241"/>
      <c r="AI231" s="241"/>
      <c r="AJ231" s="241"/>
      <c r="AK231" s="241"/>
      <c r="AL231" s="241"/>
      <c r="AM231" s="241"/>
      <c r="AN231" s="241"/>
      <c r="AO231" s="241"/>
      <c r="AP231" s="241"/>
      <c r="AQ231" s="241"/>
      <c r="AR231" s="241"/>
      <c r="AS231" s="241"/>
      <c r="AT231" s="241"/>
      <c r="AU231" s="241"/>
      <c r="AV231" s="240"/>
      <c r="AW231" s="240"/>
      <c r="AX231" s="240"/>
      <c r="AY231" s="240"/>
      <c r="AZ231" s="240"/>
      <c r="BA231" s="240"/>
      <c r="BB231" s="240"/>
      <c r="BC231" s="240"/>
      <c r="BD231" s="240"/>
      <c r="BE231" s="240"/>
      <c r="BF231" s="240"/>
      <c r="BG231" s="240"/>
      <c r="BH231" s="240"/>
      <c r="BI231" s="240"/>
      <c r="BJ231" s="240"/>
      <c r="BK231" s="240"/>
      <c r="BL231" s="240"/>
      <c r="BM231" s="240"/>
      <c r="BN231" s="240"/>
      <c r="BO231" s="240"/>
      <c r="BP231" s="240"/>
      <c r="BQ231" s="240"/>
      <c r="BR231" s="240"/>
      <c r="BS231" s="240"/>
      <c r="BT231" s="240"/>
      <c r="BU231" s="240"/>
      <c r="BV231" s="240"/>
      <c r="BW231" s="240"/>
      <c r="BX231" s="240"/>
      <c r="BY231" s="240"/>
      <c r="BZ231" s="240"/>
      <c r="CA231" s="240"/>
      <c r="CB231" s="240"/>
      <c r="CC231" s="240"/>
      <c r="CD231" s="240"/>
      <c r="CE231" s="240"/>
    </row>
    <row r="232" spans="1:83" ht="15.75" customHeight="1">
      <c r="A232" s="240"/>
      <c r="B232" s="240"/>
      <c r="C232" s="240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  <c r="AA232" s="241"/>
      <c r="AB232" s="241"/>
      <c r="AC232" s="241"/>
      <c r="AD232" s="241"/>
      <c r="AE232" s="241"/>
      <c r="AF232" s="241"/>
      <c r="AG232" s="241"/>
      <c r="AH232" s="241"/>
      <c r="AI232" s="241"/>
      <c r="AJ232" s="241"/>
      <c r="AK232" s="241"/>
      <c r="AL232" s="241"/>
      <c r="AM232" s="241"/>
      <c r="AN232" s="241"/>
      <c r="AO232" s="241"/>
      <c r="AP232" s="241"/>
      <c r="AQ232" s="241"/>
      <c r="AR232" s="241"/>
      <c r="AS232" s="241"/>
      <c r="AT232" s="241"/>
      <c r="AU232" s="241"/>
      <c r="AV232" s="240"/>
      <c r="AW232" s="240"/>
      <c r="AX232" s="240"/>
      <c r="AY232" s="240"/>
      <c r="AZ232" s="240"/>
      <c r="BA232" s="240"/>
      <c r="BB232" s="240"/>
      <c r="BC232" s="240"/>
      <c r="BD232" s="240"/>
      <c r="BE232" s="240"/>
      <c r="BF232" s="240"/>
      <c r="BG232" s="240"/>
      <c r="BH232" s="240"/>
      <c r="BI232" s="240"/>
      <c r="BJ232" s="240"/>
      <c r="BK232" s="240"/>
      <c r="BL232" s="240"/>
      <c r="BM232" s="240"/>
      <c r="BN232" s="240"/>
      <c r="BO232" s="240"/>
      <c r="BP232" s="240"/>
      <c r="BQ232" s="240"/>
      <c r="BR232" s="240"/>
      <c r="BS232" s="240"/>
      <c r="BT232" s="240"/>
      <c r="BU232" s="240"/>
      <c r="BV232" s="240"/>
      <c r="BW232" s="240"/>
      <c r="BX232" s="240"/>
      <c r="BY232" s="240"/>
      <c r="BZ232" s="240"/>
      <c r="CA232" s="240"/>
      <c r="CB232" s="240"/>
      <c r="CC232" s="240"/>
      <c r="CD232" s="240"/>
      <c r="CE232" s="240"/>
    </row>
    <row r="233" spans="1:83" ht="15.75" customHeight="1">
      <c r="A233" s="240"/>
      <c r="B233" s="240"/>
      <c r="C233" s="240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  <c r="AA233" s="241"/>
      <c r="AB233" s="241"/>
      <c r="AC233" s="241"/>
      <c r="AD233" s="241"/>
      <c r="AE233" s="241"/>
      <c r="AF233" s="241"/>
      <c r="AG233" s="241"/>
      <c r="AH233" s="241"/>
      <c r="AI233" s="241"/>
      <c r="AJ233" s="241"/>
      <c r="AK233" s="241"/>
      <c r="AL233" s="241"/>
      <c r="AM233" s="241"/>
      <c r="AN233" s="241"/>
      <c r="AO233" s="241"/>
      <c r="AP233" s="241"/>
      <c r="AQ233" s="241"/>
      <c r="AR233" s="241"/>
      <c r="AS233" s="241"/>
      <c r="AT233" s="241"/>
      <c r="AU233" s="241"/>
      <c r="AV233" s="240"/>
      <c r="AW233" s="240"/>
      <c r="AX233" s="240"/>
      <c r="AY233" s="240"/>
      <c r="AZ233" s="240"/>
      <c r="BA233" s="240"/>
      <c r="BB233" s="240"/>
      <c r="BC233" s="240"/>
      <c r="BD233" s="240"/>
      <c r="BE233" s="240"/>
      <c r="BF233" s="240"/>
      <c r="BG233" s="240"/>
      <c r="BH233" s="240"/>
      <c r="BI233" s="240"/>
      <c r="BJ233" s="240"/>
      <c r="BK233" s="240"/>
      <c r="BL233" s="240"/>
      <c r="BM233" s="240"/>
      <c r="BN233" s="240"/>
      <c r="BO233" s="240"/>
      <c r="BP233" s="240"/>
      <c r="BQ233" s="240"/>
      <c r="BR233" s="240"/>
      <c r="BS233" s="240"/>
      <c r="BT233" s="240"/>
      <c r="BU233" s="240"/>
      <c r="BV233" s="240"/>
      <c r="BW233" s="240"/>
      <c r="BX233" s="240"/>
      <c r="BY233" s="240"/>
      <c r="BZ233" s="240"/>
      <c r="CA233" s="240"/>
      <c r="CB233" s="240"/>
      <c r="CC233" s="240"/>
      <c r="CD233" s="240"/>
      <c r="CE233" s="240"/>
    </row>
    <row r="234" spans="1:83" ht="15.75" customHeight="1">
      <c r="A234" s="240"/>
      <c r="B234" s="240"/>
      <c r="C234" s="240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  <c r="AA234" s="241"/>
      <c r="AB234" s="241"/>
      <c r="AC234" s="241"/>
      <c r="AD234" s="241"/>
      <c r="AE234" s="241"/>
      <c r="AF234" s="241"/>
      <c r="AG234" s="241"/>
      <c r="AH234" s="241"/>
      <c r="AI234" s="241"/>
      <c r="AJ234" s="241"/>
      <c r="AK234" s="241"/>
      <c r="AL234" s="241"/>
      <c r="AM234" s="241"/>
      <c r="AN234" s="241"/>
      <c r="AO234" s="241"/>
      <c r="AP234" s="241"/>
      <c r="AQ234" s="241"/>
      <c r="AR234" s="241"/>
      <c r="AS234" s="241"/>
      <c r="AT234" s="241"/>
      <c r="AU234" s="241"/>
      <c r="AV234" s="240"/>
      <c r="AW234" s="240"/>
      <c r="AX234" s="240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J234" s="240"/>
      <c r="BK234" s="240"/>
      <c r="BL234" s="240"/>
      <c r="BM234" s="240"/>
      <c r="BN234" s="240"/>
      <c r="BO234" s="240"/>
      <c r="BP234" s="240"/>
      <c r="BQ234" s="240"/>
      <c r="BR234" s="240"/>
      <c r="BS234" s="240"/>
      <c r="BT234" s="240"/>
      <c r="BU234" s="240"/>
      <c r="BV234" s="240"/>
      <c r="BW234" s="240"/>
      <c r="BX234" s="240"/>
      <c r="BY234" s="240"/>
      <c r="BZ234" s="240"/>
      <c r="CA234" s="240"/>
      <c r="CB234" s="240"/>
      <c r="CC234" s="240"/>
      <c r="CD234" s="240"/>
      <c r="CE234" s="240"/>
    </row>
    <row r="235" spans="1:83" ht="15.75" customHeight="1">
      <c r="A235" s="240"/>
      <c r="B235" s="240"/>
      <c r="C235" s="240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  <c r="AB235" s="241"/>
      <c r="AC235" s="241"/>
      <c r="AD235" s="241"/>
      <c r="AE235" s="241"/>
      <c r="AF235" s="241"/>
      <c r="AG235" s="241"/>
      <c r="AH235" s="241"/>
      <c r="AI235" s="241"/>
      <c r="AJ235" s="241"/>
      <c r="AK235" s="241"/>
      <c r="AL235" s="241"/>
      <c r="AM235" s="241"/>
      <c r="AN235" s="241"/>
      <c r="AO235" s="241"/>
      <c r="AP235" s="241"/>
      <c r="AQ235" s="241"/>
      <c r="AR235" s="241"/>
      <c r="AS235" s="241"/>
      <c r="AT235" s="241"/>
      <c r="AU235" s="241"/>
      <c r="AV235" s="240"/>
      <c r="AW235" s="240"/>
      <c r="AX235" s="240"/>
      <c r="AY235" s="240"/>
      <c r="AZ235" s="240"/>
      <c r="BA235" s="240"/>
      <c r="BB235" s="240"/>
      <c r="BC235" s="240"/>
      <c r="BD235" s="240"/>
      <c r="BE235" s="240"/>
      <c r="BF235" s="240"/>
      <c r="BG235" s="240"/>
      <c r="BH235" s="240"/>
      <c r="BI235" s="240"/>
      <c r="BJ235" s="240"/>
      <c r="BK235" s="240"/>
      <c r="BL235" s="240"/>
      <c r="BM235" s="240"/>
      <c r="BN235" s="240"/>
      <c r="BO235" s="240"/>
      <c r="BP235" s="240"/>
      <c r="BQ235" s="240"/>
      <c r="BR235" s="240"/>
      <c r="BS235" s="240"/>
      <c r="BT235" s="240"/>
      <c r="BU235" s="240"/>
      <c r="BV235" s="240"/>
      <c r="BW235" s="240"/>
      <c r="BX235" s="240"/>
      <c r="BY235" s="240"/>
      <c r="BZ235" s="240"/>
      <c r="CA235" s="240"/>
      <c r="CB235" s="240"/>
      <c r="CC235" s="240"/>
      <c r="CD235" s="240"/>
      <c r="CE235" s="240"/>
    </row>
    <row r="236" spans="1:83" ht="15.75" customHeight="1">
      <c r="A236" s="240"/>
      <c r="B236" s="240"/>
      <c r="C236" s="240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  <c r="AB236" s="241"/>
      <c r="AC236" s="241"/>
      <c r="AD236" s="241"/>
      <c r="AE236" s="241"/>
      <c r="AF236" s="241"/>
      <c r="AG236" s="241"/>
      <c r="AH236" s="241"/>
      <c r="AI236" s="241"/>
      <c r="AJ236" s="241"/>
      <c r="AK236" s="241"/>
      <c r="AL236" s="241"/>
      <c r="AM236" s="241"/>
      <c r="AN236" s="241"/>
      <c r="AO236" s="241"/>
      <c r="AP236" s="241"/>
      <c r="AQ236" s="241"/>
      <c r="AR236" s="241"/>
      <c r="AS236" s="241"/>
      <c r="AT236" s="241"/>
      <c r="AU236" s="241"/>
      <c r="AV236" s="240"/>
      <c r="AW236" s="240"/>
      <c r="AX236" s="240"/>
      <c r="AY236" s="240"/>
      <c r="AZ236" s="240"/>
      <c r="BA236" s="240"/>
      <c r="BB236" s="240"/>
      <c r="BC236" s="240"/>
      <c r="BD236" s="240"/>
      <c r="BE236" s="240"/>
      <c r="BF236" s="240"/>
      <c r="BG236" s="240"/>
      <c r="BH236" s="240"/>
      <c r="BI236" s="240"/>
      <c r="BJ236" s="240"/>
      <c r="BK236" s="240"/>
      <c r="BL236" s="240"/>
      <c r="BM236" s="240"/>
      <c r="BN236" s="240"/>
      <c r="BO236" s="240"/>
      <c r="BP236" s="240"/>
      <c r="BQ236" s="240"/>
      <c r="BR236" s="240"/>
      <c r="BS236" s="240"/>
      <c r="BT236" s="240"/>
      <c r="BU236" s="240"/>
      <c r="BV236" s="240"/>
      <c r="BW236" s="240"/>
      <c r="BX236" s="240"/>
      <c r="BY236" s="240"/>
      <c r="BZ236" s="240"/>
      <c r="CA236" s="240"/>
      <c r="CB236" s="240"/>
      <c r="CC236" s="240"/>
      <c r="CD236" s="240"/>
      <c r="CE236" s="240"/>
    </row>
    <row r="237" spans="1:83" ht="15.75" customHeight="1">
      <c r="A237" s="240"/>
      <c r="B237" s="240"/>
      <c r="C237" s="240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  <c r="AB237" s="241"/>
      <c r="AC237" s="241"/>
      <c r="AD237" s="241"/>
      <c r="AE237" s="241"/>
      <c r="AF237" s="241"/>
      <c r="AG237" s="241"/>
      <c r="AH237" s="241"/>
      <c r="AI237" s="241"/>
      <c r="AJ237" s="241"/>
      <c r="AK237" s="241"/>
      <c r="AL237" s="241"/>
      <c r="AM237" s="241"/>
      <c r="AN237" s="241"/>
      <c r="AO237" s="241"/>
      <c r="AP237" s="241"/>
      <c r="AQ237" s="241"/>
      <c r="AR237" s="241"/>
      <c r="AS237" s="241"/>
      <c r="AT237" s="241"/>
      <c r="AU237" s="241"/>
      <c r="AV237" s="240"/>
      <c r="AW237" s="240"/>
      <c r="AX237" s="240"/>
      <c r="AY237" s="240"/>
      <c r="AZ237" s="240"/>
      <c r="BA237" s="240"/>
      <c r="BB237" s="240"/>
      <c r="BC237" s="240"/>
      <c r="BD237" s="240"/>
      <c r="BE237" s="240"/>
      <c r="BF237" s="240"/>
      <c r="BG237" s="240"/>
      <c r="BH237" s="240"/>
      <c r="BI237" s="240"/>
      <c r="BJ237" s="240"/>
      <c r="BK237" s="240"/>
      <c r="BL237" s="240"/>
      <c r="BM237" s="240"/>
      <c r="BN237" s="240"/>
      <c r="BO237" s="240"/>
      <c r="BP237" s="240"/>
      <c r="BQ237" s="240"/>
      <c r="BR237" s="240"/>
      <c r="BS237" s="240"/>
      <c r="BT237" s="240"/>
      <c r="BU237" s="240"/>
      <c r="BV237" s="240"/>
      <c r="BW237" s="240"/>
      <c r="BX237" s="240"/>
      <c r="BY237" s="240"/>
      <c r="BZ237" s="240"/>
      <c r="CA237" s="240"/>
      <c r="CB237" s="240"/>
      <c r="CC237" s="240"/>
      <c r="CD237" s="240"/>
      <c r="CE237" s="240"/>
    </row>
    <row r="238" spans="1:83" ht="15.75" customHeight="1">
      <c r="A238" s="240"/>
      <c r="B238" s="240"/>
      <c r="C238" s="240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  <c r="AB238" s="241"/>
      <c r="AC238" s="241"/>
      <c r="AD238" s="241"/>
      <c r="AE238" s="241"/>
      <c r="AF238" s="241"/>
      <c r="AG238" s="241"/>
      <c r="AH238" s="241"/>
      <c r="AI238" s="241"/>
      <c r="AJ238" s="241"/>
      <c r="AK238" s="241"/>
      <c r="AL238" s="241"/>
      <c r="AM238" s="241"/>
      <c r="AN238" s="241"/>
      <c r="AO238" s="241"/>
      <c r="AP238" s="241"/>
      <c r="AQ238" s="241"/>
      <c r="AR238" s="241"/>
      <c r="AS238" s="241"/>
      <c r="AT238" s="241"/>
      <c r="AU238" s="241"/>
      <c r="AV238" s="240"/>
      <c r="AW238" s="240"/>
      <c r="AX238" s="240"/>
      <c r="AY238" s="240"/>
      <c r="AZ238" s="240"/>
      <c r="BA238" s="240"/>
      <c r="BB238" s="240"/>
      <c r="BC238" s="240"/>
      <c r="BD238" s="240"/>
      <c r="BE238" s="240"/>
      <c r="BF238" s="240"/>
      <c r="BG238" s="240"/>
      <c r="BH238" s="240"/>
      <c r="BI238" s="240"/>
      <c r="BJ238" s="240"/>
      <c r="BK238" s="240"/>
      <c r="BL238" s="240"/>
      <c r="BM238" s="240"/>
      <c r="BN238" s="240"/>
      <c r="BO238" s="240"/>
      <c r="BP238" s="240"/>
      <c r="BQ238" s="240"/>
      <c r="BR238" s="240"/>
      <c r="BS238" s="240"/>
      <c r="BT238" s="240"/>
      <c r="BU238" s="240"/>
      <c r="BV238" s="240"/>
      <c r="BW238" s="240"/>
      <c r="BX238" s="240"/>
      <c r="BY238" s="240"/>
      <c r="BZ238" s="240"/>
      <c r="CA238" s="240"/>
      <c r="CB238" s="240"/>
      <c r="CC238" s="240"/>
      <c r="CD238" s="240"/>
      <c r="CE238" s="240"/>
    </row>
    <row r="239" spans="1:83" ht="15.75" customHeight="1">
      <c r="A239" s="240"/>
      <c r="B239" s="240"/>
      <c r="C239" s="240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  <c r="AS239" s="241"/>
      <c r="AT239" s="241"/>
      <c r="AU239" s="241"/>
      <c r="AV239" s="240"/>
      <c r="AW239" s="240"/>
      <c r="AX239" s="240"/>
      <c r="AY239" s="240"/>
      <c r="AZ239" s="240"/>
      <c r="BA239" s="240"/>
      <c r="BB239" s="240"/>
      <c r="BC239" s="240"/>
      <c r="BD239" s="240"/>
      <c r="BE239" s="240"/>
      <c r="BF239" s="240"/>
      <c r="BG239" s="240"/>
      <c r="BH239" s="240"/>
      <c r="BI239" s="240"/>
      <c r="BJ239" s="240"/>
      <c r="BK239" s="240"/>
      <c r="BL239" s="240"/>
      <c r="BM239" s="240"/>
      <c r="BN239" s="240"/>
      <c r="BO239" s="240"/>
      <c r="BP239" s="240"/>
      <c r="BQ239" s="240"/>
      <c r="BR239" s="240"/>
      <c r="BS239" s="240"/>
      <c r="BT239" s="240"/>
      <c r="BU239" s="240"/>
      <c r="BV239" s="240"/>
      <c r="BW239" s="240"/>
      <c r="BX239" s="240"/>
      <c r="BY239" s="240"/>
      <c r="BZ239" s="240"/>
      <c r="CA239" s="240"/>
      <c r="CB239" s="240"/>
      <c r="CC239" s="240"/>
      <c r="CD239" s="240"/>
      <c r="CE239" s="240"/>
    </row>
    <row r="240" spans="1:83" ht="15.75" customHeight="1">
      <c r="A240" s="240"/>
      <c r="B240" s="240"/>
      <c r="C240" s="240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  <c r="AA240" s="241"/>
      <c r="AB240" s="241"/>
      <c r="AC240" s="241"/>
      <c r="AD240" s="241"/>
      <c r="AE240" s="241"/>
      <c r="AF240" s="241"/>
      <c r="AG240" s="241"/>
      <c r="AH240" s="241"/>
      <c r="AI240" s="241"/>
      <c r="AJ240" s="241"/>
      <c r="AK240" s="241"/>
      <c r="AL240" s="241"/>
      <c r="AM240" s="241"/>
      <c r="AN240" s="241"/>
      <c r="AO240" s="241"/>
      <c r="AP240" s="241"/>
      <c r="AQ240" s="241"/>
      <c r="AR240" s="241"/>
      <c r="AS240" s="241"/>
      <c r="AT240" s="241"/>
      <c r="AU240" s="241"/>
      <c r="AV240" s="240"/>
      <c r="AW240" s="240"/>
      <c r="AX240" s="240"/>
      <c r="AY240" s="240"/>
      <c r="AZ240" s="240"/>
      <c r="BA240" s="240"/>
      <c r="BB240" s="240"/>
      <c r="BC240" s="240"/>
      <c r="BD240" s="240"/>
      <c r="BE240" s="240"/>
      <c r="BF240" s="240"/>
      <c r="BG240" s="240"/>
      <c r="BH240" s="240"/>
      <c r="BI240" s="240"/>
      <c r="BJ240" s="240"/>
      <c r="BK240" s="240"/>
      <c r="BL240" s="240"/>
      <c r="BM240" s="240"/>
      <c r="BN240" s="240"/>
      <c r="BO240" s="240"/>
      <c r="BP240" s="240"/>
      <c r="BQ240" s="240"/>
      <c r="BR240" s="240"/>
      <c r="BS240" s="240"/>
      <c r="BT240" s="240"/>
      <c r="BU240" s="240"/>
      <c r="BV240" s="240"/>
      <c r="BW240" s="240"/>
      <c r="BX240" s="240"/>
      <c r="BY240" s="240"/>
      <c r="BZ240" s="240"/>
      <c r="CA240" s="240"/>
      <c r="CB240" s="240"/>
      <c r="CC240" s="240"/>
      <c r="CD240" s="240"/>
      <c r="CE240" s="240"/>
    </row>
    <row r="241" spans="1:83" ht="15.75" customHeight="1">
      <c r="A241" s="240"/>
      <c r="B241" s="240"/>
      <c r="C241" s="240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  <c r="AA241" s="241"/>
      <c r="AB241" s="241"/>
      <c r="AC241" s="241"/>
      <c r="AD241" s="241"/>
      <c r="AE241" s="241"/>
      <c r="AF241" s="241"/>
      <c r="AG241" s="241"/>
      <c r="AH241" s="241"/>
      <c r="AI241" s="241"/>
      <c r="AJ241" s="241"/>
      <c r="AK241" s="241"/>
      <c r="AL241" s="241"/>
      <c r="AM241" s="241"/>
      <c r="AN241" s="241"/>
      <c r="AO241" s="241"/>
      <c r="AP241" s="241"/>
      <c r="AQ241" s="241"/>
      <c r="AR241" s="241"/>
      <c r="AS241" s="241"/>
      <c r="AT241" s="241"/>
      <c r="AU241" s="241"/>
      <c r="AV241" s="240"/>
      <c r="AW241" s="240"/>
      <c r="AX241" s="240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J241" s="240"/>
      <c r="BK241" s="240"/>
      <c r="BL241" s="240"/>
      <c r="BM241" s="240"/>
      <c r="BN241" s="240"/>
      <c r="BO241" s="240"/>
      <c r="BP241" s="240"/>
      <c r="BQ241" s="240"/>
      <c r="BR241" s="240"/>
      <c r="BS241" s="240"/>
      <c r="BT241" s="240"/>
      <c r="BU241" s="240"/>
      <c r="BV241" s="240"/>
      <c r="BW241" s="240"/>
      <c r="BX241" s="240"/>
      <c r="BY241" s="240"/>
      <c r="BZ241" s="240"/>
      <c r="CA241" s="240"/>
      <c r="CB241" s="240"/>
      <c r="CC241" s="240"/>
      <c r="CD241" s="240"/>
      <c r="CE241" s="240"/>
    </row>
    <row r="242" spans="1:83" ht="15.75" customHeight="1">
      <c r="A242" s="240"/>
      <c r="B242" s="240"/>
      <c r="C242" s="240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1"/>
      <c r="AL242" s="241"/>
      <c r="AM242" s="241"/>
      <c r="AN242" s="241"/>
      <c r="AO242" s="241"/>
      <c r="AP242" s="241"/>
      <c r="AQ242" s="241"/>
      <c r="AR242" s="241"/>
      <c r="AS242" s="241"/>
      <c r="AT242" s="241"/>
      <c r="AU242" s="241"/>
      <c r="AV242" s="240"/>
      <c r="AW242" s="240"/>
      <c r="AX242" s="240"/>
      <c r="AY242" s="240"/>
      <c r="AZ242" s="240"/>
      <c r="BA242" s="240"/>
      <c r="BB242" s="240"/>
      <c r="BC242" s="240"/>
      <c r="BD242" s="240"/>
      <c r="BE242" s="240"/>
      <c r="BF242" s="240"/>
      <c r="BG242" s="240"/>
      <c r="BH242" s="240"/>
      <c r="BI242" s="240"/>
      <c r="BJ242" s="240"/>
      <c r="BK242" s="240"/>
      <c r="BL242" s="240"/>
      <c r="BM242" s="240"/>
      <c r="BN242" s="240"/>
      <c r="BO242" s="240"/>
      <c r="BP242" s="240"/>
      <c r="BQ242" s="240"/>
      <c r="BR242" s="240"/>
      <c r="BS242" s="240"/>
      <c r="BT242" s="240"/>
      <c r="BU242" s="240"/>
      <c r="BV242" s="240"/>
      <c r="BW242" s="240"/>
      <c r="BX242" s="240"/>
      <c r="BY242" s="240"/>
      <c r="BZ242" s="240"/>
      <c r="CA242" s="240"/>
      <c r="CB242" s="240"/>
      <c r="CC242" s="240"/>
      <c r="CD242" s="240"/>
      <c r="CE242" s="240"/>
    </row>
    <row r="243" spans="1:83" ht="15.75" customHeight="1">
      <c r="A243" s="240"/>
      <c r="B243" s="240"/>
      <c r="C243" s="240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  <c r="AB243" s="241"/>
      <c r="AC243" s="241"/>
      <c r="AD243" s="241"/>
      <c r="AE243" s="241"/>
      <c r="AF243" s="241"/>
      <c r="AG243" s="241"/>
      <c r="AH243" s="241"/>
      <c r="AI243" s="241"/>
      <c r="AJ243" s="241"/>
      <c r="AK243" s="241"/>
      <c r="AL243" s="241"/>
      <c r="AM243" s="241"/>
      <c r="AN243" s="241"/>
      <c r="AO243" s="241"/>
      <c r="AP243" s="241"/>
      <c r="AQ243" s="241"/>
      <c r="AR243" s="241"/>
      <c r="AS243" s="241"/>
      <c r="AT243" s="241"/>
      <c r="AU243" s="241"/>
      <c r="AV243" s="240"/>
      <c r="AW243" s="240"/>
      <c r="AX243" s="240"/>
      <c r="AY243" s="240"/>
      <c r="AZ243" s="240"/>
      <c r="BA243" s="240"/>
      <c r="BB243" s="240"/>
      <c r="BC243" s="240"/>
      <c r="BD243" s="240"/>
      <c r="BE243" s="240"/>
      <c r="BF243" s="240"/>
      <c r="BG243" s="240"/>
      <c r="BH243" s="240"/>
      <c r="BI243" s="240"/>
      <c r="BJ243" s="240"/>
      <c r="BK243" s="240"/>
      <c r="BL243" s="240"/>
      <c r="BM243" s="240"/>
      <c r="BN243" s="240"/>
      <c r="BO243" s="240"/>
      <c r="BP243" s="240"/>
      <c r="BQ243" s="240"/>
      <c r="BR243" s="240"/>
      <c r="BS243" s="240"/>
      <c r="BT243" s="240"/>
      <c r="BU243" s="240"/>
      <c r="BV243" s="240"/>
      <c r="BW243" s="240"/>
      <c r="BX243" s="240"/>
      <c r="BY243" s="240"/>
      <c r="BZ243" s="240"/>
      <c r="CA243" s="240"/>
      <c r="CB243" s="240"/>
      <c r="CC243" s="240"/>
      <c r="CD243" s="240"/>
      <c r="CE243" s="240"/>
    </row>
    <row r="244" spans="1:83" ht="15.75" customHeight="1">
      <c r="A244" s="240"/>
      <c r="B244" s="240"/>
      <c r="C244" s="240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  <c r="AA244" s="241"/>
      <c r="AB244" s="241"/>
      <c r="AC244" s="241"/>
      <c r="AD244" s="241"/>
      <c r="AE244" s="241"/>
      <c r="AF244" s="241"/>
      <c r="AG244" s="241"/>
      <c r="AH244" s="241"/>
      <c r="AI244" s="241"/>
      <c r="AJ244" s="241"/>
      <c r="AK244" s="241"/>
      <c r="AL244" s="241"/>
      <c r="AM244" s="241"/>
      <c r="AN244" s="241"/>
      <c r="AO244" s="241"/>
      <c r="AP244" s="241"/>
      <c r="AQ244" s="241"/>
      <c r="AR244" s="241"/>
      <c r="AS244" s="241"/>
      <c r="AT244" s="241"/>
      <c r="AU244" s="241"/>
      <c r="AV244" s="240"/>
      <c r="AW244" s="240"/>
      <c r="AX244" s="240"/>
      <c r="AY244" s="240"/>
      <c r="AZ244" s="240"/>
      <c r="BA244" s="240"/>
      <c r="BB244" s="240"/>
      <c r="BC244" s="240"/>
      <c r="BD244" s="240"/>
      <c r="BE244" s="240"/>
      <c r="BF244" s="240"/>
      <c r="BG244" s="240"/>
      <c r="BH244" s="240"/>
      <c r="BI244" s="240"/>
      <c r="BJ244" s="240"/>
      <c r="BK244" s="240"/>
      <c r="BL244" s="240"/>
      <c r="BM244" s="240"/>
      <c r="BN244" s="240"/>
      <c r="BO244" s="240"/>
      <c r="BP244" s="240"/>
      <c r="BQ244" s="240"/>
      <c r="BR244" s="240"/>
      <c r="BS244" s="240"/>
      <c r="BT244" s="240"/>
      <c r="BU244" s="240"/>
      <c r="BV244" s="240"/>
      <c r="BW244" s="240"/>
      <c r="BX244" s="240"/>
      <c r="BY244" s="240"/>
      <c r="BZ244" s="240"/>
      <c r="CA244" s="240"/>
      <c r="CB244" s="240"/>
      <c r="CC244" s="240"/>
      <c r="CD244" s="240"/>
      <c r="CE244" s="240"/>
    </row>
    <row r="245" spans="1:83" ht="15.75" customHeight="1">
      <c r="A245" s="240"/>
      <c r="B245" s="240"/>
      <c r="C245" s="240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241"/>
      <c r="AD245" s="241"/>
      <c r="AE245" s="241"/>
      <c r="AF245" s="241"/>
      <c r="AG245" s="241"/>
      <c r="AH245" s="241"/>
      <c r="AI245" s="241"/>
      <c r="AJ245" s="241"/>
      <c r="AK245" s="241"/>
      <c r="AL245" s="241"/>
      <c r="AM245" s="241"/>
      <c r="AN245" s="241"/>
      <c r="AO245" s="241"/>
      <c r="AP245" s="241"/>
      <c r="AQ245" s="241"/>
      <c r="AR245" s="241"/>
      <c r="AS245" s="241"/>
      <c r="AT245" s="241"/>
      <c r="AU245" s="241"/>
      <c r="AV245" s="240"/>
      <c r="AW245" s="240"/>
      <c r="AX245" s="240"/>
      <c r="AY245" s="240"/>
      <c r="AZ245" s="240"/>
      <c r="BA245" s="240"/>
      <c r="BB245" s="240"/>
      <c r="BC245" s="240"/>
      <c r="BD245" s="240"/>
      <c r="BE245" s="240"/>
      <c r="BF245" s="240"/>
      <c r="BG245" s="240"/>
      <c r="BH245" s="240"/>
      <c r="BI245" s="240"/>
      <c r="BJ245" s="240"/>
      <c r="BK245" s="240"/>
      <c r="BL245" s="240"/>
      <c r="BM245" s="240"/>
      <c r="BN245" s="240"/>
      <c r="BO245" s="240"/>
      <c r="BP245" s="240"/>
      <c r="BQ245" s="240"/>
      <c r="BR245" s="240"/>
      <c r="BS245" s="240"/>
      <c r="BT245" s="240"/>
      <c r="BU245" s="240"/>
      <c r="BV245" s="240"/>
      <c r="BW245" s="240"/>
      <c r="BX245" s="240"/>
      <c r="BY245" s="240"/>
      <c r="BZ245" s="240"/>
      <c r="CA245" s="240"/>
      <c r="CB245" s="240"/>
      <c r="CC245" s="240"/>
      <c r="CD245" s="240"/>
      <c r="CE245" s="240"/>
    </row>
    <row r="246" spans="1:83" ht="15.75" customHeight="1">
      <c r="A246" s="240"/>
      <c r="B246" s="240"/>
      <c r="C246" s="240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/>
      <c r="AJ246" s="241"/>
      <c r="AK246" s="241"/>
      <c r="AL246" s="241"/>
      <c r="AM246" s="241"/>
      <c r="AN246" s="241"/>
      <c r="AO246" s="241"/>
      <c r="AP246" s="241"/>
      <c r="AQ246" s="241"/>
      <c r="AR246" s="241"/>
      <c r="AS246" s="241"/>
      <c r="AT246" s="241"/>
      <c r="AU246" s="241"/>
      <c r="AV246" s="240"/>
      <c r="AW246" s="240"/>
      <c r="AX246" s="240"/>
      <c r="AY246" s="240"/>
      <c r="AZ246" s="240"/>
      <c r="BA246" s="240"/>
      <c r="BB246" s="240"/>
      <c r="BC246" s="240"/>
      <c r="BD246" s="240"/>
      <c r="BE246" s="240"/>
      <c r="BF246" s="240"/>
      <c r="BG246" s="240"/>
      <c r="BH246" s="240"/>
      <c r="BI246" s="240"/>
      <c r="BJ246" s="240"/>
      <c r="BK246" s="240"/>
      <c r="BL246" s="240"/>
      <c r="BM246" s="240"/>
      <c r="BN246" s="240"/>
      <c r="BO246" s="240"/>
      <c r="BP246" s="240"/>
      <c r="BQ246" s="240"/>
      <c r="BR246" s="240"/>
      <c r="BS246" s="240"/>
      <c r="BT246" s="240"/>
      <c r="BU246" s="240"/>
      <c r="BV246" s="240"/>
      <c r="BW246" s="240"/>
      <c r="BX246" s="240"/>
      <c r="BY246" s="240"/>
      <c r="BZ246" s="240"/>
      <c r="CA246" s="240"/>
      <c r="CB246" s="240"/>
      <c r="CC246" s="240"/>
      <c r="CD246" s="240"/>
      <c r="CE246" s="240"/>
    </row>
    <row r="247" spans="1:83" ht="15.75" customHeight="1">
      <c r="A247" s="240"/>
      <c r="B247" s="240"/>
      <c r="C247" s="240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/>
      <c r="AI247" s="241"/>
      <c r="AJ247" s="241"/>
      <c r="AK247" s="241"/>
      <c r="AL247" s="241"/>
      <c r="AM247" s="241"/>
      <c r="AN247" s="241"/>
      <c r="AO247" s="241"/>
      <c r="AP247" s="241"/>
      <c r="AQ247" s="241"/>
      <c r="AR247" s="241"/>
      <c r="AS247" s="241"/>
      <c r="AT247" s="241"/>
      <c r="AU247" s="241"/>
      <c r="AV247" s="240"/>
      <c r="AW247" s="240"/>
      <c r="AX247" s="240"/>
      <c r="AY247" s="240"/>
      <c r="AZ247" s="240"/>
      <c r="BA247" s="240"/>
      <c r="BB247" s="240"/>
      <c r="BC247" s="240"/>
      <c r="BD247" s="240"/>
      <c r="BE247" s="240"/>
      <c r="BF247" s="240"/>
      <c r="BG247" s="240"/>
      <c r="BH247" s="240"/>
      <c r="BI247" s="240"/>
      <c r="BJ247" s="240"/>
      <c r="BK247" s="240"/>
      <c r="BL247" s="240"/>
      <c r="BM247" s="240"/>
      <c r="BN247" s="240"/>
      <c r="BO247" s="240"/>
      <c r="BP247" s="240"/>
      <c r="BQ247" s="240"/>
      <c r="BR247" s="240"/>
      <c r="BS247" s="240"/>
      <c r="BT247" s="240"/>
      <c r="BU247" s="240"/>
      <c r="BV247" s="240"/>
      <c r="BW247" s="240"/>
      <c r="BX247" s="240"/>
      <c r="BY247" s="240"/>
      <c r="BZ247" s="240"/>
      <c r="CA247" s="240"/>
      <c r="CB247" s="240"/>
      <c r="CC247" s="240"/>
      <c r="CD247" s="240"/>
      <c r="CE247" s="240"/>
    </row>
    <row r="248" spans="1:83" ht="15.75" customHeight="1">
      <c r="A248" s="240"/>
      <c r="B248" s="240"/>
      <c r="C248" s="240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/>
      <c r="AI248" s="241"/>
      <c r="AJ248" s="241"/>
      <c r="AK248" s="241"/>
      <c r="AL248" s="241"/>
      <c r="AM248" s="241"/>
      <c r="AN248" s="241"/>
      <c r="AO248" s="241"/>
      <c r="AP248" s="241"/>
      <c r="AQ248" s="241"/>
      <c r="AR248" s="241"/>
      <c r="AS248" s="241"/>
      <c r="AT248" s="241"/>
      <c r="AU248" s="241"/>
      <c r="AV248" s="240"/>
      <c r="AW248" s="240"/>
      <c r="AX248" s="240"/>
      <c r="AY248" s="240"/>
      <c r="AZ248" s="240"/>
      <c r="BA248" s="240"/>
      <c r="BB248" s="240"/>
      <c r="BC248" s="240"/>
      <c r="BD248" s="240"/>
      <c r="BE248" s="240"/>
      <c r="BF248" s="240"/>
      <c r="BG248" s="240"/>
      <c r="BH248" s="240"/>
      <c r="BI248" s="240"/>
      <c r="BJ248" s="240"/>
      <c r="BK248" s="240"/>
      <c r="BL248" s="240"/>
      <c r="BM248" s="240"/>
      <c r="BN248" s="240"/>
      <c r="BO248" s="240"/>
      <c r="BP248" s="240"/>
      <c r="BQ248" s="240"/>
      <c r="BR248" s="240"/>
      <c r="BS248" s="240"/>
      <c r="BT248" s="240"/>
      <c r="BU248" s="240"/>
      <c r="BV248" s="240"/>
      <c r="BW248" s="240"/>
      <c r="BX248" s="240"/>
      <c r="BY248" s="240"/>
      <c r="BZ248" s="240"/>
      <c r="CA248" s="240"/>
      <c r="CB248" s="240"/>
      <c r="CC248" s="240"/>
      <c r="CD248" s="240"/>
      <c r="CE248" s="240"/>
    </row>
    <row r="249" spans="1:83" ht="15.75" customHeight="1">
      <c r="A249" s="240"/>
      <c r="B249" s="240"/>
      <c r="C249" s="240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  <c r="AB249" s="241"/>
      <c r="AC249" s="241"/>
      <c r="AD249" s="241"/>
      <c r="AE249" s="241"/>
      <c r="AF249" s="241"/>
      <c r="AG249" s="241"/>
      <c r="AH249" s="241"/>
      <c r="AI249" s="241"/>
      <c r="AJ249" s="241"/>
      <c r="AK249" s="241"/>
      <c r="AL249" s="241"/>
      <c r="AM249" s="241"/>
      <c r="AN249" s="241"/>
      <c r="AO249" s="241"/>
      <c r="AP249" s="241"/>
      <c r="AQ249" s="241"/>
      <c r="AR249" s="241"/>
      <c r="AS249" s="241"/>
      <c r="AT249" s="241"/>
      <c r="AU249" s="241"/>
      <c r="AV249" s="240"/>
      <c r="AW249" s="240"/>
      <c r="AX249" s="240"/>
      <c r="AY249" s="240"/>
      <c r="AZ249" s="240"/>
      <c r="BA249" s="240"/>
      <c r="BB249" s="240"/>
      <c r="BC249" s="240"/>
      <c r="BD249" s="240"/>
      <c r="BE249" s="240"/>
      <c r="BF249" s="240"/>
      <c r="BG249" s="240"/>
      <c r="BH249" s="240"/>
      <c r="BI249" s="240"/>
      <c r="BJ249" s="240"/>
      <c r="BK249" s="240"/>
      <c r="BL249" s="240"/>
      <c r="BM249" s="240"/>
      <c r="BN249" s="240"/>
      <c r="BO249" s="240"/>
      <c r="BP249" s="240"/>
      <c r="BQ249" s="240"/>
      <c r="BR249" s="240"/>
      <c r="BS249" s="240"/>
      <c r="BT249" s="240"/>
      <c r="BU249" s="240"/>
      <c r="BV249" s="240"/>
      <c r="BW249" s="240"/>
      <c r="BX249" s="240"/>
      <c r="BY249" s="240"/>
      <c r="BZ249" s="240"/>
      <c r="CA249" s="240"/>
      <c r="CB249" s="240"/>
      <c r="CC249" s="240"/>
      <c r="CD249" s="240"/>
      <c r="CE249" s="240"/>
    </row>
    <row r="250" spans="1:83" ht="15.75" customHeight="1">
      <c r="A250" s="240"/>
      <c r="B250" s="240"/>
      <c r="C250" s="240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  <c r="AA250" s="241"/>
      <c r="AB250" s="241"/>
      <c r="AC250" s="241"/>
      <c r="AD250" s="241"/>
      <c r="AE250" s="241"/>
      <c r="AF250" s="241"/>
      <c r="AG250" s="241"/>
      <c r="AH250" s="241"/>
      <c r="AI250" s="241"/>
      <c r="AJ250" s="241"/>
      <c r="AK250" s="241"/>
      <c r="AL250" s="241"/>
      <c r="AM250" s="241"/>
      <c r="AN250" s="241"/>
      <c r="AO250" s="241"/>
      <c r="AP250" s="241"/>
      <c r="AQ250" s="241"/>
      <c r="AR250" s="241"/>
      <c r="AS250" s="241"/>
      <c r="AT250" s="241"/>
      <c r="AU250" s="241"/>
      <c r="AV250" s="240"/>
      <c r="AW250" s="240"/>
      <c r="AX250" s="240"/>
      <c r="AY250" s="240"/>
      <c r="AZ250" s="240"/>
      <c r="BA250" s="240"/>
      <c r="BB250" s="240"/>
      <c r="BC250" s="240"/>
      <c r="BD250" s="240"/>
      <c r="BE250" s="240"/>
      <c r="BF250" s="240"/>
      <c r="BG250" s="240"/>
      <c r="BH250" s="240"/>
      <c r="BI250" s="240"/>
      <c r="BJ250" s="240"/>
      <c r="BK250" s="240"/>
      <c r="BL250" s="240"/>
      <c r="BM250" s="240"/>
      <c r="BN250" s="240"/>
      <c r="BO250" s="240"/>
      <c r="BP250" s="240"/>
      <c r="BQ250" s="240"/>
      <c r="BR250" s="240"/>
      <c r="BS250" s="240"/>
      <c r="BT250" s="240"/>
      <c r="BU250" s="240"/>
      <c r="BV250" s="240"/>
      <c r="BW250" s="240"/>
      <c r="BX250" s="240"/>
      <c r="BY250" s="240"/>
      <c r="BZ250" s="240"/>
      <c r="CA250" s="240"/>
      <c r="CB250" s="240"/>
      <c r="CC250" s="240"/>
      <c r="CD250" s="240"/>
      <c r="CE250" s="240"/>
    </row>
    <row r="251" spans="1:83" ht="15.75" customHeight="1">
      <c r="A251" s="240"/>
      <c r="B251" s="240"/>
      <c r="C251" s="240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/>
      <c r="AI251" s="241"/>
      <c r="AJ251" s="241"/>
      <c r="AK251" s="241"/>
      <c r="AL251" s="241"/>
      <c r="AM251" s="241"/>
      <c r="AN251" s="241"/>
      <c r="AO251" s="241"/>
      <c r="AP251" s="241"/>
      <c r="AQ251" s="241"/>
      <c r="AR251" s="241"/>
      <c r="AS251" s="241"/>
      <c r="AT251" s="241"/>
      <c r="AU251" s="241"/>
      <c r="AV251" s="240"/>
      <c r="AW251" s="240"/>
      <c r="AX251" s="240"/>
      <c r="AY251" s="240"/>
      <c r="AZ251" s="240"/>
      <c r="BA251" s="240"/>
      <c r="BB251" s="240"/>
      <c r="BC251" s="240"/>
      <c r="BD251" s="240"/>
      <c r="BE251" s="240"/>
      <c r="BF251" s="240"/>
      <c r="BG251" s="240"/>
      <c r="BH251" s="240"/>
      <c r="BI251" s="240"/>
      <c r="BJ251" s="240"/>
      <c r="BK251" s="240"/>
      <c r="BL251" s="240"/>
      <c r="BM251" s="240"/>
      <c r="BN251" s="240"/>
      <c r="BO251" s="240"/>
      <c r="BP251" s="240"/>
      <c r="BQ251" s="240"/>
      <c r="BR251" s="240"/>
      <c r="BS251" s="240"/>
      <c r="BT251" s="240"/>
      <c r="BU251" s="240"/>
      <c r="BV251" s="240"/>
      <c r="BW251" s="240"/>
      <c r="BX251" s="240"/>
      <c r="BY251" s="240"/>
      <c r="BZ251" s="240"/>
      <c r="CA251" s="240"/>
      <c r="CB251" s="240"/>
      <c r="CC251" s="240"/>
      <c r="CD251" s="240"/>
      <c r="CE251" s="240"/>
    </row>
    <row r="252" spans="1:83" ht="15.75" customHeight="1">
      <c r="A252" s="240"/>
      <c r="B252" s="240"/>
      <c r="C252" s="240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0"/>
      <c r="AW252" s="240"/>
      <c r="AX252" s="240"/>
      <c r="AY252" s="240"/>
      <c r="AZ252" s="240"/>
      <c r="BA252" s="240"/>
      <c r="BB252" s="240"/>
      <c r="BC252" s="240"/>
      <c r="BD252" s="240"/>
      <c r="BE252" s="240"/>
      <c r="BF252" s="240"/>
      <c r="BG252" s="240"/>
      <c r="BH252" s="240"/>
      <c r="BI252" s="240"/>
      <c r="BJ252" s="240"/>
      <c r="BK252" s="240"/>
      <c r="BL252" s="240"/>
      <c r="BM252" s="240"/>
      <c r="BN252" s="240"/>
      <c r="BO252" s="240"/>
      <c r="BP252" s="240"/>
      <c r="BQ252" s="240"/>
      <c r="BR252" s="240"/>
      <c r="BS252" s="240"/>
      <c r="BT252" s="240"/>
      <c r="BU252" s="240"/>
      <c r="BV252" s="240"/>
      <c r="BW252" s="240"/>
      <c r="BX252" s="240"/>
      <c r="BY252" s="240"/>
      <c r="BZ252" s="240"/>
      <c r="CA252" s="240"/>
      <c r="CB252" s="240"/>
      <c r="CC252" s="240"/>
      <c r="CD252" s="240"/>
      <c r="CE252" s="240"/>
    </row>
    <row r="253" spans="1:83" ht="15.75" customHeight="1">
      <c r="A253" s="240"/>
      <c r="B253" s="240"/>
      <c r="C253" s="240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1"/>
      <c r="AL253" s="241"/>
      <c r="AM253" s="241"/>
      <c r="AN253" s="241"/>
      <c r="AO253" s="241"/>
      <c r="AP253" s="241"/>
      <c r="AQ253" s="241"/>
      <c r="AR253" s="241"/>
      <c r="AS253" s="241"/>
      <c r="AT253" s="241"/>
      <c r="AU253" s="241"/>
      <c r="AV253" s="240"/>
      <c r="AW253" s="240"/>
      <c r="AX253" s="240"/>
      <c r="AY253" s="240"/>
      <c r="AZ253" s="240"/>
      <c r="BA253" s="240"/>
      <c r="BB253" s="240"/>
      <c r="BC253" s="240"/>
      <c r="BD253" s="240"/>
      <c r="BE253" s="240"/>
      <c r="BF253" s="240"/>
      <c r="BG253" s="240"/>
      <c r="BH253" s="240"/>
      <c r="BI253" s="240"/>
      <c r="BJ253" s="240"/>
      <c r="BK253" s="240"/>
      <c r="BL253" s="240"/>
      <c r="BM253" s="240"/>
      <c r="BN253" s="240"/>
      <c r="BO253" s="240"/>
      <c r="BP253" s="240"/>
      <c r="BQ253" s="240"/>
      <c r="BR253" s="240"/>
      <c r="BS253" s="240"/>
      <c r="BT253" s="240"/>
      <c r="BU253" s="240"/>
      <c r="BV253" s="240"/>
      <c r="BW253" s="240"/>
      <c r="BX253" s="240"/>
      <c r="BY253" s="240"/>
      <c r="BZ253" s="240"/>
      <c r="CA253" s="240"/>
      <c r="CB253" s="240"/>
      <c r="CC253" s="240"/>
      <c r="CD253" s="240"/>
      <c r="CE253" s="240"/>
    </row>
    <row r="254" spans="1:83" ht="15.75" customHeight="1">
      <c r="A254" s="240"/>
      <c r="B254" s="240"/>
      <c r="C254" s="240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  <c r="AA254" s="241"/>
      <c r="AB254" s="241"/>
      <c r="AC254" s="241"/>
      <c r="AD254" s="241"/>
      <c r="AE254" s="241"/>
      <c r="AF254" s="241"/>
      <c r="AG254" s="241"/>
      <c r="AH254" s="241"/>
      <c r="AI254" s="241"/>
      <c r="AJ254" s="241"/>
      <c r="AK254" s="241"/>
      <c r="AL254" s="241"/>
      <c r="AM254" s="241"/>
      <c r="AN254" s="241"/>
      <c r="AO254" s="241"/>
      <c r="AP254" s="241"/>
      <c r="AQ254" s="241"/>
      <c r="AR254" s="241"/>
      <c r="AS254" s="241"/>
      <c r="AT254" s="241"/>
      <c r="AU254" s="241"/>
      <c r="AV254" s="240"/>
      <c r="AW254" s="240"/>
      <c r="AX254" s="240"/>
      <c r="AY254" s="240"/>
      <c r="AZ254" s="240"/>
      <c r="BA254" s="240"/>
      <c r="BB254" s="240"/>
      <c r="BC254" s="240"/>
      <c r="BD254" s="240"/>
      <c r="BE254" s="240"/>
      <c r="BF254" s="240"/>
      <c r="BG254" s="240"/>
      <c r="BH254" s="240"/>
      <c r="BI254" s="240"/>
      <c r="BJ254" s="240"/>
      <c r="BK254" s="240"/>
      <c r="BL254" s="240"/>
      <c r="BM254" s="240"/>
      <c r="BN254" s="240"/>
      <c r="BO254" s="240"/>
      <c r="BP254" s="240"/>
      <c r="BQ254" s="240"/>
      <c r="BR254" s="240"/>
      <c r="BS254" s="240"/>
      <c r="BT254" s="240"/>
      <c r="BU254" s="240"/>
      <c r="BV254" s="240"/>
      <c r="BW254" s="240"/>
      <c r="BX254" s="240"/>
      <c r="BY254" s="240"/>
      <c r="BZ254" s="240"/>
      <c r="CA254" s="240"/>
      <c r="CB254" s="240"/>
      <c r="CC254" s="240"/>
      <c r="CD254" s="240"/>
      <c r="CE254" s="240"/>
    </row>
    <row r="255" spans="1:83" ht="15.75" customHeight="1">
      <c r="A255" s="240"/>
      <c r="B255" s="240"/>
      <c r="C255" s="240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  <c r="AB255" s="241"/>
      <c r="AC255" s="241"/>
      <c r="AD255" s="241"/>
      <c r="AE255" s="241"/>
      <c r="AF255" s="241"/>
      <c r="AG255" s="241"/>
      <c r="AH255" s="241"/>
      <c r="AI255" s="241"/>
      <c r="AJ255" s="241"/>
      <c r="AK255" s="241"/>
      <c r="AL255" s="241"/>
      <c r="AM255" s="241"/>
      <c r="AN255" s="241"/>
      <c r="AO255" s="241"/>
      <c r="AP255" s="241"/>
      <c r="AQ255" s="241"/>
      <c r="AR255" s="241"/>
      <c r="AS255" s="241"/>
      <c r="AT255" s="241"/>
      <c r="AU255" s="241"/>
      <c r="AV255" s="240"/>
      <c r="AW255" s="240"/>
      <c r="AX255" s="240"/>
      <c r="AY255" s="240"/>
      <c r="AZ255" s="240"/>
      <c r="BA255" s="240"/>
      <c r="BB255" s="240"/>
      <c r="BC255" s="240"/>
      <c r="BD255" s="240"/>
      <c r="BE255" s="240"/>
      <c r="BF255" s="240"/>
      <c r="BG255" s="240"/>
      <c r="BH255" s="240"/>
      <c r="BI255" s="240"/>
      <c r="BJ255" s="240"/>
      <c r="BK255" s="240"/>
      <c r="BL255" s="240"/>
      <c r="BM255" s="240"/>
      <c r="BN255" s="240"/>
      <c r="BO255" s="240"/>
      <c r="BP255" s="240"/>
      <c r="BQ255" s="240"/>
      <c r="BR255" s="240"/>
      <c r="BS255" s="240"/>
      <c r="BT255" s="240"/>
      <c r="BU255" s="240"/>
      <c r="BV255" s="240"/>
      <c r="BW255" s="240"/>
      <c r="BX255" s="240"/>
      <c r="BY255" s="240"/>
      <c r="BZ255" s="240"/>
      <c r="CA255" s="240"/>
      <c r="CB255" s="240"/>
      <c r="CC255" s="240"/>
      <c r="CD255" s="240"/>
      <c r="CE255" s="240"/>
    </row>
    <row r="256" spans="1:83" ht="15.75" customHeight="1">
      <c r="A256" s="240"/>
      <c r="B256" s="240"/>
      <c r="C256" s="240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  <c r="AA256" s="241"/>
      <c r="AB256" s="241"/>
      <c r="AC256" s="241"/>
      <c r="AD256" s="241"/>
      <c r="AE256" s="241"/>
      <c r="AF256" s="241"/>
      <c r="AG256" s="241"/>
      <c r="AH256" s="241"/>
      <c r="AI256" s="241"/>
      <c r="AJ256" s="241"/>
      <c r="AK256" s="241"/>
      <c r="AL256" s="241"/>
      <c r="AM256" s="241"/>
      <c r="AN256" s="241"/>
      <c r="AO256" s="241"/>
      <c r="AP256" s="241"/>
      <c r="AQ256" s="241"/>
      <c r="AR256" s="241"/>
      <c r="AS256" s="241"/>
      <c r="AT256" s="241"/>
      <c r="AU256" s="241"/>
      <c r="AV256" s="240"/>
      <c r="AW256" s="240"/>
      <c r="AX256" s="240"/>
      <c r="AY256" s="240"/>
      <c r="AZ256" s="240"/>
      <c r="BA256" s="240"/>
      <c r="BB256" s="240"/>
      <c r="BC256" s="240"/>
      <c r="BD256" s="240"/>
      <c r="BE256" s="240"/>
      <c r="BF256" s="240"/>
      <c r="BG256" s="240"/>
      <c r="BH256" s="240"/>
      <c r="BI256" s="240"/>
      <c r="BJ256" s="240"/>
      <c r="BK256" s="240"/>
      <c r="BL256" s="240"/>
      <c r="BM256" s="240"/>
      <c r="BN256" s="240"/>
      <c r="BO256" s="240"/>
      <c r="BP256" s="240"/>
      <c r="BQ256" s="240"/>
      <c r="BR256" s="240"/>
      <c r="BS256" s="240"/>
      <c r="BT256" s="240"/>
      <c r="BU256" s="240"/>
      <c r="BV256" s="240"/>
      <c r="BW256" s="240"/>
      <c r="BX256" s="240"/>
      <c r="BY256" s="240"/>
      <c r="BZ256" s="240"/>
      <c r="CA256" s="240"/>
      <c r="CB256" s="240"/>
      <c r="CC256" s="240"/>
      <c r="CD256" s="240"/>
      <c r="CE256" s="240"/>
    </row>
    <row r="257" spans="1:83" ht="15.75" customHeight="1">
      <c r="A257" s="240"/>
      <c r="B257" s="240"/>
      <c r="C257" s="240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241"/>
      <c r="AD257" s="241"/>
      <c r="AE257" s="241"/>
      <c r="AF257" s="241"/>
      <c r="AG257" s="241"/>
      <c r="AH257" s="241"/>
      <c r="AI257" s="241"/>
      <c r="AJ257" s="241"/>
      <c r="AK257" s="241"/>
      <c r="AL257" s="241"/>
      <c r="AM257" s="241"/>
      <c r="AN257" s="241"/>
      <c r="AO257" s="241"/>
      <c r="AP257" s="241"/>
      <c r="AQ257" s="241"/>
      <c r="AR257" s="241"/>
      <c r="AS257" s="241"/>
      <c r="AT257" s="241"/>
      <c r="AU257" s="241"/>
      <c r="AV257" s="240"/>
      <c r="AW257" s="240"/>
      <c r="AX257" s="240"/>
      <c r="AY257" s="240"/>
      <c r="AZ257" s="240"/>
      <c r="BA257" s="240"/>
      <c r="BB257" s="240"/>
      <c r="BC257" s="240"/>
      <c r="BD257" s="240"/>
      <c r="BE257" s="240"/>
      <c r="BF257" s="240"/>
      <c r="BG257" s="240"/>
      <c r="BH257" s="240"/>
      <c r="BI257" s="240"/>
      <c r="BJ257" s="240"/>
      <c r="BK257" s="240"/>
      <c r="BL257" s="240"/>
      <c r="BM257" s="240"/>
      <c r="BN257" s="240"/>
      <c r="BO257" s="240"/>
      <c r="BP257" s="240"/>
      <c r="BQ257" s="240"/>
      <c r="BR257" s="240"/>
      <c r="BS257" s="240"/>
      <c r="BT257" s="240"/>
      <c r="BU257" s="240"/>
      <c r="BV257" s="240"/>
      <c r="BW257" s="240"/>
      <c r="BX257" s="240"/>
      <c r="BY257" s="240"/>
      <c r="BZ257" s="240"/>
      <c r="CA257" s="240"/>
      <c r="CB257" s="240"/>
      <c r="CC257" s="240"/>
      <c r="CD257" s="240"/>
      <c r="CE257" s="240"/>
    </row>
    <row r="258" spans="1:83" ht="15.75" customHeight="1">
      <c r="A258" s="240"/>
      <c r="B258" s="240"/>
      <c r="C258" s="240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  <c r="AA258" s="241"/>
      <c r="AB258" s="241"/>
      <c r="AC258" s="241"/>
      <c r="AD258" s="241"/>
      <c r="AE258" s="241"/>
      <c r="AF258" s="241"/>
      <c r="AG258" s="241"/>
      <c r="AH258" s="241"/>
      <c r="AI258" s="241"/>
      <c r="AJ258" s="241"/>
      <c r="AK258" s="241"/>
      <c r="AL258" s="241"/>
      <c r="AM258" s="241"/>
      <c r="AN258" s="241"/>
      <c r="AO258" s="241"/>
      <c r="AP258" s="241"/>
      <c r="AQ258" s="241"/>
      <c r="AR258" s="241"/>
      <c r="AS258" s="241"/>
      <c r="AT258" s="241"/>
      <c r="AU258" s="241"/>
      <c r="AV258" s="240"/>
      <c r="AW258" s="240"/>
      <c r="AX258" s="240"/>
      <c r="AY258" s="240"/>
      <c r="AZ258" s="240"/>
      <c r="BA258" s="240"/>
      <c r="BB258" s="240"/>
      <c r="BC258" s="240"/>
      <c r="BD258" s="240"/>
      <c r="BE258" s="240"/>
      <c r="BF258" s="240"/>
      <c r="BG258" s="240"/>
      <c r="BH258" s="240"/>
      <c r="BI258" s="240"/>
      <c r="BJ258" s="240"/>
      <c r="BK258" s="240"/>
      <c r="BL258" s="240"/>
      <c r="BM258" s="240"/>
      <c r="BN258" s="240"/>
      <c r="BO258" s="240"/>
      <c r="BP258" s="240"/>
      <c r="BQ258" s="240"/>
      <c r="BR258" s="240"/>
      <c r="BS258" s="240"/>
      <c r="BT258" s="240"/>
      <c r="BU258" s="240"/>
      <c r="BV258" s="240"/>
      <c r="BW258" s="240"/>
      <c r="BX258" s="240"/>
      <c r="BY258" s="240"/>
      <c r="BZ258" s="240"/>
      <c r="CA258" s="240"/>
      <c r="CB258" s="240"/>
      <c r="CC258" s="240"/>
      <c r="CD258" s="240"/>
      <c r="CE258" s="240"/>
    </row>
    <row r="259" spans="1:83" ht="15.75" customHeight="1">
      <c r="A259" s="240"/>
      <c r="B259" s="240"/>
      <c r="C259" s="240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  <c r="AA259" s="241"/>
      <c r="AB259" s="241"/>
      <c r="AC259" s="241"/>
      <c r="AD259" s="241"/>
      <c r="AE259" s="241"/>
      <c r="AF259" s="241"/>
      <c r="AG259" s="241"/>
      <c r="AH259" s="241"/>
      <c r="AI259" s="241"/>
      <c r="AJ259" s="241"/>
      <c r="AK259" s="241"/>
      <c r="AL259" s="241"/>
      <c r="AM259" s="241"/>
      <c r="AN259" s="241"/>
      <c r="AO259" s="241"/>
      <c r="AP259" s="241"/>
      <c r="AQ259" s="241"/>
      <c r="AR259" s="241"/>
      <c r="AS259" s="241"/>
      <c r="AT259" s="241"/>
      <c r="AU259" s="241"/>
      <c r="AV259" s="240"/>
      <c r="AW259" s="240"/>
      <c r="AX259" s="240"/>
      <c r="AY259" s="240"/>
      <c r="AZ259" s="240"/>
      <c r="BA259" s="240"/>
      <c r="BB259" s="240"/>
      <c r="BC259" s="240"/>
      <c r="BD259" s="240"/>
      <c r="BE259" s="240"/>
      <c r="BF259" s="240"/>
      <c r="BG259" s="240"/>
      <c r="BH259" s="240"/>
      <c r="BI259" s="240"/>
      <c r="BJ259" s="240"/>
      <c r="BK259" s="240"/>
      <c r="BL259" s="240"/>
      <c r="BM259" s="240"/>
      <c r="BN259" s="240"/>
      <c r="BO259" s="240"/>
      <c r="BP259" s="240"/>
      <c r="BQ259" s="240"/>
      <c r="BR259" s="240"/>
      <c r="BS259" s="240"/>
      <c r="BT259" s="240"/>
      <c r="BU259" s="240"/>
      <c r="BV259" s="240"/>
      <c r="BW259" s="240"/>
      <c r="BX259" s="240"/>
      <c r="BY259" s="240"/>
      <c r="BZ259" s="240"/>
      <c r="CA259" s="240"/>
      <c r="CB259" s="240"/>
      <c r="CC259" s="240"/>
      <c r="CD259" s="240"/>
      <c r="CE259" s="240"/>
    </row>
    <row r="260" spans="1:83" ht="15.75" customHeight="1">
      <c r="A260" s="240"/>
      <c r="B260" s="240"/>
      <c r="C260" s="240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  <c r="AA260" s="241"/>
      <c r="AB260" s="241"/>
      <c r="AC260" s="241"/>
      <c r="AD260" s="241"/>
      <c r="AE260" s="241"/>
      <c r="AF260" s="241"/>
      <c r="AG260" s="241"/>
      <c r="AH260" s="241"/>
      <c r="AI260" s="241"/>
      <c r="AJ260" s="241"/>
      <c r="AK260" s="241"/>
      <c r="AL260" s="241"/>
      <c r="AM260" s="241"/>
      <c r="AN260" s="241"/>
      <c r="AO260" s="241"/>
      <c r="AP260" s="241"/>
      <c r="AQ260" s="241"/>
      <c r="AR260" s="241"/>
      <c r="AS260" s="241"/>
      <c r="AT260" s="241"/>
      <c r="AU260" s="241"/>
      <c r="AV260" s="240"/>
      <c r="AW260" s="240"/>
      <c r="AX260" s="240"/>
      <c r="AY260" s="240"/>
      <c r="AZ260" s="240"/>
      <c r="BA260" s="240"/>
      <c r="BB260" s="240"/>
      <c r="BC260" s="240"/>
      <c r="BD260" s="240"/>
      <c r="BE260" s="240"/>
      <c r="BF260" s="240"/>
      <c r="BG260" s="240"/>
      <c r="BH260" s="240"/>
      <c r="BI260" s="240"/>
      <c r="BJ260" s="240"/>
      <c r="BK260" s="240"/>
      <c r="BL260" s="240"/>
      <c r="BM260" s="240"/>
      <c r="BN260" s="240"/>
      <c r="BO260" s="240"/>
      <c r="BP260" s="240"/>
      <c r="BQ260" s="240"/>
      <c r="BR260" s="240"/>
      <c r="BS260" s="240"/>
      <c r="BT260" s="240"/>
      <c r="BU260" s="240"/>
      <c r="BV260" s="240"/>
      <c r="BW260" s="240"/>
      <c r="BX260" s="240"/>
      <c r="BY260" s="240"/>
      <c r="BZ260" s="240"/>
      <c r="CA260" s="240"/>
      <c r="CB260" s="240"/>
      <c r="CC260" s="240"/>
      <c r="CD260" s="240"/>
      <c r="CE260" s="240"/>
    </row>
    <row r="261" spans="1:83" ht="15.75" customHeight="1">
      <c r="A261" s="240"/>
      <c r="B261" s="240"/>
      <c r="C261" s="240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41"/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241"/>
      <c r="AQ261" s="241"/>
      <c r="AR261" s="241"/>
      <c r="AS261" s="241"/>
      <c r="AT261" s="241"/>
      <c r="AU261" s="241"/>
      <c r="AV261" s="240"/>
      <c r="AW261" s="240"/>
      <c r="AX261" s="240"/>
      <c r="AY261" s="240"/>
      <c r="AZ261" s="240"/>
      <c r="BA261" s="240"/>
      <c r="BB261" s="240"/>
      <c r="BC261" s="240"/>
      <c r="BD261" s="240"/>
      <c r="BE261" s="240"/>
      <c r="BF261" s="240"/>
      <c r="BG261" s="240"/>
      <c r="BH261" s="240"/>
      <c r="BI261" s="240"/>
      <c r="BJ261" s="240"/>
      <c r="BK261" s="240"/>
      <c r="BL261" s="240"/>
      <c r="BM261" s="240"/>
      <c r="BN261" s="240"/>
      <c r="BO261" s="240"/>
      <c r="BP261" s="240"/>
      <c r="BQ261" s="240"/>
      <c r="BR261" s="240"/>
      <c r="BS261" s="240"/>
      <c r="BT261" s="240"/>
      <c r="BU261" s="240"/>
      <c r="BV261" s="240"/>
      <c r="BW261" s="240"/>
      <c r="BX261" s="240"/>
      <c r="BY261" s="240"/>
      <c r="BZ261" s="240"/>
      <c r="CA261" s="240"/>
      <c r="CB261" s="240"/>
      <c r="CC261" s="240"/>
      <c r="CD261" s="240"/>
      <c r="CE261" s="240"/>
    </row>
    <row r="262" spans="1:83" ht="15.75" customHeight="1">
      <c r="A262" s="240"/>
      <c r="B262" s="240"/>
      <c r="C262" s="240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41"/>
      <c r="AE262" s="241"/>
      <c r="AF262" s="241"/>
      <c r="AG262" s="241"/>
      <c r="AH262" s="241"/>
      <c r="AI262" s="241"/>
      <c r="AJ262" s="241"/>
      <c r="AK262" s="241"/>
      <c r="AL262" s="241"/>
      <c r="AM262" s="241"/>
      <c r="AN262" s="241"/>
      <c r="AO262" s="241"/>
      <c r="AP262" s="241"/>
      <c r="AQ262" s="241"/>
      <c r="AR262" s="241"/>
      <c r="AS262" s="241"/>
      <c r="AT262" s="241"/>
      <c r="AU262" s="241"/>
      <c r="AV262" s="240"/>
      <c r="AW262" s="240"/>
      <c r="AX262" s="240"/>
      <c r="AY262" s="240"/>
      <c r="AZ262" s="240"/>
      <c r="BA262" s="240"/>
      <c r="BB262" s="240"/>
      <c r="BC262" s="240"/>
      <c r="BD262" s="240"/>
      <c r="BE262" s="240"/>
      <c r="BF262" s="240"/>
      <c r="BG262" s="240"/>
      <c r="BH262" s="240"/>
      <c r="BI262" s="240"/>
      <c r="BJ262" s="240"/>
      <c r="BK262" s="240"/>
      <c r="BL262" s="240"/>
      <c r="BM262" s="240"/>
      <c r="BN262" s="240"/>
      <c r="BO262" s="240"/>
      <c r="BP262" s="240"/>
      <c r="BQ262" s="240"/>
      <c r="BR262" s="240"/>
      <c r="BS262" s="240"/>
      <c r="BT262" s="240"/>
      <c r="BU262" s="240"/>
      <c r="BV262" s="240"/>
      <c r="BW262" s="240"/>
      <c r="BX262" s="240"/>
      <c r="BY262" s="240"/>
      <c r="BZ262" s="240"/>
      <c r="CA262" s="240"/>
      <c r="CB262" s="240"/>
      <c r="CC262" s="240"/>
      <c r="CD262" s="240"/>
      <c r="CE262" s="240"/>
    </row>
    <row r="263" spans="1:83" ht="15.75" customHeight="1">
      <c r="A263" s="240"/>
      <c r="B263" s="240"/>
      <c r="C263" s="240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/>
      <c r="AJ263" s="241"/>
      <c r="AK263" s="241"/>
      <c r="AL263" s="241"/>
      <c r="AM263" s="241"/>
      <c r="AN263" s="241"/>
      <c r="AO263" s="241"/>
      <c r="AP263" s="241"/>
      <c r="AQ263" s="241"/>
      <c r="AR263" s="241"/>
      <c r="AS263" s="241"/>
      <c r="AT263" s="241"/>
      <c r="AU263" s="241"/>
      <c r="AV263" s="240"/>
      <c r="AW263" s="240"/>
      <c r="AX263" s="240"/>
      <c r="AY263" s="240"/>
      <c r="AZ263" s="240"/>
      <c r="BA263" s="240"/>
      <c r="BB263" s="240"/>
      <c r="BC263" s="240"/>
      <c r="BD263" s="240"/>
      <c r="BE263" s="240"/>
      <c r="BF263" s="240"/>
      <c r="BG263" s="240"/>
      <c r="BH263" s="240"/>
      <c r="BI263" s="240"/>
      <c r="BJ263" s="240"/>
      <c r="BK263" s="240"/>
      <c r="BL263" s="240"/>
      <c r="BM263" s="240"/>
      <c r="BN263" s="240"/>
      <c r="BO263" s="240"/>
      <c r="BP263" s="240"/>
      <c r="BQ263" s="240"/>
      <c r="BR263" s="240"/>
      <c r="BS263" s="240"/>
      <c r="BT263" s="240"/>
      <c r="BU263" s="240"/>
      <c r="BV263" s="240"/>
      <c r="BW263" s="240"/>
      <c r="BX263" s="240"/>
      <c r="BY263" s="240"/>
      <c r="BZ263" s="240"/>
      <c r="CA263" s="240"/>
      <c r="CB263" s="240"/>
      <c r="CC263" s="240"/>
      <c r="CD263" s="240"/>
      <c r="CE263" s="240"/>
    </row>
    <row r="264" spans="1:83" ht="15.75" customHeight="1">
      <c r="A264" s="240"/>
      <c r="B264" s="240"/>
      <c r="C264" s="240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/>
      <c r="AJ264" s="241"/>
      <c r="AK264" s="241"/>
      <c r="AL264" s="241"/>
      <c r="AM264" s="241"/>
      <c r="AN264" s="241"/>
      <c r="AO264" s="241"/>
      <c r="AP264" s="241"/>
      <c r="AQ264" s="241"/>
      <c r="AR264" s="241"/>
      <c r="AS264" s="241"/>
      <c r="AT264" s="241"/>
      <c r="AU264" s="241"/>
      <c r="AV264" s="240"/>
      <c r="AW264" s="240"/>
      <c r="AX264" s="240"/>
      <c r="AY264" s="240"/>
      <c r="AZ264" s="240"/>
      <c r="BA264" s="240"/>
      <c r="BB264" s="240"/>
      <c r="BC264" s="240"/>
      <c r="BD264" s="240"/>
      <c r="BE264" s="240"/>
      <c r="BF264" s="240"/>
      <c r="BG264" s="240"/>
      <c r="BH264" s="240"/>
      <c r="BI264" s="240"/>
      <c r="BJ264" s="240"/>
      <c r="BK264" s="240"/>
      <c r="BL264" s="240"/>
      <c r="BM264" s="240"/>
      <c r="BN264" s="240"/>
      <c r="BO264" s="240"/>
      <c r="BP264" s="240"/>
      <c r="BQ264" s="240"/>
      <c r="BR264" s="240"/>
      <c r="BS264" s="240"/>
      <c r="BT264" s="240"/>
      <c r="BU264" s="240"/>
      <c r="BV264" s="240"/>
      <c r="BW264" s="240"/>
      <c r="BX264" s="240"/>
      <c r="BY264" s="240"/>
      <c r="BZ264" s="240"/>
      <c r="CA264" s="240"/>
      <c r="CB264" s="240"/>
      <c r="CC264" s="240"/>
      <c r="CD264" s="240"/>
      <c r="CE264" s="240"/>
    </row>
    <row r="265" spans="1:83" ht="15.75" customHeight="1">
      <c r="A265" s="240"/>
      <c r="B265" s="240"/>
      <c r="C265" s="240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  <c r="AB265" s="241"/>
      <c r="AC265" s="241"/>
      <c r="AD265" s="241"/>
      <c r="AE265" s="241"/>
      <c r="AF265" s="241"/>
      <c r="AG265" s="241"/>
      <c r="AH265" s="241"/>
      <c r="AI265" s="241"/>
      <c r="AJ265" s="241"/>
      <c r="AK265" s="241"/>
      <c r="AL265" s="241"/>
      <c r="AM265" s="241"/>
      <c r="AN265" s="241"/>
      <c r="AO265" s="241"/>
      <c r="AP265" s="241"/>
      <c r="AQ265" s="241"/>
      <c r="AR265" s="241"/>
      <c r="AS265" s="241"/>
      <c r="AT265" s="241"/>
      <c r="AU265" s="241"/>
      <c r="AV265" s="240"/>
      <c r="AW265" s="240"/>
      <c r="AX265" s="240"/>
      <c r="AY265" s="240"/>
      <c r="AZ265" s="240"/>
      <c r="BA265" s="240"/>
      <c r="BB265" s="240"/>
      <c r="BC265" s="240"/>
      <c r="BD265" s="240"/>
      <c r="BE265" s="240"/>
      <c r="BF265" s="240"/>
      <c r="BG265" s="240"/>
      <c r="BH265" s="240"/>
      <c r="BI265" s="240"/>
      <c r="BJ265" s="240"/>
      <c r="BK265" s="240"/>
      <c r="BL265" s="240"/>
      <c r="BM265" s="240"/>
      <c r="BN265" s="240"/>
      <c r="BO265" s="240"/>
      <c r="BP265" s="240"/>
      <c r="BQ265" s="240"/>
      <c r="BR265" s="240"/>
      <c r="BS265" s="240"/>
      <c r="BT265" s="240"/>
      <c r="BU265" s="240"/>
      <c r="BV265" s="240"/>
      <c r="BW265" s="240"/>
      <c r="BX265" s="240"/>
      <c r="BY265" s="240"/>
      <c r="BZ265" s="240"/>
      <c r="CA265" s="240"/>
      <c r="CB265" s="240"/>
      <c r="CC265" s="240"/>
      <c r="CD265" s="240"/>
      <c r="CE265" s="240"/>
    </row>
    <row r="266" spans="1:83" ht="15.75" customHeight="1">
      <c r="A266" s="240"/>
      <c r="B266" s="240"/>
      <c r="C266" s="240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  <c r="AA266" s="241"/>
      <c r="AB266" s="241"/>
      <c r="AC266" s="241"/>
      <c r="AD266" s="241"/>
      <c r="AE266" s="241"/>
      <c r="AF266" s="241"/>
      <c r="AG266" s="241"/>
      <c r="AH266" s="241"/>
      <c r="AI266" s="241"/>
      <c r="AJ266" s="241"/>
      <c r="AK266" s="241"/>
      <c r="AL266" s="241"/>
      <c r="AM266" s="241"/>
      <c r="AN266" s="241"/>
      <c r="AO266" s="241"/>
      <c r="AP266" s="241"/>
      <c r="AQ266" s="241"/>
      <c r="AR266" s="241"/>
      <c r="AS266" s="241"/>
      <c r="AT266" s="241"/>
      <c r="AU266" s="241"/>
      <c r="AV266" s="240"/>
      <c r="AW266" s="240"/>
      <c r="AX266" s="240"/>
      <c r="AY266" s="240"/>
      <c r="AZ266" s="240"/>
      <c r="BA266" s="240"/>
      <c r="BB266" s="240"/>
      <c r="BC266" s="240"/>
      <c r="BD266" s="240"/>
      <c r="BE266" s="240"/>
      <c r="BF266" s="240"/>
      <c r="BG266" s="240"/>
      <c r="BH266" s="240"/>
      <c r="BI266" s="240"/>
      <c r="BJ266" s="240"/>
      <c r="BK266" s="240"/>
      <c r="BL266" s="240"/>
      <c r="BM266" s="240"/>
      <c r="BN266" s="240"/>
      <c r="BO266" s="240"/>
      <c r="BP266" s="240"/>
      <c r="BQ266" s="240"/>
      <c r="BR266" s="240"/>
      <c r="BS266" s="240"/>
      <c r="BT266" s="240"/>
      <c r="BU266" s="240"/>
      <c r="BV266" s="240"/>
      <c r="BW266" s="240"/>
      <c r="BX266" s="240"/>
      <c r="BY266" s="240"/>
      <c r="BZ266" s="240"/>
      <c r="CA266" s="240"/>
      <c r="CB266" s="240"/>
      <c r="CC266" s="240"/>
      <c r="CD266" s="240"/>
      <c r="CE266" s="240"/>
    </row>
    <row r="267" spans="1:83" ht="15.75" customHeight="1">
      <c r="A267" s="240"/>
      <c r="B267" s="240"/>
      <c r="C267" s="240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  <c r="AB267" s="241"/>
      <c r="AC267" s="241"/>
      <c r="AD267" s="241"/>
      <c r="AE267" s="241"/>
      <c r="AF267" s="241"/>
      <c r="AG267" s="241"/>
      <c r="AH267" s="241"/>
      <c r="AI267" s="241"/>
      <c r="AJ267" s="241"/>
      <c r="AK267" s="241"/>
      <c r="AL267" s="241"/>
      <c r="AM267" s="241"/>
      <c r="AN267" s="241"/>
      <c r="AO267" s="241"/>
      <c r="AP267" s="241"/>
      <c r="AQ267" s="241"/>
      <c r="AR267" s="241"/>
      <c r="AS267" s="241"/>
      <c r="AT267" s="241"/>
      <c r="AU267" s="241"/>
      <c r="AV267" s="240"/>
      <c r="AW267" s="240"/>
      <c r="AX267" s="240"/>
      <c r="AY267" s="240"/>
      <c r="AZ267" s="240"/>
      <c r="BA267" s="240"/>
      <c r="BB267" s="240"/>
      <c r="BC267" s="240"/>
      <c r="BD267" s="240"/>
      <c r="BE267" s="240"/>
      <c r="BF267" s="240"/>
      <c r="BG267" s="240"/>
      <c r="BH267" s="240"/>
      <c r="BI267" s="240"/>
      <c r="BJ267" s="240"/>
      <c r="BK267" s="240"/>
      <c r="BL267" s="240"/>
      <c r="BM267" s="240"/>
      <c r="BN267" s="240"/>
      <c r="BO267" s="240"/>
      <c r="BP267" s="240"/>
      <c r="BQ267" s="240"/>
      <c r="BR267" s="240"/>
      <c r="BS267" s="240"/>
      <c r="BT267" s="240"/>
      <c r="BU267" s="240"/>
      <c r="BV267" s="240"/>
      <c r="BW267" s="240"/>
      <c r="BX267" s="240"/>
      <c r="BY267" s="240"/>
      <c r="BZ267" s="240"/>
      <c r="CA267" s="240"/>
      <c r="CB267" s="240"/>
      <c r="CC267" s="240"/>
      <c r="CD267" s="240"/>
      <c r="CE267" s="240"/>
    </row>
    <row r="268" spans="1:83" ht="15.75" customHeight="1">
      <c r="A268" s="240"/>
      <c r="B268" s="240"/>
      <c r="C268" s="240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  <c r="AA268" s="241"/>
      <c r="AB268" s="241"/>
      <c r="AC268" s="241"/>
      <c r="AD268" s="241"/>
      <c r="AE268" s="241"/>
      <c r="AF268" s="241"/>
      <c r="AG268" s="241"/>
      <c r="AH268" s="241"/>
      <c r="AI268" s="241"/>
      <c r="AJ268" s="241"/>
      <c r="AK268" s="241"/>
      <c r="AL268" s="241"/>
      <c r="AM268" s="241"/>
      <c r="AN268" s="241"/>
      <c r="AO268" s="241"/>
      <c r="AP268" s="241"/>
      <c r="AQ268" s="241"/>
      <c r="AR268" s="241"/>
      <c r="AS268" s="241"/>
      <c r="AT268" s="241"/>
      <c r="AU268" s="241"/>
      <c r="AV268" s="240"/>
      <c r="AW268" s="240"/>
      <c r="AX268" s="240"/>
      <c r="AY268" s="240"/>
      <c r="AZ268" s="240"/>
      <c r="BA268" s="240"/>
      <c r="BB268" s="240"/>
      <c r="BC268" s="240"/>
      <c r="BD268" s="240"/>
      <c r="BE268" s="240"/>
      <c r="BF268" s="240"/>
      <c r="BG268" s="240"/>
      <c r="BH268" s="240"/>
      <c r="BI268" s="240"/>
      <c r="BJ268" s="240"/>
      <c r="BK268" s="240"/>
      <c r="BL268" s="240"/>
      <c r="BM268" s="240"/>
      <c r="BN268" s="240"/>
      <c r="BO268" s="240"/>
      <c r="BP268" s="240"/>
      <c r="BQ268" s="240"/>
      <c r="BR268" s="240"/>
      <c r="BS268" s="240"/>
      <c r="BT268" s="240"/>
      <c r="BU268" s="240"/>
      <c r="BV268" s="240"/>
      <c r="BW268" s="240"/>
      <c r="BX268" s="240"/>
      <c r="BY268" s="240"/>
      <c r="BZ268" s="240"/>
      <c r="CA268" s="240"/>
      <c r="CB268" s="240"/>
      <c r="CC268" s="240"/>
      <c r="CD268" s="240"/>
      <c r="CE268" s="240"/>
    </row>
    <row r="269" spans="1:83" ht="15.75" customHeight="1">
      <c r="A269" s="240"/>
      <c r="B269" s="240"/>
      <c r="C269" s="240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  <c r="AA269" s="241"/>
      <c r="AB269" s="241"/>
      <c r="AC269" s="241"/>
      <c r="AD269" s="241"/>
      <c r="AE269" s="241"/>
      <c r="AF269" s="241"/>
      <c r="AG269" s="241"/>
      <c r="AH269" s="241"/>
      <c r="AI269" s="241"/>
      <c r="AJ269" s="241"/>
      <c r="AK269" s="241"/>
      <c r="AL269" s="241"/>
      <c r="AM269" s="241"/>
      <c r="AN269" s="241"/>
      <c r="AO269" s="241"/>
      <c r="AP269" s="241"/>
      <c r="AQ269" s="241"/>
      <c r="AR269" s="241"/>
      <c r="AS269" s="241"/>
      <c r="AT269" s="241"/>
      <c r="AU269" s="241"/>
      <c r="AV269" s="240"/>
      <c r="AW269" s="240"/>
      <c r="AX269" s="240"/>
      <c r="AY269" s="240"/>
      <c r="AZ269" s="240"/>
      <c r="BA269" s="240"/>
      <c r="BB269" s="240"/>
      <c r="BC269" s="240"/>
      <c r="BD269" s="240"/>
      <c r="BE269" s="240"/>
      <c r="BF269" s="240"/>
      <c r="BG269" s="240"/>
      <c r="BH269" s="240"/>
      <c r="BI269" s="240"/>
      <c r="BJ269" s="240"/>
      <c r="BK269" s="240"/>
      <c r="BL269" s="240"/>
      <c r="BM269" s="240"/>
      <c r="BN269" s="240"/>
      <c r="BO269" s="240"/>
      <c r="BP269" s="240"/>
      <c r="BQ269" s="240"/>
      <c r="BR269" s="240"/>
      <c r="BS269" s="240"/>
      <c r="BT269" s="240"/>
      <c r="BU269" s="240"/>
      <c r="BV269" s="240"/>
      <c r="BW269" s="240"/>
      <c r="BX269" s="240"/>
      <c r="BY269" s="240"/>
      <c r="BZ269" s="240"/>
      <c r="CA269" s="240"/>
      <c r="CB269" s="240"/>
      <c r="CC269" s="240"/>
      <c r="CD269" s="240"/>
      <c r="CE269" s="240"/>
    </row>
    <row r="270" spans="1:83" ht="15.75" customHeight="1">
      <c r="A270" s="240"/>
      <c r="B270" s="240"/>
      <c r="C270" s="240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1"/>
      <c r="AL270" s="241"/>
      <c r="AM270" s="241"/>
      <c r="AN270" s="241"/>
      <c r="AO270" s="241"/>
      <c r="AP270" s="241"/>
      <c r="AQ270" s="241"/>
      <c r="AR270" s="241"/>
      <c r="AS270" s="241"/>
      <c r="AT270" s="241"/>
      <c r="AU270" s="241"/>
      <c r="AV270" s="240"/>
      <c r="AW270" s="240"/>
      <c r="AX270" s="240"/>
      <c r="AY270" s="240"/>
      <c r="AZ270" s="240"/>
      <c r="BA270" s="240"/>
      <c r="BB270" s="240"/>
      <c r="BC270" s="240"/>
      <c r="BD270" s="240"/>
      <c r="BE270" s="240"/>
      <c r="BF270" s="240"/>
      <c r="BG270" s="240"/>
      <c r="BH270" s="240"/>
      <c r="BI270" s="240"/>
      <c r="BJ270" s="240"/>
      <c r="BK270" s="240"/>
      <c r="BL270" s="240"/>
      <c r="BM270" s="240"/>
      <c r="BN270" s="240"/>
      <c r="BO270" s="240"/>
      <c r="BP270" s="240"/>
      <c r="BQ270" s="240"/>
      <c r="BR270" s="240"/>
      <c r="BS270" s="240"/>
      <c r="BT270" s="240"/>
      <c r="BU270" s="240"/>
      <c r="BV270" s="240"/>
      <c r="BW270" s="240"/>
      <c r="BX270" s="240"/>
      <c r="BY270" s="240"/>
      <c r="BZ270" s="240"/>
      <c r="CA270" s="240"/>
      <c r="CB270" s="240"/>
      <c r="CC270" s="240"/>
      <c r="CD270" s="240"/>
      <c r="CE270" s="240"/>
    </row>
    <row r="271" spans="1:83" ht="15.75" customHeight="1">
      <c r="A271" s="240"/>
      <c r="B271" s="240"/>
      <c r="C271" s="240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  <c r="AB271" s="241"/>
      <c r="AC271" s="241"/>
      <c r="AD271" s="241"/>
      <c r="AE271" s="241"/>
      <c r="AF271" s="241"/>
      <c r="AG271" s="241"/>
      <c r="AH271" s="241"/>
      <c r="AI271" s="241"/>
      <c r="AJ271" s="241"/>
      <c r="AK271" s="241"/>
      <c r="AL271" s="241"/>
      <c r="AM271" s="241"/>
      <c r="AN271" s="241"/>
      <c r="AO271" s="241"/>
      <c r="AP271" s="241"/>
      <c r="AQ271" s="241"/>
      <c r="AR271" s="241"/>
      <c r="AS271" s="241"/>
      <c r="AT271" s="241"/>
      <c r="AU271" s="241"/>
      <c r="AV271" s="240"/>
      <c r="AW271" s="240"/>
      <c r="AX271" s="240"/>
      <c r="AY271" s="240"/>
      <c r="AZ271" s="240"/>
      <c r="BA271" s="240"/>
      <c r="BB271" s="240"/>
      <c r="BC271" s="240"/>
      <c r="BD271" s="240"/>
      <c r="BE271" s="240"/>
      <c r="BF271" s="240"/>
      <c r="BG271" s="240"/>
      <c r="BH271" s="240"/>
      <c r="BI271" s="240"/>
      <c r="BJ271" s="240"/>
      <c r="BK271" s="240"/>
      <c r="BL271" s="240"/>
      <c r="BM271" s="240"/>
      <c r="BN271" s="240"/>
      <c r="BO271" s="240"/>
      <c r="BP271" s="240"/>
      <c r="BQ271" s="240"/>
      <c r="BR271" s="240"/>
      <c r="BS271" s="240"/>
      <c r="BT271" s="240"/>
      <c r="BU271" s="240"/>
      <c r="BV271" s="240"/>
      <c r="BW271" s="240"/>
      <c r="BX271" s="240"/>
      <c r="BY271" s="240"/>
      <c r="BZ271" s="240"/>
      <c r="CA271" s="240"/>
      <c r="CB271" s="240"/>
      <c r="CC271" s="240"/>
      <c r="CD271" s="240"/>
      <c r="CE271" s="240"/>
    </row>
    <row r="272" spans="1:83" ht="15.75" customHeight="1">
      <c r="A272" s="240"/>
      <c r="B272" s="240"/>
      <c r="C272" s="240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  <c r="AB272" s="241"/>
      <c r="AC272" s="241"/>
      <c r="AD272" s="241"/>
      <c r="AE272" s="241"/>
      <c r="AF272" s="241"/>
      <c r="AG272" s="241"/>
      <c r="AH272" s="241"/>
      <c r="AI272" s="241"/>
      <c r="AJ272" s="241"/>
      <c r="AK272" s="241"/>
      <c r="AL272" s="241"/>
      <c r="AM272" s="241"/>
      <c r="AN272" s="241"/>
      <c r="AO272" s="241"/>
      <c r="AP272" s="241"/>
      <c r="AQ272" s="241"/>
      <c r="AR272" s="241"/>
      <c r="AS272" s="241"/>
      <c r="AT272" s="241"/>
      <c r="AU272" s="241"/>
      <c r="AV272" s="240"/>
      <c r="AW272" s="240"/>
      <c r="AX272" s="240"/>
      <c r="AY272" s="240"/>
      <c r="AZ272" s="240"/>
      <c r="BA272" s="240"/>
      <c r="BB272" s="240"/>
      <c r="BC272" s="240"/>
      <c r="BD272" s="240"/>
      <c r="BE272" s="240"/>
      <c r="BF272" s="240"/>
      <c r="BG272" s="240"/>
      <c r="BH272" s="240"/>
      <c r="BI272" s="240"/>
      <c r="BJ272" s="240"/>
      <c r="BK272" s="240"/>
      <c r="BL272" s="240"/>
      <c r="BM272" s="240"/>
      <c r="BN272" s="240"/>
      <c r="BO272" s="240"/>
      <c r="BP272" s="240"/>
      <c r="BQ272" s="240"/>
      <c r="BR272" s="240"/>
      <c r="BS272" s="240"/>
      <c r="BT272" s="240"/>
      <c r="BU272" s="240"/>
      <c r="BV272" s="240"/>
      <c r="BW272" s="240"/>
      <c r="BX272" s="240"/>
      <c r="BY272" s="240"/>
      <c r="BZ272" s="240"/>
      <c r="CA272" s="240"/>
      <c r="CB272" s="240"/>
      <c r="CC272" s="240"/>
      <c r="CD272" s="240"/>
      <c r="CE272" s="240"/>
    </row>
    <row r="273" spans="1:83" ht="15.75" customHeight="1">
      <c r="A273" s="240"/>
      <c r="B273" s="240"/>
      <c r="C273" s="240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/>
      <c r="AB273" s="241"/>
      <c r="AC273" s="241"/>
      <c r="AD273" s="241"/>
      <c r="AE273" s="241"/>
      <c r="AF273" s="241"/>
      <c r="AG273" s="241"/>
      <c r="AH273" s="241"/>
      <c r="AI273" s="241"/>
      <c r="AJ273" s="241"/>
      <c r="AK273" s="241"/>
      <c r="AL273" s="241"/>
      <c r="AM273" s="241"/>
      <c r="AN273" s="241"/>
      <c r="AO273" s="241"/>
      <c r="AP273" s="241"/>
      <c r="AQ273" s="241"/>
      <c r="AR273" s="241"/>
      <c r="AS273" s="241"/>
      <c r="AT273" s="241"/>
      <c r="AU273" s="241"/>
      <c r="AV273" s="240"/>
      <c r="AW273" s="240"/>
      <c r="AX273" s="240"/>
      <c r="AY273" s="240"/>
      <c r="AZ273" s="240"/>
      <c r="BA273" s="240"/>
      <c r="BB273" s="240"/>
      <c r="BC273" s="240"/>
      <c r="BD273" s="240"/>
      <c r="BE273" s="240"/>
      <c r="BF273" s="240"/>
      <c r="BG273" s="240"/>
      <c r="BH273" s="240"/>
      <c r="BI273" s="240"/>
      <c r="BJ273" s="240"/>
      <c r="BK273" s="240"/>
      <c r="BL273" s="240"/>
      <c r="BM273" s="240"/>
      <c r="BN273" s="240"/>
      <c r="BO273" s="240"/>
      <c r="BP273" s="240"/>
      <c r="BQ273" s="240"/>
      <c r="BR273" s="240"/>
      <c r="BS273" s="240"/>
      <c r="BT273" s="240"/>
      <c r="BU273" s="240"/>
      <c r="BV273" s="240"/>
      <c r="BW273" s="240"/>
      <c r="BX273" s="240"/>
      <c r="BY273" s="240"/>
      <c r="BZ273" s="240"/>
      <c r="CA273" s="240"/>
      <c r="CB273" s="240"/>
      <c r="CC273" s="240"/>
      <c r="CD273" s="240"/>
      <c r="CE273" s="240"/>
    </row>
    <row r="274" spans="1:83" ht="15.75" customHeight="1">
      <c r="A274" s="240"/>
      <c r="B274" s="240"/>
      <c r="C274" s="240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  <c r="AA274" s="241"/>
      <c r="AB274" s="241"/>
      <c r="AC274" s="241"/>
      <c r="AD274" s="241"/>
      <c r="AE274" s="241"/>
      <c r="AF274" s="241"/>
      <c r="AG274" s="241"/>
      <c r="AH274" s="241"/>
      <c r="AI274" s="241"/>
      <c r="AJ274" s="241"/>
      <c r="AK274" s="241"/>
      <c r="AL274" s="241"/>
      <c r="AM274" s="241"/>
      <c r="AN274" s="241"/>
      <c r="AO274" s="241"/>
      <c r="AP274" s="241"/>
      <c r="AQ274" s="241"/>
      <c r="AR274" s="241"/>
      <c r="AS274" s="241"/>
      <c r="AT274" s="241"/>
      <c r="AU274" s="241"/>
      <c r="AV274" s="240"/>
      <c r="AW274" s="240"/>
      <c r="AX274" s="240"/>
      <c r="AY274" s="240"/>
      <c r="AZ274" s="240"/>
      <c r="BA274" s="240"/>
      <c r="BB274" s="240"/>
      <c r="BC274" s="240"/>
      <c r="BD274" s="240"/>
      <c r="BE274" s="240"/>
      <c r="BF274" s="240"/>
      <c r="BG274" s="240"/>
      <c r="BH274" s="240"/>
      <c r="BI274" s="240"/>
      <c r="BJ274" s="240"/>
      <c r="BK274" s="240"/>
      <c r="BL274" s="240"/>
      <c r="BM274" s="240"/>
      <c r="BN274" s="240"/>
      <c r="BO274" s="240"/>
      <c r="BP274" s="240"/>
      <c r="BQ274" s="240"/>
      <c r="BR274" s="240"/>
      <c r="BS274" s="240"/>
      <c r="BT274" s="240"/>
      <c r="BU274" s="240"/>
      <c r="BV274" s="240"/>
      <c r="BW274" s="240"/>
      <c r="BX274" s="240"/>
      <c r="BY274" s="240"/>
      <c r="BZ274" s="240"/>
      <c r="CA274" s="240"/>
      <c r="CB274" s="240"/>
      <c r="CC274" s="240"/>
      <c r="CD274" s="240"/>
      <c r="CE274" s="240"/>
    </row>
    <row r="275" spans="1:83" ht="15.75" customHeight="1">
      <c r="A275" s="240"/>
      <c r="B275" s="240"/>
      <c r="C275" s="240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  <c r="AB275" s="241"/>
      <c r="AC275" s="241"/>
      <c r="AD275" s="241"/>
      <c r="AE275" s="241"/>
      <c r="AF275" s="241"/>
      <c r="AG275" s="241"/>
      <c r="AH275" s="241"/>
      <c r="AI275" s="241"/>
      <c r="AJ275" s="241"/>
      <c r="AK275" s="241"/>
      <c r="AL275" s="241"/>
      <c r="AM275" s="241"/>
      <c r="AN275" s="241"/>
      <c r="AO275" s="241"/>
      <c r="AP275" s="241"/>
      <c r="AQ275" s="241"/>
      <c r="AR275" s="241"/>
      <c r="AS275" s="241"/>
      <c r="AT275" s="241"/>
      <c r="AU275" s="241"/>
      <c r="AV275" s="240"/>
      <c r="AW275" s="240"/>
      <c r="AX275" s="240"/>
      <c r="AY275" s="240"/>
      <c r="AZ275" s="240"/>
      <c r="BA275" s="240"/>
      <c r="BB275" s="240"/>
      <c r="BC275" s="240"/>
      <c r="BD275" s="240"/>
      <c r="BE275" s="240"/>
      <c r="BF275" s="240"/>
      <c r="BG275" s="240"/>
      <c r="BH275" s="240"/>
      <c r="BI275" s="240"/>
      <c r="BJ275" s="240"/>
      <c r="BK275" s="240"/>
      <c r="BL275" s="240"/>
      <c r="BM275" s="240"/>
      <c r="BN275" s="240"/>
      <c r="BO275" s="240"/>
      <c r="BP275" s="240"/>
      <c r="BQ275" s="240"/>
      <c r="BR275" s="240"/>
      <c r="BS275" s="240"/>
      <c r="BT275" s="240"/>
      <c r="BU275" s="240"/>
      <c r="BV275" s="240"/>
      <c r="BW275" s="240"/>
      <c r="BX275" s="240"/>
      <c r="BY275" s="240"/>
      <c r="BZ275" s="240"/>
      <c r="CA275" s="240"/>
      <c r="CB275" s="240"/>
      <c r="CC275" s="240"/>
      <c r="CD275" s="240"/>
      <c r="CE275" s="240"/>
    </row>
    <row r="276" spans="1:83" ht="15.75" customHeight="1">
      <c r="A276" s="240"/>
      <c r="B276" s="240"/>
      <c r="C276" s="240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1"/>
      <c r="AL276" s="241"/>
      <c r="AM276" s="241"/>
      <c r="AN276" s="241"/>
      <c r="AO276" s="241"/>
      <c r="AP276" s="241"/>
      <c r="AQ276" s="241"/>
      <c r="AR276" s="241"/>
      <c r="AS276" s="241"/>
      <c r="AT276" s="241"/>
      <c r="AU276" s="241"/>
      <c r="AV276" s="240"/>
      <c r="AW276" s="240"/>
      <c r="AX276" s="240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J276" s="240"/>
      <c r="BK276" s="240"/>
      <c r="BL276" s="240"/>
      <c r="BM276" s="240"/>
      <c r="BN276" s="240"/>
      <c r="BO276" s="240"/>
      <c r="BP276" s="240"/>
      <c r="BQ276" s="240"/>
      <c r="BR276" s="240"/>
      <c r="BS276" s="240"/>
      <c r="BT276" s="240"/>
      <c r="BU276" s="240"/>
      <c r="BV276" s="240"/>
      <c r="BW276" s="240"/>
      <c r="BX276" s="240"/>
      <c r="BY276" s="240"/>
      <c r="BZ276" s="240"/>
      <c r="CA276" s="240"/>
      <c r="CB276" s="240"/>
      <c r="CC276" s="240"/>
      <c r="CD276" s="240"/>
      <c r="CE276" s="240"/>
    </row>
    <row r="277" spans="1:83" ht="15.75" customHeight="1">
      <c r="A277" s="240"/>
      <c r="B277" s="240"/>
      <c r="C277" s="240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1"/>
      <c r="AL277" s="241"/>
      <c r="AM277" s="241"/>
      <c r="AN277" s="241"/>
      <c r="AO277" s="241"/>
      <c r="AP277" s="241"/>
      <c r="AQ277" s="241"/>
      <c r="AR277" s="241"/>
      <c r="AS277" s="241"/>
      <c r="AT277" s="241"/>
      <c r="AU277" s="241"/>
      <c r="AV277" s="240"/>
      <c r="AW277" s="240"/>
      <c r="AX277" s="240"/>
      <c r="AY277" s="240"/>
      <c r="AZ277" s="240"/>
      <c r="BA277" s="240"/>
      <c r="BB277" s="240"/>
      <c r="BC277" s="240"/>
      <c r="BD277" s="240"/>
      <c r="BE277" s="240"/>
      <c r="BF277" s="240"/>
      <c r="BG277" s="240"/>
      <c r="BH277" s="240"/>
      <c r="BI277" s="240"/>
      <c r="BJ277" s="240"/>
      <c r="BK277" s="240"/>
      <c r="BL277" s="240"/>
      <c r="BM277" s="240"/>
      <c r="BN277" s="240"/>
      <c r="BO277" s="240"/>
      <c r="BP277" s="240"/>
      <c r="BQ277" s="240"/>
      <c r="BR277" s="240"/>
      <c r="BS277" s="240"/>
      <c r="BT277" s="240"/>
      <c r="BU277" s="240"/>
      <c r="BV277" s="240"/>
      <c r="BW277" s="240"/>
      <c r="BX277" s="240"/>
      <c r="BY277" s="240"/>
      <c r="BZ277" s="240"/>
      <c r="CA277" s="240"/>
      <c r="CB277" s="240"/>
      <c r="CC277" s="240"/>
      <c r="CD277" s="240"/>
      <c r="CE277" s="240"/>
    </row>
    <row r="278" spans="1:83" ht="15.75" customHeight="1">
      <c r="A278" s="240"/>
      <c r="B278" s="240"/>
      <c r="C278" s="240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/>
      <c r="AJ278" s="241"/>
      <c r="AK278" s="241"/>
      <c r="AL278" s="241"/>
      <c r="AM278" s="241"/>
      <c r="AN278" s="241"/>
      <c r="AO278" s="241"/>
      <c r="AP278" s="241"/>
      <c r="AQ278" s="241"/>
      <c r="AR278" s="241"/>
      <c r="AS278" s="241"/>
      <c r="AT278" s="241"/>
      <c r="AU278" s="241"/>
      <c r="AV278" s="240"/>
      <c r="AW278" s="240"/>
      <c r="AX278" s="240"/>
      <c r="AY278" s="240"/>
      <c r="AZ278" s="240"/>
      <c r="BA278" s="240"/>
      <c r="BB278" s="240"/>
      <c r="BC278" s="240"/>
      <c r="BD278" s="240"/>
      <c r="BE278" s="240"/>
      <c r="BF278" s="240"/>
      <c r="BG278" s="240"/>
      <c r="BH278" s="240"/>
      <c r="BI278" s="240"/>
      <c r="BJ278" s="240"/>
      <c r="BK278" s="240"/>
      <c r="BL278" s="240"/>
      <c r="BM278" s="240"/>
      <c r="BN278" s="240"/>
      <c r="BO278" s="240"/>
      <c r="BP278" s="240"/>
      <c r="BQ278" s="240"/>
      <c r="BR278" s="240"/>
      <c r="BS278" s="240"/>
      <c r="BT278" s="240"/>
      <c r="BU278" s="240"/>
      <c r="BV278" s="240"/>
      <c r="BW278" s="240"/>
      <c r="BX278" s="240"/>
      <c r="BY278" s="240"/>
      <c r="BZ278" s="240"/>
      <c r="CA278" s="240"/>
      <c r="CB278" s="240"/>
      <c r="CC278" s="240"/>
      <c r="CD278" s="240"/>
      <c r="CE278" s="240"/>
    </row>
    <row r="279" spans="1:83" ht="15.75" customHeight="1">
      <c r="A279" s="240"/>
      <c r="B279" s="240"/>
      <c r="C279" s="240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/>
      <c r="AC279" s="241"/>
      <c r="AD279" s="241"/>
      <c r="AE279" s="241"/>
      <c r="AF279" s="241"/>
      <c r="AG279" s="241"/>
      <c r="AH279" s="241"/>
      <c r="AI279" s="241"/>
      <c r="AJ279" s="241"/>
      <c r="AK279" s="241"/>
      <c r="AL279" s="241"/>
      <c r="AM279" s="241"/>
      <c r="AN279" s="241"/>
      <c r="AO279" s="241"/>
      <c r="AP279" s="241"/>
      <c r="AQ279" s="241"/>
      <c r="AR279" s="241"/>
      <c r="AS279" s="241"/>
      <c r="AT279" s="241"/>
      <c r="AU279" s="241"/>
      <c r="AV279" s="240"/>
      <c r="AW279" s="240"/>
      <c r="AX279" s="240"/>
      <c r="AY279" s="240"/>
      <c r="AZ279" s="240"/>
      <c r="BA279" s="240"/>
      <c r="BB279" s="240"/>
      <c r="BC279" s="240"/>
      <c r="BD279" s="240"/>
      <c r="BE279" s="240"/>
      <c r="BF279" s="240"/>
      <c r="BG279" s="240"/>
      <c r="BH279" s="240"/>
      <c r="BI279" s="240"/>
      <c r="BJ279" s="240"/>
      <c r="BK279" s="240"/>
      <c r="BL279" s="240"/>
      <c r="BM279" s="240"/>
      <c r="BN279" s="240"/>
      <c r="BO279" s="240"/>
      <c r="BP279" s="240"/>
      <c r="BQ279" s="240"/>
      <c r="BR279" s="240"/>
      <c r="BS279" s="240"/>
      <c r="BT279" s="240"/>
      <c r="BU279" s="240"/>
      <c r="BV279" s="240"/>
      <c r="BW279" s="240"/>
      <c r="BX279" s="240"/>
      <c r="BY279" s="240"/>
      <c r="BZ279" s="240"/>
      <c r="CA279" s="240"/>
      <c r="CB279" s="240"/>
      <c r="CC279" s="240"/>
      <c r="CD279" s="240"/>
      <c r="CE279" s="240"/>
    </row>
    <row r="280" spans="1:83" ht="15.75" customHeight="1">
      <c r="A280" s="240"/>
      <c r="B280" s="240"/>
      <c r="C280" s="240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  <c r="AA280" s="241"/>
      <c r="AB280" s="241"/>
      <c r="AC280" s="241"/>
      <c r="AD280" s="241"/>
      <c r="AE280" s="241"/>
      <c r="AF280" s="241"/>
      <c r="AG280" s="241"/>
      <c r="AH280" s="241"/>
      <c r="AI280" s="241"/>
      <c r="AJ280" s="241"/>
      <c r="AK280" s="241"/>
      <c r="AL280" s="241"/>
      <c r="AM280" s="241"/>
      <c r="AN280" s="241"/>
      <c r="AO280" s="241"/>
      <c r="AP280" s="241"/>
      <c r="AQ280" s="241"/>
      <c r="AR280" s="241"/>
      <c r="AS280" s="241"/>
      <c r="AT280" s="241"/>
      <c r="AU280" s="241"/>
      <c r="AV280" s="240"/>
      <c r="AW280" s="240"/>
      <c r="AX280" s="240"/>
      <c r="AY280" s="240"/>
      <c r="AZ280" s="240"/>
      <c r="BA280" s="240"/>
      <c r="BB280" s="240"/>
      <c r="BC280" s="240"/>
      <c r="BD280" s="240"/>
      <c r="BE280" s="240"/>
      <c r="BF280" s="240"/>
      <c r="BG280" s="240"/>
      <c r="BH280" s="240"/>
      <c r="BI280" s="240"/>
      <c r="BJ280" s="240"/>
      <c r="BK280" s="240"/>
      <c r="BL280" s="240"/>
      <c r="BM280" s="240"/>
      <c r="BN280" s="240"/>
      <c r="BO280" s="240"/>
      <c r="BP280" s="240"/>
      <c r="BQ280" s="240"/>
      <c r="BR280" s="240"/>
      <c r="BS280" s="240"/>
      <c r="BT280" s="240"/>
      <c r="BU280" s="240"/>
      <c r="BV280" s="240"/>
      <c r="BW280" s="240"/>
      <c r="BX280" s="240"/>
      <c r="BY280" s="240"/>
      <c r="BZ280" s="240"/>
      <c r="CA280" s="240"/>
      <c r="CB280" s="240"/>
      <c r="CC280" s="240"/>
      <c r="CD280" s="240"/>
      <c r="CE280" s="240"/>
    </row>
    <row r="281" spans="1:83" ht="15.75" customHeight="1">
      <c r="A281" s="240"/>
      <c r="B281" s="240"/>
      <c r="C281" s="240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/>
      <c r="AI281" s="241"/>
      <c r="AJ281" s="241"/>
      <c r="AK281" s="241"/>
      <c r="AL281" s="241"/>
      <c r="AM281" s="241"/>
      <c r="AN281" s="241"/>
      <c r="AO281" s="241"/>
      <c r="AP281" s="241"/>
      <c r="AQ281" s="241"/>
      <c r="AR281" s="241"/>
      <c r="AS281" s="241"/>
      <c r="AT281" s="241"/>
      <c r="AU281" s="241"/>
      <c r="AV281" s="240"/>
      <c r="AW281" s="240"/>
      <c r="AX281" s="240"/>
      <c r="AY281" s="240"/>
      <c r="AZ281" s="240"/>
      <c r="BA281" s="240"/>
      <c r="BB281" s="240"/>
      <c r="BC281" s="240"/>
      <c r="BD281" s="240"/>
      <c r="BE281" s="240"/>
      <c r="BF281" s="240"/>
      <c r="BG281" s="240"/>
      <c r="BH281" s="240"/>
      <c r="BI281" s="240"/>
      <c r="BJ281" s="240"/>
      <c r="BK281" s="240"/>
      <c r="BL281" s="240"/>
      <c r="BM281" s="240"/>
      <c r="BN281" s="240"/>
      <c r="BO281" s="240"/>
      <c r="BP281" s="240"/>
      <c r="BQ281" s="240"/>
      <c r="BR281" s="240"/>
      <c r="BS281" s="240"/>
      <c r="BT281" s="240"/>
      <c r="BU281" s="240"/>
      <c r="BV281" s="240"/>
      <c r="BW281" s="240"/>
      <c r="BX281" s="240"/>
      <c r="BY281" s="240"/>
      <c r="BZ281" s="240"/>
      <c r="CA281" s="240"/>
      <c r="CB281" s="240"/>
      <c r="CC281" s="240"/>
      <c r="CD281" s="240"/>
      <c r="CE281" s="240"/>
    </row>
    <row r="282" spans="1:83" ht="15.75" customHeight="1">
      <c r="A282" s="240"/>
      <c r="B282" s="240"/>
      <c r="C282" s="240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1"/>
      <c r="AL282" s="241"/>
      <c r="AM282" s="241"/>
      <c r="AN282" s="241"/>
      <c r="AO282" s="241"/>
      <c r="AP282" s="241"/>
      <c r="AQ282" s="241"/>
      <c r="AR282" s="241"/>
      <c r="AS282" s="241"/>
      <c r="AT282" s="241"/>
      <c r="AU282" s="241"/>
      <c r="AV282" s="240"/>
      <c r="AW282" s="240"/>
      <c r="AX282" s="240"/>
      <c r="AY282" s="240"/>
      <c r="AZ282" s="240"/>
      <c r="BA282" s="240"/>
      <c r="BB282" s="240"/>
      <c r="BC282" s="240"/>
      <c r="BD282" s="240"/>
      <c r="BE282" s="240"/>
      <c r="BF282" s="240"/>
      <c r="BG282" s="240"/>
      <c r="BH282" s="240"/>
      <c r="BI282" s="240"/>
      <c r="BJ282" s="240"/>
      <c r="BK282" s="240"/>
      <c r="BL282" s="240"/>
      <c r="BM282" s="240"/>
      <c r="BN282" s="240"/>
      <c r="BO282" s="240"/>
      <c r="BP282" s="240"/>
      <c r="BQ282" s="240"/>
      <c r="BR282" s="240"/>
      <c r="BS282" s="240"/>
      <c r="BT282" s="240"/>
      <c r="BU282" s="240"/>
      <c r="BV282" s="240"/>
      <c r="BW282" s="240"/>
      <c r="BX282" s="240"/>
      <c r="BY282" s="240"/>
      <c r="BZ282" s="240"/>
      <c r="CA282" s="240"/>
      <c r="CB282" s="240"/>
      <c r="CC282" s="240"/>
      <c r="CD282" s="240"/>
      <c r="CE282" s="240"/>
    </row>
    <row r="283" spans="1:83" ht="15.75" customHeight="1">
      <c r="A283" s="240"/>
      <c r="B283" s="240"/>
      <c r="C283" s="240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/>
      <c r="AJ283" s="241"/>
      <c r="AK283" s="241"/>
      <c r="AL283" s="241"/>
      <c r="AM283" s="241"/>
      <c r="AN283" s="241"/>
      <c r="AO283" s="241"/>
      <c r="AP283" s="241"/>
      <c r="AQ283" s="241"/>
      <c r="AR283" s="241"/>
      <c r="AS283" s="241"/>
      <c r="AT283" s="241"/>
      <c r="AU283" s="241"/>
      <c r="AV283" s="240"/>
      <c r="AW283" s="240"/>
      <c r="AX283" s="240"/>
      <c r="AY283" s="240"/>
      <c r="AZ283" s="240"/>
      <c r="BA283" s="240"/>
      <c r="BB283" s="240"/>
      <c r="BC283" s="240"/>
      <c r="BD283" s="240"/>
      <c r="BE283" s="240"/>
      <c r="BF283" s="240"/>
      <c r="BG283" s="240"/>
      <c r="BH283" s="240"/>
      <c r="BI283" s="240"/>
      <c r="BJ283" s="240"/>
      <c r="BK283" s="240"/>
      <c r="BL283" s="240"/>
      <c r="BM283" s="240"/>
      <c r="BN283" s="240"/>
      <c r="BO283" s="240"/>
      <c r="BP283" s="240"/>
      <c r="BQ283" s="240"/>
      <c r="BR283" s="240"/>
      <c r="BS283" s="240"/>
      <c r="BT283" s="240"/>
      <c r="BU283" s="240"/>
      <c r="BV283" s="240"/>
      <c r="BW283" s="240"/>
      <c r="BX283" s="240"/>
      <c r="BY283" s="240"/>
      <c r="BZ283" s="240"/>
      <c r="CA283" s="240"/>
      <c r="CB283" s="240"/>
      <c r="CC283" s="240"/>
      <c r="CD283" s="240"/>
      <c r="CE283" s="240"/>
    </row>
    <row r="284" spans="1:83" ht="15.75" customHeight="1">
      <c r="A284" s="240"/>
      <c r="B284" s="240"/>
      <c r="C284" s="240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/>
      <c r="AJ284" s="241"/>
      <c r="AK284" s="241"/>
      <c r="AL284" s="241"/>
      <c r="AM284" s="241"/>
      <c r="AN284" s="241"/>
      <c r="AO284" s="241"/>
      <c r="AP284" s="241"/>
      <c r="AQ284" s="241"/>
      <c r="AR284" s="241"/>
      <c r="AS284" s="241"/>
      <c r="AT284" s="241"/>
      <c r="AU284" s="241"/>
      <c r="AV284" s="240"/>
      <c r="AW284" s="240"/>
      <c r="AX284" s="240"/>
      <c r="AY284" s="240"/>
      <c r="AZ284" s="240"/>
      <c r="BA284" s="240"/>
      <c r="BB284" s="240"/>
      <c r="BC284" s="240"/>
      <c r="BD284" s="240"/>
      <c r="BE284" s="240"/>
      <c r="BF284" s="240"/>
      <c r="BG284" s="240"/>
      <c r="BH284" s="240"/>
      <c r="BI284" s="240"/>
      <c r="BJ284" s="240"/>
      <c r="BK284" s="240"/>
      <c r="BL284" s="240"/>
      <c r="BM284" s="240"/>
      <c r="BN284" s="240"/>
      <c r="BO284" s="240"/>
      <c r="BP284" s="240"/>
      <c r="BQ284" s="240"/>
      <c r="BR284" s="240"/>
      <c r="BS284" s="240"/>
      <c r="BT284" s="240"/>
      <c r="BU284" s="240"/>
      <c r="BV284" s="240"/>
      <c r="BW284" s="240"/>
      <c r="BX284" s="240"/>
      <c r="BY284" s="240"/>
      <c r="BZ284" s="240"/>
      <c r="CA284" s="240"/>
      <c r="CB284" s="240"/>
      <c r="CC284" s="240"/>
      <c r="CD284" s="240"/>
      <c r="CE284" s="240"/>
    </row>
    <row r="285" spans="1:83" ht="15.75" customHeight="1">
      <c r="A285" s="240"/>
      <c r="B285" s="240"/>
      <c r="C285" s="240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  <c r="AB285" s="241"/>
      <c r="AC285" s="241"/>
      <c r="AD285" s="241"/>
      <c r="AE285" s="241"/>
      <c r="AF285" s="241"/>
      <c r="AG285" s="241"/>
      <c r="AH285" s="241"/>
      <c r="AI285" s="241"/>
      <c r="AJ285" s="241"/>
      <c r="AK285" s="241"/>
      <c r="AL285" s="241"/>
      <c r="AM285" s="241"/>
      <c r="AN285" s="241"/>
      <c r="AO285" s="241"/>
      <c r="AP285" s="241"/>
      <c r="AQ285" s="241"/>
      <c r="AR285" s="241"/>
      <c r="AS285" s="241"/>
      <c r="AT285" s="241"/>
      <c r="AU285" s="241"/>
      <c r="AV285" s="240"/>
      <c r="AW285" s="240"/>
      <c r="AX285" s="240"/>
      <c r="AY285" s="240"/>
      <c r="AZ285" s="240"/>
      <c r="BA285" s="240"/>
      <c r="BB285" s="240"/>
      <c r="BC285" s="240"/>
      <c r="BD285" s="240"/>
      <c r="BE285" s="240"/>
      <c r="BF285" s="240"/>
      <c r="BG285" s="240"/>
      <c r="BH285" s="240"/>
      <c r="BI285" s="240"/>
      <c r="BJ285" s="240"/>
      <c r="BK285" s="240"/>
      <c r="BL285" s="240"/>
      <c r="BM285" s="240"/>
      <c r="BN285" s="240"/>
      <c r="BO285" s="240"/>
      <c r="BP285" s="240"/>
      <c r="BQ285" s="240"/>
      <c r="BR285" s="240"/>
      <c r="BS285" s="240"/>
      <c r="BT285" s="240"/>
      <c r="BU285" s="240"/>
      <c r="BV285" s="240"/>
      <c r="BW285" s="240"/>
      <c r="BX285" s="240"/>
      <c r="BY285" s="240"/>
      <c r="BZ285" s="240"/>
      <c r="CA285" s="240"/>
      <c r="CB285" s="240"/>
      <c r="CC285" s="240"/>
      <c r="CD285" s="240"/>
      <c r="CE285" s="240"/>
    </row>
    <row r="286" spans="1:83" ht="15.75" customHeight="1">
      <c r="A286" s="240"/>
      <c r="B286" s="240"/>
      <c r="C286" s="240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1"/>
      <c r="AH286" s="241"/>
      <c r="AI286" s="241"/>
      <c r="AJ286" s="241"/>
      <c r="AK286" s="241"/>
      <c r="AL286" s="241"/>
      <c r="AM286" s="241"/>
      <c r="AN286" s="241"/>
      <c r="AO286" s="241"/>
      <c r="AP286" s="241"/>
      <c r="AQ286" s="241"/>
      <c r="AR286" s="241"/>
      <c r="AS286" s="241"/>
      <c r="AT286" s="241"/>
      <c r="AU286" s="241"/>
      <c r="AV286" s="240"/>
      <c r="AW286" s="240"/>
      <c r="AX286" s="240"/>
      <c r="AY286" s="240"/>
      <c r="AZ286" s="240"/>
      <c r="BA286" s="240"/>
      <c r="BB286" s="240"/>
      <c r="BC286" s="240"/>
      <c r="BD286" s="240"/>
      <c r="BE286" s="240"/>
      <c r="BF286" s="240"/>
      <c r="BG286" s="240"/>
      <c r="BH286" s="240"/>
      <c r="BI286" s="240"/>
      <c r="BJ286" s="240"/>
      <c r="BK286" s="240"/>
      <c r="BL286" s="240"/>
      <c r="BM286" s="240"/>
      <c r="BN286" s="240"/>
      <c r="BO286" s="240"/>
      <c r="BP286" s="240"/>
      <c r="BQ286" s="240"/>
      <c r="BR286" s="240"/>
      <c r="BS286" s="240"/>
      <c r="BT286" s="240"/>
      <c r="BU286" s="240"/>
      <c r="BV286" s="240"/>
      <c r="BW286" s="240"/>
      <c r="BX286" s="240"/>
      <c r="BY286" s="240"/>
      <c r="BZ286" s="240"/>
      <c r="CA286" s="240"/>
      <c r="CB286" s="240"/>
      <c r="CC286" s="240"/>
      <c r="CD286" s="240"/>
      <c r="CE286" s="240"/>
    </row>
    <row r="287" spans="1:83" ht="15.75" customHeight="1">
      <c r="A287" s="240"/>
      <c r="B287" s="240"/>
      <c r="C287" s="240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0"/>
      <c r="AW287" s="240"/>
      <c r="AX287" s="240"/>
      <c r="AY287" s="240"/>
      <c r="AZ287" s="240"/>
      <c r="BA287" s="240"/>
      <c r="BB287" s="240"/>
      <c r="BC287" s="240"/>
      <c r="BD287" s="240"/>
      <c r="BE287" s="240"/>
      <c r="BF287" s="240"/>
      <c r="BG287" s="240"/>
      <c r="BH287" s="240"/>
      <c r="BI287" s="240"/>
      <c r="BJ287" s="240"/>
      <c r="BK287" s="240"/>
      <c r="BL287" s="240"/>
      <c r="BM287" s="240"/>
      <c r="BN287" s="240"/>
      <c r="BO287" s="240"/>
      <c r="BP287" s="240"/>
      <c r="BQ287" s="240"/>
      <c r="BR287" s="240"/>
      <c r="BS287" s="240"/>
      <c r="BT287" s="240"/>
      <c r="BU287" s="240"/>
      <c r="BV287" s="240"/>
      <c r="BW287" s="240"/>
      <c r="BX287" s="240"/>
      <c r="BY287" s="240"/>
      <c r="BZ287" s="240"/>
      <c r="CA287" s="240"/>
      <c r="CB287" s="240"/>
      <c r="CC287" s="240"/>
      <c r="CD287" s="240"/>
      <c r="CE287" s="240"/>
    </row>
    <row r="288" spans="1:83" ht="15.75" customHeight="1">
      <c r="A288" s="240"/>
      <c r="B288" s="240"/>
      <c r="C288" s="240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1"/>
      <c r="AL288" s="241"/>
      <c r="AM288" s="241"/>
      <c r="AN288" s="241"/>
      <c r="AO288" s="241"/>
      <c r="AP288" s="241"/>
      <c r="AQ288" s="241"/>
      <c r="AR288" s="241"/>
      <c r="AS288" s="241"/>
      <c r="AT288" s="241"/>
      <c r="AU288" s="241"/>
      <c r="AV288" s="240"/>
      <c r="AW288" s="240"/>
      <c r="AX288" s="240"/>
      <c r="AY288" s="240"/>
      <c r="AZ288" s="240"/>
      <c r="BA288" s="240"/>
      <c r="BB288" s="240"/>
      <c r="BC288" s="240"/>
      <c r="BD288" s="240"/>
      <c r="BE288" s="240"/>
      <c r="BF288" s="240"/>
      <c r="BG288" s="240"/>
      <c r="BH288" s="240"/>
      <c r="BI288" s="240"/>
      <c r="BJ288" s="240"/>
      <c r="BK288" s="240"/>
      <c r="BL288" s="240"/>
      <c r="BM288" s="240"/>
      <c r="BN288" s="240"/>
      <c r="BO288" s="240"/>
      <c r="BP288" s="240"/>
      <c r="BQ288" s="240"/>
      <c r="BR288" s="240"/>
      <c r="BS288" s="240"/>
      <c r="BT288" s="240"/>
      <c r="BU288" s="240"/>
      <c r="BV288" s="240"/>
      <c r="BW288" s="240"/>
      <c r="BX288" s="240"/>
      <c r="BY288" s="240"/>
      <c r="BZ288" s="240"/>
      <c r="CA288" s="240"/>
      <c r="CB288" s="240"/>
      <c r="CC288" s="240"/>
      <c r="CD288" s="240"/>
      <c r="CE288" s="240"/>
    </row>
    <row r="289" spans="1:83" ht="15.75" customHeight="1">
      <c r="A289" s="240"/>
      <c r="B289" s="240"/>
      <c r="C289" s="240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  <c r="AS289" s="241"/>
      <c r="AT289" s="241"/>
      <c r="AU289" s="241"/>
      <c r="AV289" s="240"/>
      <c r="AW289" s="240"/>
      <c r="AX289" s="240"/>
      <c r="AY289" s="240"/>
      <c r="AZ289" s="240"/>
      <c r="BA289" s="240"/>
      <c r="BB289" s="240"/>
      <c r="BC289" s="240"/>
      <c r="BD289" s="240"/>
      <c r="BE289" s="240"/>
      <c r="BF289" s="240"/>
      <c r="BG289" s="240"/>
      <c r="BH289" s="240"/>
      <c r="BI289" s="240"/>
      <c r="BJ289" s="240"/>
      <c r="BK289" s="240"/>
      <c r="BL289" s="240"/>
      <c r="BM289" s="240"/>
      <c r="BN289" s="240"/>
      <c r="BO289" s="240"/>
      <c r="BP289" s="240"/>
      <c r="BQ289" s="240"/>
      <c r="BR289" s="240"/>
      <c r="BS289" s="240"/>
      <c r="BT289" s="240"/>
      <c r="BU289" s="240"/>
      <c r="BV289" s="240"/>
      <c r="BW289" s="240"/>
      <c r="BX289" s="240"/>
      <c r="BY289" s="240"/>
      <c r="BZ289" s="240"/>
      <c r="CA289" s="240"/>
      <c r="CB289" s="240"/>
      <c r="CC289" s="240"/>
      <c r="CD289" s="240"/>
      <c r="CE289" s="240"/>
    </row>
    <row r="290" spans="1:83" ht="15.75" customHeight="1">
      <c r="A290" s="240"/>
      <c r="B290" s="240"/>
      <c r="C290" s="240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  <c r="AS290" s="241"/>
      <c r="AT290" s="241"/>
      <c r="AU290" s="241"/>
      <c r="AV290" s="240"/>
      <c r="AW290" s="240"/>
      <c r="AX290" s="240"/>
      <c r="AY290" s="240"/>
      <c r="AZ290" s="240"/>
      <c r="BA290" s="240"/>
      <c r="BB290" s="240"/>
      <c r="BC290" s="240"/>
      <c r="BD290" s="240"/>
      <c r="BE290" s="240"/>
      <c r="BF290" s="240"/>
      <c r="BG290" s="240"/>
      <c r="BH290" s="240"/>
      <c r="BI290" s="240"/>
      <c r="BJ290" s="240"/>
      <c r="BK290" s="240"/>
      <c r="BL290" s="240"/>
      <c r="BM290" s="240"/>
      <c r="BN290" s="240"/>
      <c r="BO290" s="240"/>
      <c r="BP290" s="240"/>
      <c r="BQ290" s="240"/>
      <c r="BR290" s="240"/>
      <c r="BS290" s="240"/>
      <c r="BT290" s="240"/>
      <c r="BU290" s="240"/>
      <c r="BV290" s="240"/>
      <c r="BW290" s="240"/>
      <c r="BX290" s="240"/>
      <c r="BY290" s="240"/>
      <c r="BZ290" s="240"/>
      <c r="CA290" s="240"/>
      <c r="CB290" s="240"/>
      <c r="CC290" s="240"/>
      <c r="CD290" s="240"/>
      <c r="CE290" s="240"/>
    </row>
    <row r="291" spans="1:83" ht="15.75" customHeight="1">
      <c r="A291" s="240"/>
      <c r="B291" s="240"/>
      <c r="C291" s="240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  <c r="AS291" s="241"/>
      <c r="AT291" s="241"/>
      <c r="AU291" s="241"/>
      <c r="AV291" s="240"/>
      <c r="AW291" s="240"/>
      <c r="AX291" s="240"/>
      <c r="AY291" s="240"/>
      <c r="AZ291" s="240"/>
      <c r="BA291" s="240"/>
      <c r="BB291" s="240"/>
      <c r="BC291" s="240"/>
      <c r="BD291" s="240"/>
      <c r="BE291" s="240"/>
      <c r="BF291" s="240"/>
      <c r="BG291" s="240"/>
      <c r="BH291" s="240"/>
      <c r="BI291" s="240"/>
      <c r="BJ291" s="240"/>
      <c r="BK291" s="240"/>
      <c r="BL291" s="240"/>
      <c r="BM291" s="240"/>
      <c r="BN291" s="240"/>
      <c r="BO291" s="240"/>
      <c r="BP291" s="240"/>
      <c r="BQ291" s="240"/>
      <c r="BR291" s="240"/>
      <c r="BS291" s="240"/>
      <c r="BT291" s="240"/>
      <c r="BU291" s="240"/>
      <c r="BV291" s="240"/>
      <c r="BW291" s="240"/>
      <c r="BX291" s="240"/>
      <c r="BY291" s="240"/>
      <c r="BZ291" s="240"/>
      <c r="CA291" s="240"/>
      <c r="CB291" s="240"/>
      <c r="CC291" s="240"/>
      <c r="CD291" s="240"/>
      <c r="CE291" s="240"/>
    </row>
    <row r="292" spans="1:83" ht="15.75" customHeight="1">
      <c r="A292" s="240"/>
      <c r="B292" s="240"/>
      <c r="C292" s="240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  <c r="AS292" s="241"/>
      <c r="AT292" s="241"/>
      <c r="AU292" s="241"/>
      <c r="AV292" s="240"/>
      <c r="AW292" s="240"/>
      <c r="AX292" s="240"/>
      <c r="AY292" s="240"/>
      <c r="AZ292" s="240"/>
      <c r="BA292" s="240"/>
      <c r="BB292" s="240"/>
      <c r="BC292" s="240"/>
      <c r="BD292" s="240"/>
      <c r="BE292" s="240"/>
      <c r="BF292" s="240"/>
      <c r="BG292" s="240"/>
      <c r="BH292" s="240"/>
      <c r="BI292" s="240"/>
      <c r="BJ292" s="240"/>
      <c r="BK292" s="240"/>
      <c r="BL292" s="240"/>
      <c r="BM292" s="240"/>
      <c r="BN292" s="240"/>
      <c r="BO292" s="240"/>
      <c r="BP292" s="240"/>
      <c r="BQ292" s="240"/>
      <c r="BR292" s="240"/>
      <c r="BS292" s="240"/>
      <c r="BT292" s="240"/>
      <c r="BU292" s="240"/>
      <c r="BV292" s="240"/>
      <c r="BW292" s="240"/>
      <c r="BX292" s="240"/>
      <c r="BY292" s="240"/>
      <c r="BZ292" s="240"/>
      <c r="CA292" s="240"/>
      <c r="CB292" s="240"/>
      <c r="CC292" s="240"/>
      <c r="CD292" s="240"/>
      <c r="CE292" s="240"/>
    </row>
    <row r="293" spans="1:83" ht="15.75" customHeight="1">
      <c r="A293" s="240"/>
      <c r="B293" s="240"/>
      <c r="C293" s="240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  <c r="AB293" s="241"/>
      <c r="AC293" s="241"/>
      <c r="AD293" s="241"/>
      <c r="AE293" s="241"/>
      <c r="AF293" s="241"/>
      <c r="AG293" s="241"/>
      <c r="AH293" s="241"/>
      <c r="AI293" s="241"/>
      <c r="AJ293" s="241"/>
      <c r="AK293" s="241"/>
      <c r="AL293" s="241"/>
      <c r="AM293" s="241"/>
      <c r="AN293" s="241"/>
      <c r="AO293" s="241"/>
      <c r="AP293" s="241"/>
      <c r="AQ293" s="241"/>
      <c r="AR293" s="241"/>
      <c r="AS293" s="241"/>
      <c r="AT293" s="241"/>
      <c r="AU293" s="241"/>
      <c r="AV293" s="240"/>
      <c r="AW293" s="240"/>
      <c r="AX293" s="240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J293" s="240"/>
      <c r="BK293" s="240"/>
      <c r="BL293" s="240"/>
      <c r="BM293" s="240"/>
      <c r="BN293" s="240"/>
      <c r="BO293" s="240"/>
      <c r="BP293" s="240"/>
      <c r="BQ293" s="240"/>
      <c r="BR293" s="240"/>
      <c r="BS293" s="240"/>
      <c r="BT293" s="240"/>
      <c r="BU293" s="240"/>
      <c r="BV293" s="240"/>
      <c r="BW293" s="240"/>
      <c r="BX293" s="240"/>
      <c r="BY293" s="240"/>
      <c r="BZ293" s="240"/>
      <c r="CA293" s="240"/>
      <c r="CB293" s="240"/>
      <c r="CC293" s="240"/>
      <c r="CD293" s="240"/>
      <c r="CE293" s="240"/>
    </row>
    <row r="294" spans="1:83" ht="15.75" customHeight="1">
      <c r="A294" s="240"/>
      <c r="B294" s="240"/>
      <c r="C294" s="240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  <c r="AS294" s="241"/>
      <c r="AT294" s="241"/>
      <c r="AU294" s="241"/>
      <c r="AV294" s="240"/>
      <c r="AW294" s="240"/>
      <c r="AX294" s="240"/>
      <c r="AY294" s="240"/>
      <c r="AZ294" s="240"/>
      <c r="BA294" s="240"/>
      <c r="BB294" s="240"/>
      <c r="BC294" s="240"/>
      <c r="BD294" s="240"/>
      <c r="BE294" s="240"/>
      <c r="BF294" s="240"/>
      <c r="BG294" s="240"/>
      <c r="BH294" s="240"/>
      <c r="BI294" s="240"/>
      <c r="BJ294" s="240"/>
      <c r="BK294" s="240"/>
      <c r="BL294" s="240"/>
      <c r="BM294" s="240"/>
      <c r="BN294" s="240"/>
      <c r="BO294" s="240"/>
      <c r="BP294" s="240"/>
      <c r="BQ294" s="240"/>
      <c r="BR294" s="240"/>
      <c r="BS294" s="240"/>
      <c r="BT294" s="240"/>
      <c r="BU294" s="240"/>
      <c r="BV294" s="240"/>
      <c r="BW294" s="240"/>
      <c r="BX294" s="240"/>
      <c r="BY294" s="240"/>
      <c r="BZ294" s="240"/>
      <c r="CA294" s="240"/>
      <c r="CB294" s="240"/>
      <c r="CC294" s="240"/>
      <c r="CD294" s="240"/>
      <c r="CE294" s="240"/>
    </row>
    <row r="295" spans="1:83" ht="15.75" customHeight="1">
      <c r="A295" s="240"/>
      <c r="B295" s="240"/>
      <c r="C295" s="240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  <c r="AS295" s="241"/>
      <c r="AT295" s="241"/>
      <c r="AU295" s="241"/>
      <c r="AV295" s="240"/>
      <c r="AW295" s="240"/>
      <c r="AX295" s="240"/>
      <c r="AY295" s="240"/>
      <c r="AZ295" s="240"/>
      <c r="BA295" s="240"/>
      <c r="BB295" s="240"/>
      <c r="BC295" s="240"/>
      <c r="BD295" s="240"/>
      <c r="BE295" s="240"/>
      <c r="BF295" s="240"/>
      <c r="BG295" s="240"/>
      <c r="BH295" s="240"/>
      <c r="BI295" s="240"/>
      <c r="BJ295" s="240"/>
      <c r="BK295" s="240"/>
      <c r="BL295" s="240"/>
      <c r="BM295" s="240"/>
      <c r="BN295" s="240"/>
      <c r="BO295" s="240"/>
      <c r="BP295" s="240"/>
      <c r="BQ295" s="240"/>
      <c r="BR295" s="240"/>
      <c r="BS295" s="240"/>
      <c r="BT295" s="240"/>
      <c r="BU295" s="240"/>
      <c r="BV295" s="240"/>
      <c r="BW295" s="240"/>
      <c r="BX295" s="240"/>
      <c r="BY295" s="240"/>
      <c r="BZ295" s="240"/>
      <c r="CA295" s="240"/>
      <c r="CB295" s="240"/>
      <c r="CC295" s="240"/>
      <c r="CD295" s="240"/>
      <c r="CE295" s="240"/>
    </row>
    <row r="296" spans="1:83" ht="15.75" customHeight="1">
      <c r="A296" s="240"/>
      <c r="B296" s="240"/>
      <c r="C296" s="240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  <c r="AS296" s="241"/>
      <c r="AT296" s="241"/>
      <c r="AU296" s="241"/>
      <c r="AV296" s="240"/>
      <c r="AW296" s="240"/>
      <c r="AX296" s="240"/>
      <c r="AY296" s="240"/>
      <c r="AZ296" s="240"/>
      <c r="BA296" s="240"/>
      <c r="BB296" s="240"/>
      <c r="BC296" s="240"/>
      <c r="BD296" s="240"/>
      <c r="BE296" s="240"/>
      <c r="BF296" s="240"/>
      <c r="BG296" s="240"/>
      <c r="BH296" s="240"/>
      <c r="BI296" s="240"/>
      <c r="BJ296" s="240"/>
      <c r="BK296" s="240"/>
      <c r="BL296" s="240"/>
      <c r="BM296" s="240"/>
      <c r="BN296" s="240"/>
      <c r="BO296" s="240"/>
      <c r="BP296" s="240"/>
      <c r="BQ296" s="240"/>
      <c r="BR296" s="240"/>
      <c r="BS296" s="240"/>
      <c r="BT296" s="240"/>
      <c r="BU296" s="240"/>
      <c r="BV296" s="240"/>
      <c r="BW296" s="240"/>
      <c r="BX296" s="240"/>
      <c r="BY296" s="240"/>
      <c r="BZ296" s="240"/>
      <c r="CA296" s="240"/>
      <c r="CB296" s="240"/>
      <c r="CC296" s="240"/>
      <c r="CD296" s="240"/>
      <c r="CE296" s="240"/>
    </row>
    <row r="297" spans="1:83" ht="15.75" customHeight="1">
      <c r="A297" s="240"/>
      <c r="B297" s="240"/>
      <c r="C297" s="240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  <c r="AS297" s="241"/>
      <c r="AT297" s="241"/>
      <c r="AU297" s="241"/>
      <c r="AV297" s="240"/>
      <c r="AW297" s="240"/>
      <c r="AX297" s="240"/>
      <c r="AY297" s="240"/>
      <c r="AZ297" s="240"/>
      <c r="BA297" s="240"/>
      <c r="BB297" s="240"/>
      <c r="BC297" s="240"/>
      <c r="BD297" s="240"/>
      <c r="BE297" s="240"/>
      <c r="BF297" s="240"/>
      <c r="BG297" s="240"/>
      <c r="BH297" s="240"/>
      <c r="BI297" s="240"/>
      <c r="BJ297" s="240"/>
      <c r="BK297" s="240"/>
      <c r="BL297" s="240"/>
      <c r="BM297" s="240"/>
      <c r="BN297" s="240"/>
      <c r="BO297" s="240"/>
      <c r="BP297" s="240"/>
      <c r="BQ297" s="240"/>
      <c r="BR297" s="240"/>
      <c r="BS297" s="240"/>
      <c r="BT297" s="240"/>
      <c r="BU297" s="240"/>
      <c r="BV297" s="240"/>
      <c r="BW297" s="240"/>
      <c r="BX297" s="240"/>
      <c r="BY297" s="240"/>
      <c r="BZ297" s="240"/>
      <c r="CA297" s="240"/>
      <c r="CB297" s="240"/>
      <c r="CC297" s="240"/>
      <c r="CD297" s="240"/>
      <c r="CE297" s="240"/>
    </row>
    <row r="298" spans="1:83" ht="15.75" customHeight="1">
      <c r="A298" s="240"/>
      <c r="B298" s="240"/>
      <c r="C298" s="240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  <c r="AS298" s="241"/>
      <c r="AT298" s="241"/>
      <c r="AU298" s="241"/>
      <c r="AV298" s="240"/>
      <c r="AW298" s="240"/>
      <c r="AX298" s="240"/>
      <c r="AY298" s="240"/>
      <c r="AZ298" s="240"/>
      <c r="BA298" s="240"/>
      <c r="BB298" s="240"/>
      <c r="BC298" s="240"/>
      <c r="BD298" s="240"/>
      <c r="BE298" s="240"/>
      <c r="BF298" s="240"/>
      <c r="BG298" s="240"/>
      <c r="BH298" s="240"/>
      <c r="BI298" s="240"/>
      <c r="BJ298" s="240"/>
      <c r="BK298" s="240"/>
      <c r="BL298" s="240"/>
      <c r="BM298" s="240"/>
      <c r="BN298" s="240"/>
      <c r="BO298" s="240"/>
      <c r="BP298" s="240"/>
      <c r="BQ298" s="240"/>
      <c r="BR298" s="240"/>
      <c r="BS298" s="240"/>
      <c r="BT298" s="240"/>
      <c r="BU298" s="240"/>
      <c r="BV298" s="240"/>
      <c r="BW298" s="240"/>
      <c r="BX298" s="240"/>
      <c r="BY298" s="240"/>
      <c r="BZ298" s="240"/>
      <c r="CA298" s="240"/>
      <c r="CB298" s="240"/>
      <c r="CC298" s="240"/>
      <c r="CD298" s="240"/>
      <c r="CE298" s="240"/>
    </row>
    <row r="299" spans="1:83" ht="15.75" customHeight="1">
      <c r="A299" s="240"/>
      <c r="B299" s="240"/>
      <c r="C299" s="240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  <c r="AS299" s="241"/>
      <c r="AT299" s="241"/>
      <c r="AU299" s="241"/>
      <c r="AV299" s="240"/>
      <c r="AW299" s="240"/>
      <c r="AX299" s="240"/>
      <c r="AY299" s="240"/>
      <c r="AZ299" s="240"/>
      <c r="BA299" s="240"/>
      <c r="BB299" s="240"/>
      <c r="BC299" s="240"/>
      <c r="BD299" s="240"/>
      <c r="BE299" s="240"/>
      <c r="BF299" s="240"/>
      <c r="BG299" s="240"/>
      <c r="BH299" s="240"/>
      <c r="BI299" s="240"/>
      <c r="BJ299" s="240"/>
      <c r="BK299" s="240"/>
      <c r="BL299" s="240"/>
      <c r="BM299" s="240"/>
      <c r="BN299" s="240"/>
      <c r="BO299" s="240"/>
      <c r="BP299" s="240"/>
      <c r="BQ299" s="240"/>
      <c r="BR299" s="240"/>
      <c r="BS299" s="240"/>
      <c r="BT299" s="240"/>
      <c r="BU299" s="240"/>
      <c r="BV299" s="240"/>
      <c r="BW299" s="240"/>
      <c r="BX299" s="240"/>
      <c r="BY299" s="240"/>
      <c r="BZ299" s="240"/>
      <c r="CA299" s="240"/>
      <c r="CB299" s="240"/>
      <c r="CC299" s="240"/>
      <c r="CD299" s="240"/>
      <c r="CE299" s="240"/>
    </row>
    <row r="300" spans="1:83" ht="15.75" customHeight="1">
      <c r="A300" s="240"/>
      <c r="B300" s="240"/>
      <c r="C300" s="240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  <c r="AB300" s="241"/>
      <c r="AC300" s="241"/>
      <c r="AD300" s="241"/>
      <c r="AE300" s="241"/>
      <c r="AF300" s="241"/>
      <c r="AG300" s="241"/>
      <c r="AH300" s="241"/>
      <c r="AI300" s="241"/>
      <c r="AJ300" s="241"/>
      <c r="AK300" s="241"/>
      <c r="AL300" s="241"/>
      <c r="AM300" s="241"/>
      <c r="AN300" s="241"/>
      <c r="AO300" s="241"/>
      <c r="AP300" s="241"/>
      <c r="AQ300" s="241"/>
      <c r="AR300" s="241"/>
      <c r="AS300" s="241"/>
      <c r="AT300" s="241"/>
      <c r="AU300" s="241"/>
      <c r="AV300" s="240"/>
      <c r="AW300" s="240"/>
      <c r="AX300" s="240"/>
      <c r="AY300" s="240"/>
      <c r="AZ300" s="240"/>
      <c r="BA300" s="240"/>
      <c r="BB300" s="240"/>
      <c r="BC300" s="240"/>
      <c r="BD300" s="240"/>
      <c r="BE300" s="240"/>
      <c r="BF300" s="240"/>
      <c r="BG300" s="240"/>
      <c r="BH300" s="240"/>
      <c r="BI300" s="240"/>
      <c r="BJ300" s="240"/>
      <c r="BK300" s="240"/>
      <c r="BL300" s="240"/>
      <c r="BM300" s="240"/>
      <c r="BN300" s="240"/>
      <c r="BO300" s="240"/>
      <c r="BP300" s="240"/>
      <c r="BQ300" s="240"/>
      <c r="BR300" s="240"/>
      <c r="BS300" s="240"/>
      <c r="BT300" s="240"/>
      <c r="BU300" s="240"/>
      <c r="BV300" s="240"/>
      <c r="BW300" s="240"/>
      <c r="BX300" s="240"/>
      <c r="BY300" s="240"/>
      <c r="BZ300" s="240"/>
      <c r="CA300" s="240"/>
      <c r="CB300" s="240"/>
      <c r="CC300" s="240"/>
      <c r="CD300" s="240"/>
      <c r="CE300" s="240"/>
    </row>
    <row r="301" spans="1:83" ht="15.75" customHeight="1">
      <c r="A301" s="240"/>
      <c r="B301" s="240"/>
      <c r="C301" s="240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1"/>
      <c r="AL301" s="241"/>
      <c r="AM301" s="241"/>
      <c r="AN301" s="241"/>
      <c r="AO301" s="241"/>
      <c r="AP301" s="241"/>
      <c r="AQ301" s="241"/>
      <c r="AR301" s="241"/>
      <c r="AS301" s="241"/>
      <c r="AT301" s="241"/>
      <c r="AU301" s="241"/>
      <c r="AV301" s="240"/>
      <c r="AW301" s="240"/>
      <c r="AX301" s="240"/>
      <c r="AY301" s="240"/>
      <c r="AZ301" s="240"/>
      <c r="BA301" s="240"/>
      <c r="BB301" s="240"/>
      <c r="BC301" s="240"/>
      <c r="BD301" s="240"/>
      <c r="BE301" s="240"/>
      <c r="BF301" s="240"/>
      <c r="BG301" s="240"/>
      <c r="BH301" s="240"/>
      <c r="BI301" s="240"/>
      <c r="BJ301" s="240"/>
      <c r="BK301" s="240"/>
      <c r="BL301" s="240"/>
      <c r="BM301" s="240"/>
      <c r="BN301" s="240"/>
      <c r="BO301" s="240"/>
      <c r="BP301" s="240"/>
      <c r="BQ301" s="240"/>
      <c r="BR301" s="240"/>
      <c r="BS301" s="240"/>
      <c r="BT301" s="240"/>
      <c r="BU301" s="240"/>
      <c r="BV301" s="240"/>
      <c r="BW301" s="240"/>
      <c r="BX301" s="240"/>
      <c r="BY301" s="240"/>
      <c r="BZ301" s="240"/>
      <c r="CA301" s="240"/>
      <c r="CB301" s="240"/>
      <c r="CC301" s="240"/>
      <c r="CD301" s="240"/>
      <c r="CE301" s="240"/>
    </row>
    <row r="302" spans="1:83" ht="15.75" customHeight="1">
      <c r="A302" s="240"/>
      <c r="B302" s="240"/>
      <c r="C302" s="240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  <c r="AB302" s="241"/>
      <c r="AC302" s="241"/>
      <c r="AD302" s="241"/>
      <c r="AE302" s="241"/>
      <c r="AF302" s="241"/>
      <c r="AG302" s="241"/>
      <c r="AH302" s="241"/>
      <c r="AI302" s="241"/>
      <c r="AJ302" s="241"/>
      <c r="AK302" s="241"/>
      <c r="AL302" s="241"/>
      <c r="AM302" s="241"/>
      <c r="AN302" s="241"/>
      <c r="AO302" s="241"/>
      <c r="AP302" s="241"/>
      <c r="AQ302" s="241"/>
      <c r="AR302" s="241"/>
      <c r="AS302" s="241"/>
      <c r="AT302" s="241"/>
      <c r="AU302" s="241"/>
      <c r="AV302" s="240"/>
      <c r="AW302" s="240"/>
      <c r="AX302" s="240"/>
      <c r="AY302" s="240"/>
      <c r="AZ302" s="240"/>
      <c r="BA302" s="240"/>
      <c r="BB302" s="240"/>
      <c r="BC302" s="240"/>
      <c r="BD302" s="240"/>
      <c r="BE302" s="240"/>
      <c r="BF302" s="240"/>
      <c r="BG302" s="240"/>
      <c r="BH302" s="240"/>
      <c r="BI302" s="240"/>
      <c r="BJ302" s="240"/>
      <c r="BK302" s="240"/>
      <c r="BL302" s="240"/>
      <c r="BM302" s="240"/>
      <c r="BN302" s="240"/>
      <c r="BO302" s="240"/>
      <c r="BP302" s="240"/>
      <c r="BQ302" s="240"/>
      <c r="BR302" s="240"/>
      <c r="BS302" s="240"/>
      <c r="BT302" s="240"/>
      <c r="BU302" s="240"/>
      <c r="BV302" s="240"/>
      <c r="BW302" s="240"/>
      <c r="BX302" s="240"/>
      <c r="BY302" s="240"/>
      <c r="BZ302" s="240"/>
      <c r="CA302" s="240"/>
      <c r="CB302" s="240"/>
      <c r="CC302" s="240"/>
      <c r="CD302" s="240"/>
      <c r="CE302" s="240"/>
    </row>
    <row r="303" spans="1:83" ht="15.75" customHeight="1">
      <c r="A303" s="240"/>
      <c r="B303" s="240"/>
      <c r="C303" s="240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  <c r="AB303" s="241"/>
      <c r="AC303" s="241"/>
      <c r="AD303" s="241"/>
      <c r="AE303" s="241"/>
      <c r="AF303" s="241"/>
      <c r="AG303" s="241"/>
      <c r="AH303" s="241"/>
      <c r="AI303" s="241"/>
      <c r="AJ303" s="241"/>
      <c r="AK303" s="241"/>
      <c r="AL303" s="241"/>
      <c r="AM303" s="241"/>
      <c r="AN303" s="241"/>
      <c r="AO303" s="241"/>
      <c r="AP303" s="241"/>
      <c r="AQ303" s="241"/>
      <c r="AR303" s="241"/>
      <c r="AS303" s="241"/>
      <c r="AT303" s="241"/>
      <c r="AU303" s="241"/>
      <c r="AV303" s="240"/>
      <c r="AW303" s="240"/>
      <c r="AX303" s="240"/>
      <c r="AY303" s="240"/>
      <c r="AZ303" s="240"/>
      <c r="BA303" s="240"/>
      <c r="BB303" s="240"/>
      <c r="BC303" s="240"/>
      <c r="BD303" s="240"/>
      <c r="BE303" s="240"/>
      <c r="BF303" s="240"/>
      <c r="BG303" s="240"/>
      <c r="BH303" s="240"/>
      <c r="BI303" s="240"/>
      <c r="BJ303" s="240"/>
      <c r="BK303" s="240"/>
      <c r="BL303" s="240"/>
      <c r="BM303" s="240"/>
      <c r="BN303" s="240"/>
      <c r="BO303" s="240"/>
      <c r="BP303" s="240"/>
      <c r="BQ303" s="240"/>
      <c r="BR303" s="240"/>
      <c r="BS303" s="240"/>
      <c r="BT303" s="240"/>
      <c r="BU303" s="240"/>
      <c r="BV303" s="240"/>
      <c r="BW303" s="240"/>
      <c r="BX303" s="240"/>
      <c r="BY303" s="240"/>
      <c r="BZ303" s="240"/>
      <c r="CA303" s="240"/>
      <c r="CB303" s="240"/>
      <c r="CC303" s="240"/>
      <c r="CD303" s="240"/>
      <c r="CE303" s="240"/>
    </row>
    <row r="304" spans="1:83" ht="15.75" customHeight="1">
      <c r="A304" s="240"/>
      <c r="B304" s="240"/>
      <c r="C304" s="240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1"/>
      <c r="AL304" s="241"/>
      <c r="AM304" s="241"/>
      <c r="AN304" s="241"/>
      <c r="AO304" s="241"/>
      <c r="AP304" s="241"/>
      <c r="AQ304" s="241"/>
      <c r="AR304" s="241"/>
      <c r="AS304" s="241"/>
      <c r="AT304" s="241"/>
      <c r="AU304" s="241"/>
      <c r="AV304" s="240"/>
      <c r="AW304" s="240"/>
      <c r="AX304" s="240"/>
      <c r="AY304" s="240"/>
      <c r="AZ304" s="240"/>
      <c r="BA304" s="240"/>
      <c r="BB304" s="240"/>
      <c r="BC304" s="240"/>
      <c r="BD304" s="240"/>
      <c r="BE304" s="240"/>
      <c r="BF304" s="240"/>
      <c r="BG304" s="240"/>
      <c r="BH304" s="240"/>
      <c r="BI304" s="240"/>
      <c r="BJ304" s="240"/>
      <c r="BK304" s="240"/>
      <c r="BL304" s="240"/>
      <c r="BM304" s="240"/>
      <c r="BN304" s="240"/>
      <c r="BO304" s="240"/>
      <c r="BP304" s="240"/>
      <c r="BQ304" s="240"/>
      <c r="BR304" s="240"/>
      <c r="BS304" s="240"/>
      <c r="BT304" s="240"/>
      <c r="BU304" s="240"/>
      <c r="BV304" s="240"/>
      <c r="BW304" s="240"/>
      <c r="BX304" s="240"/>
      <c r="BY304" s="240"/>
      <c r="BZ304" s="240"/>
      <c r="CA304" s="240"/>
      <c r="CB304" s="240"/>
      <c r="CC304" s="240"/>
      <c r="CD304" s="240"/>
      <c r="CE304" s="240"/>
    </row>
    <row r="305" spans="1:83" ht="15.75" customHeight="1">
      <c r="A305" s="240"/>
      <c r="B305" s="240"/>
      <c r="C305" s="240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0"/>
      <c r="AW305" s="240"/>
      <c r="AX305" s="240"/>
      <c r="AY305" s="240"/>
      <c r="AZ305" s="240"/>
      <c r="BA305" s="240"/>
      <c r="BB305" s="240"/>
      <c r="BC305" s="240"/>
      <c r="BD305" s="240"/>
      <c r="BE305" s="240"/>
      <c r="BF305" s="240"/>
      <c r="BG305" s="240"/>
      <c r="BH305" s="240"/>
      <c r="BI305" s="240"/>
      <c r="BJ305" s="240"/>
      <c r="BK305" s="240"/>
      <c r="BL305" s="240"/>
      <c r="BM305" s="240"/>
      <c r="BN305" s="240"/>
      <c r="BO305" s="240"/>
      <c r="BP305" s="240"/>
      <c r="BQ305" s="240"/>
      <c r="BR305" s="240"/>
      <c r="BS305" s="240"/>
      <c r="BT305" s="240"/>
      <c r="BU305" s="240"/>
      <c r="BV305" s="240"/>
      <c r="BW305" s="240"/>
      <c r="BX305" s="240"/>
      <c r="BY305" s="240"/>
      <c r="BZ305" s="240"/>
      <c r="CA305" s="240"/>
      <c r="CB305" s="240"/>
      <c r="CC305" s="240"/>
      <c r="CD305" s="240"/>
      <c r="CE305" s="240"/>
    </row>
    <row r="306" spans="1:83" ht="15.75" customHeight="1">
      <c r="A306" s="240"/>
      <c r="B306" s="240"/>
      <c r="C306" s="240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1"/>
      <c r="AL306" s="241"/>
      <c r="AM306" s="241"/>
      <c r="AN306" s="241"/>
      <c r="AO306" s="241"/>
      <c r="AP306" s="241"/>
      <c r="AQ306" s="241"/>
      <c r="AR306" s="241"/>
      <c r="AS306" s="241"/>
      <c r="AT306" s="241"/>
      <c r="AU306" s="241"/>
      <c r="AV306" s="240"/>
      <c r="AW306" s="240"/>
      <c r="AX306" s="240"/>
      <c r="AY306" s="240"/>
      <c r="AZ306" s="240"/>
      <c r="BA306" s="240"/>
      <c r="BB306" s="240"/>
      <c r="BC306" s="240"/>
      <c r="BD306" s="240"/>
      <c r="BE306" s="240"/>
      <c r="BF306" s="240"/>
      <c r="BG306" s="240"/>
      <c r="BH306" s="240"/>
      <c r="BI306" s="240"/>
      <c r="BJ306" s="240"/>
      <c r="BK306" s="240"/>
      <c r="BL306" s="240"/>
      <c r="BM306" s="240"/>
      <c r="BN306" s="240"/>
      <c r="BO306" s="240"/>
      <c r="BP306" s="240"/>
      <c r="BQ306" s="240"/>
      <c r="BR306" s="240"/>
      <c r="BS306" s="240"/>
      <c r="BT306" s="240"/>
      <c r="BU306" s="240"/>
      <c r="BV306" s="240"/>
      <c r="BW306" s="240"/>
      <c r="BX306" s="240"/>
      <c r="BY306" s="240"/>
      <c r="BZ306" s="240"/>
      <c r="CA306" s="240"/>
      <c r="CB306" s="240"/>
      <c r="CC306" s="240"/>
      <c r="CD306" s="240"/>
      <c r="CE306" s="240"/>
    </row>
    <row r="307" spans="1:83" ht="15.75" customHeight="1">
      <c r="A307" s="240"/>
      <c r="B307" s="240"/>
      <c r="C307" s="240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1"/>
      <c r="AL307" s="241"/>
      <c r="AM307" s="241"/>
      <c r="AN307" s="241"/>
      <c r="AO307" s="241"/>
      <c r="AP307" s="241"/>
      <c r="AQ307" s="241"/>
      <c r="AR307" s="241"/>
      <c r="AS307" s="241"/>
      <c r="AT307" s="241"/>
      <c r="AU307" s="241"/>
      <c r="AV307" s="240"/>
      <c r="AW307" s="240"/>
      <c r="AX307" s="240"/>
      <c r="AY307" s="240"/>
      <c r="AZ307" s="240"/>
      <c r="BA307" s="240"/>
      <c r="BB307" s="240"/>
      <c r="BC307" s="240"/>
      <c r="BD307" s="240"/>
      <c r="BE307" s="240"/>
      <c r="BF307" s="240"/>
      <c r="BG307" s="240"/>
      <c r="BH307" s="240"/>
      <c r="BI307" s="240"/>
      <c r="BJ307" s="240"/>
      <c r="BK307" s="240"/>
      <c r="BL307" s="240"/>
      <c r="BM307" s="240"/>
      <c r="BN307" s="240"/>
      <c r="BO307" s="240"/>
      <c r="BP307" s="240"/>
      <c r="BQ307" s="240"/>
      <c r="BR307" s="240"/>
      <c r="BS307" s="240"/>
      <c r="BT307" s="240"/>
      <c r="BU307" s="240"/>
      <c r="BV307" s="240"/>
      <c r="BW307" s="240"/>
      <c r="BX307" s="240"/>
      <c r="BY307" s="240"/>
      <c r="BZ307" s="240"/>
      <c r="CA307" s="240"/>
      <c r="CB307" s="240"/>
      <c r="CC307" s="240"/>
      <c r="CD307" s="240"/>
      <c r="CE307" s="240"/>
    </row>
    <row r="308" spans="1:83" ht="15.75" customHeight="1">
      <c r="A308" s="240"/>
      <c r="B308" s="240"/>
      <c r="C308" s="240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1"/>
      <c r="AL308" s="241"/>
      <c r="AM308" s="241"/>
      <c r="AN308" s="241"/>
      <c r="AO308" s="241"/>
      <c r="AP308" s="241"/>
      <c r="AQ308" s="241"/>
      <c r="AR308" s="241"/>
      <c r="AS308" s="241"/>
      <c r="AT308" s="241"/>
      <c r="AU308" s="241"/>
      <c r="AV308" s="240"/>
      <c r="AW308" s="240"/>
      <c r="AX308" s="240"/>
      <c r="AY308" s="240"/>
      <c r="AZ308" s="240"/>
      <c r="BA308" s="240"/>
      <c r="BB308" s="240"/>
      <c r="BC308" s="240"/>
      <c r="BD308" s="240"/>
      <c r="BE308" s="240"/>
      <c r="BF308" s="240"/>
      <c r="BG308" s="240"/>
      <c r="BH308" s="240"/>
      <c r="BI308" s="240"/>
      <c r="BJ308" s="240"/>
      <c r="BK308" s="240"/>
      <c r="BL308" s="240"/>
      <c r="BM308" s="240"/>
      <c r="BN308" s="240"/>
      <c r="BO308" s="240"/>
      <c r="BP308" s="240"/>
      <c r="BQ308" s="240"/>
      <c r="BR308" s="240"/>
      <c r="BS308" s="240"/>
      <c r="BT308" s="240"/>
      <c r="BU308" s="240"/>
      <c r="BV308" s="240"/>
      <c r="BW308" s="240"/>
      <c r="BX308" s="240"/>
      <c r="BY308" s="240"/>
      <c r="BZ308" s="240"/>
      <c r="CA308" s="240"/>
      <c r="CB308" s="240"/>
      <c r="CC308" s="240"/>
      <c r="CD308" s="240"/>
      <c r="CE308" s="240"/>
    </row>
    <row r="309" spans="1:83" ht="15.75" customHeight="1">
      <c r="A309" s="240"/>
      <c r="B309" s="240"/>
      <c r="C309" s="240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1"/>
      <c r="AL309" s="241"/>
      <c r="AM309" s="241"/>
      <c r="AN309" s="241"/>
      <c r="AO309" s="241"/>
      <c r="AP309" s="241"/>
      <c r="AQ309" s="241"/>
      <c r="AR309" s="241"/>
      <c r="AS309" s="241"/>
      <c r="AT309" s="241"/>
      <c r="AU309" s="241"/>
      <c r="AV309" s="240"/>
      <c r="AW309" s="240"/>
      <c r="AX309" s="240"/>
      <c r="AY309" s="240"/>
      <c r="AZ309" s="240"/>
      <c r="BA309" s="240"/>
      <c r="BB309" s="240"/>
      <c r="BC309" s="240"/>
      <c r="BD309" s="240"/>
      <c r="BE309" s="240"/>
      <c r="BF309" s="240"/>
      <c r="BG309" s="240"/>
      <c r="BH309" s="240"/>
      <c r="BI309" s="240"/>
      <c r="BJ309" s="240"/>
      <c r="BK309" s="240"/>
      <c r="BL309" s="240"/>
      <c r="BM309" s="240"/>
      <c r="BN309" s="240"/>
      <c r="BO309" s="240"/>
      <c r="BP309" s="240"/>
      <c r="BQ309" s="240"/>
      <c r="BR309" s="240"/>
      <c r="BS309" s="240"/>
      <c r="BT309" s="240"/>
      <c r="BU309" s="240"/>
      <c r="BV309" s="240"/>
      <c r="BW309" s="240"/>
      <c r="BX309" s="240"/>
      <c r="BY309" s="240"/>
      <c r="BZ309" s="240"/>
      <c r="CA309" s="240"/>
      <c r="CB309" s="240"/>
      <c r="CC309" s="240"/>
      <c r="CD309" s="240"/>
      <c r="CE309" s="240"/>
    </row>
    <row r="310" spans="1:83" ht="15.75" customHeight="1">
      <c r="A310" s="240"/>
      <c r="B310" s="240"/>
      <c r="C310" s="240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1"/>
      <c r="AL310" s="241"/>
      <c r="AM310" s="241"/>
      <c r="AN310" s="241"/>
      <c r="AO310" s="241"/>
      <c r="AP310" s="241"/>
      <c r="AQ310" s="241"/>
      <c r="AR310" s="241"/>
      <c r="AS310" s="241"/>
      <c r="AT310" s="241"/>
      <c r="AU310" s="241"/>
      <c r="AV310" s="240"/>
      <c r="AW310" s="240"/>
      <c r="AX310" s="240"/>
      <c r="AY310" s="240"/>
      <c r="AZ310" s="240"/>
      <c r="BA310" s="240"/>
      <c r="BB310" s="240"/>
      <c r="BC310" s="240"/>
      <c r="BD310" s="240"/>
      <c r="BE310" s="240"/>
      <c r="BF310" s="240"/>
      <c r="BG310" s="240"/>
      <c r="BH310" s="240"/>
      <c r="BI310" s="240"/>
      <c r="BJ310" s="240"/>
      <c r="BK310" s="240"/>
      <c r="BL310" s="240"/>
      <c r="BM310" s="240"/>
      <c r="BN310" s="240"/>
      <c r="BO310" s="240"/>
      <c r="BP310" s="240"/>
      <c r="BQ310" s="240"/>
      <c r="BR310" s="240"/>
      <c r="BS310" s="240"/>
      <c r="BT310" s="240"/>
      <c r="BU310" s="240"/>
      <c r="BV310" s="240"/>
      <c r="BW310" s="240"/>
      <c r="BX310" s="240"/>
      <c r="BY310" s="240"/>
      <c r="BZ310" s="240"/>
      <c r="CA310" s="240"/>
      <c r="CB310" s="240"/>
      <c r="CC310" s="240"/>
      <c r="CD310" s="240"/>
      <c r="CE310" s="240"/>
    </row>
    <row r="311" spans="1:83" ht="15.75" customHeight="1">
      <c r="A311" s="240"/>
      <c r="B311" s="240"/>
      <c r="C311" s="240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  <c r="AB311" s="241"/>
      <c r="AC311" s="241"/>
      <c r="AD311" s="241"/>
      <c r="AE311" s="241"/>
      <c r="AF311" s="241"/>
      <c r="AG311" s="241"/>
      <c r="AH311" s="241"/>
      <c r="AI311" s="241"/>
      <c r="AJ311" s="241"/>
      <c r="AK311" s="241"/>
      <c r="AL311" s="241"/>
      <c r="AM311" s="241"/>
      <c r="AN311" s="241"/>
      <c r="AO311" s="241"/>
      <c r="AP311" s="241"/>
      <c r="AQ311" s="241"/>
      <c r="AR311" s="241"/>
      <c r="AS311" s="241"/>
      <c r="AT311" s="241"/>
      <c r="AU311" s="241"/>
      <c r="AV311" s="240"/>
      <c r="AW311" s="240"/>
      <c r="AX311" s="240"/>
      <c r="AY311" s="240"/>
      <c r="AZ311" s="240"/>
      <c r="BA311" s="240"/>
      <c r="BB311" s="240"/>
      <c r="BC311" s="240"/>
      <c r="BD311" s="240"/>
      <c r="BE311" s="240"/>
      <c r="BF311" s="240"/>
      <c r="BG311" s="240"/>
      <c r="BH311" s="240"/>
      <c r="BI311" s="240"/>
      <c r="BJ311" s="240"/>
      <c r="BK311" s="240"/>
      <c r="BL311" s="240"/>
      <c r="BM311" s="240"/>
      <c r="BN311" s="240"/>
      <c r="BO311" s="240"/>
      <c r="BP311" s="240"/>
      <c r="BQ311" s="240"/>
      <c r="BR311" s="240"/>
      <c r="BS311" s="240"/>
      <c r="BT311" s="240"/>
      <c r="BU311" s="240"/>
      <c r="BV311" s="240"/>
      <c r="BW311" s="240"/>
      <c r="BX311" s="240"/>
      <c r="BY311" s="240"/>
      <c r="BZ311" s="240"/>
      <c r="CA311" s="240"/>
      <c r="CB311" s="240"/>
      <c r="CC311" s="240"/>
      <c r="CD311" s="240"/>
      <c r="CE311" s="240"/>
    </row>
    <row r="312" spans="1:83" ht="15.75" customHeight="1">
      <c r="A312" s="240"/>
      <c r="B312" s="240"/>
      <c r="C312" s="240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  <c r="AB312" s="241"/>
      <c r="AC312" s="241"/>
      <c r="AD312" s="241"/>
      <c r="AE312" s="241"/>
      <c r="AF312" s="241"/>
      <c r="AG312" s="241"/>
      <c r="AH312" s="241"/>
      <c r="AI312" s="241"/>
      <c r="AJ312" s="241"/>
      <c r="AK312" s="241"/>
      <c r="AL312" s="241"/>
      <c r="AM312" s="241"/>
      <c r="AN312" s="241"/>
      <c r="AO312" s="241"/>
      <c r="AP312" s="241"/>
      <c r="AQ312" s="241"/>
      <c r="AR312" s="241"/>
      <c r="AS312" s="241"/>
      <c r="AT312" s="241"/>
      <c r="AU312" s="241"/>
      <c r="AV312" s="240"/>
      <c r="AW312" s="240"/>
      <c r="AX312" s="240"/>
      <c r="AY312" s="240"/>
      <c r="AZ312" s="240"/>
      <c r="BA312" s="240"/>
      <c r="BB312" s="240"/>
      <c r="BC312" s="240"/>
      <c r="BD312" s="240"/>
      <c r="BE312" s="240"/>
      <c r="BF312" s="240"/>
      <c r="BG312" s="240"/>
      <c r="BH312" s="240"/>
      <c r="BI312" s="240"/>
      <c r="BJ312" s="240"/>
      <c r="BK312" s="240"/>
      <c r="BL312" s="240"/>
      <c r="BM312" s="240"/>
      <c r="BN312" s="240"/>
      <c r="BO312" s="240"/>
      <c r="BP312" s="240"/>
      <c r="BQ312" s="240"/>
      <c r="BR312" s="240"/>
      <c r="BS312" s="240"/>
      <c r="BT312" s="240"/>
      <c r="BU312" s="240"/>
      <c r="BV312" s="240"/>
      <c r="BW312" s="240"/>
      <c r="BX312" s="240"/>
      <c r="BY312" s="240"/>
      <c r="BZ312" s="240"/>
      <c r="CA312" s="240"/>
      <c r="CB312" s="240"/>
      <c r="CC312" s="240"/>
      <c r="CD312" s="240"/>
      <c r="CE312" s="240"/>
    </row>
    <row r="313" spans="1:83" ht="15.75" customHeight="1">
      <c r="A313" s="240"/>
      <c r="B313" s="240"/>
      <c r="C313" s="240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1"/>
      <c r="AL313" s="241"/>
      <c r="AM313" s="241"/>
      <c r="AN313" s="241"/>
      <c r="AO313" s="241"/>
      <c r="AP313" s="241"/>
      <c r="AQ313" s="241"/>
      <c r="AR313" s="241"/>
      <c r="AS313" s="241"/>
      <c r="AT313" s="241"/>
      <c r="AU313" s="241"/>
      <c r="AV313" s="240"/>
      <c r="AW313" s="240"/>
      <c r="AX313" s="240"/>
      <c r="AY313" s="240"/>
      <c r="AZ313" s="240"/>
      <c r="BA313" s="240"/>
      <c r="BB313" s="240"/>
      <c r="BC313" s="240"/>
      <c r="BD313" s="240"/>
      <c r="BE313" s="240"/>
      <c r="BF313" s="240"/>
      <c r="BG313" s="240"/>
      <c r="BH313" s="240"/>
      <c r="BI313" s="240"/>
      <c r="BJ313" s="240"/>
      <c r="BK313" s="240"/>
      <c r="BL313" s="240"/>
      <c r="BM313" s="240"/>
      <c r="BN313" s="240"/>
      <c r="BO313" s="240"/>
      <c r="BP313" s="240"/>
      <c r="BQ313" s="240"/>
      <c r="BR313" s="240"/>
      <c r="BS313" s="240"/>
      <c r="BT313" s="240"/>
      <c r="BU313" s="240"/>
      <c r="BV313" s="240"/>
      <c r="BW313" s="240"/>
      <c r="BX313" s="240"/>
      <c r="BY313" s="240"/>
      <c r="BZ313" s="240"/>
      <c r="CA313" s="240"/>
      <c r="CB313" s="240"/>
      <c r="CC313" s="240"/>
      <c r="CD313" s="240"/>
      <c r="CE313" s="240"/>
    </row>
    <row r="314" spans="1:83" ht="15.75" customHeight="1">
      <c r="A314" s="240"/>
      <c r="B314" s="240"/>
      <c r="C314" s="240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1"/>
      <c r="AL314" s="241"/>
      <c r="AM314" s="241"/>
      <c r="AN314" s="241"/>
      <c r="AO314" s="241"/>
      <c r="AP314" s="241"/>
      <c r="AQ314" s="241"/>
      <c r="AR314" s="241"/>
      <c r="AS314" s="241"/>
      <c r="AT314" s="241"/>
      <c r="AU314" s="241"/>
      <c r="AV314" s="240"/>
      <c r="AW314" s="240"/>
      <c r="AX314" s="240"/>
      <c r="AY314" s="240"/>
      <c r="AZ314" s="240"/>
      <c r="BA314" s="240"/>
      <c r="BB314" s="240"/>
      <c r="BC314" s="240"/>
      <c r="BD314" s="240"/>
      <c r="BE314" s="240"/>
      <c r="BF314" s="240"/>
      <c r="BG314" s="240"/>
      <c r="BH314" s="240"/>
      <c r="BI314" s="240"/>
      <c r="BJ314" s="240"/>
      <c r="BK314" s="240"/>
      <c r="BL314" s="240"/>
      <c r="BM314" s="240"/>
      <c r="BN314" s="240"/>
      <c r="BO314" s="240"/>
      <c r="BP314" s="240"/>
      <c r="BQ314" s="240"/>
      <c r="BR314" s="240"/>
      <c r="BS314" s="240"/>
      <c r="BT314" s="240"/>
      <c r="BU314" s="240"/>
      <c r="BV314" s="240"/>
      <c r="BW314" s="240"/>
      <c r="BX314" s="240"/>
      <c r="BY314" s="240"/>
      <c r="BZ314" s="240"/>
      <c r="CA314" s="240"/>
      <c r="CB314" s="240"/>
      <c r="CC314" s="240"/>
      <c r="CD314" s="240"/>
      <c r="CE314" s="240"/>
    </row>
    <row r="315" spans="1:83" ht="15.75" customHeight="1">
      <c r="A315" s="240"/>
      <c r="B315" s="240"/>
      <c r="C315" s="240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1"/>
      <c r="AL315" s="241"/>
      <c r="AM315" s="241"/>
      <c r="AN315" s="241"/>
      <c r="AO315" s="241"/>
      <c r="AP315" s="241"/>
      <c r="AQ315" s="241"/>
      <c r="AR315" s="241"/>
      <c r="AS315" s="241"/>
      <c r="AT315" s="241"/>
      <c r="AU315" s="241"/>
      <c r="AV315" s="240"/>
      <c r="AW315" s="240"/>
      <c r="AX315" s="240"/>
      <c r="AY315" s="240"/>
      <c r="AZ315" s="240"/>
      <c r="BA315" s="240"/>
      <c r="BB315" s="240"/>
      <c r="BC315" s="240"/>
      <c r="BD315" s="240"/>
      <c r="BE315" s="240"/>
      <c r="BF315" s="240"/>
      <c r="BG315" s="240"/>
      <c r="BH315" s="240"/>
      <c r="BI315" s="240"/>
      <c r="BJ315" s="240"/>
      <c r="BK315" s="240"/>
      <c r="BL315" s="240"/>
      <c r="BM315" s="240"/>
      <c r="BN315" s="240"/>
      <c r="BO315" s="240"/>
      <c r="BP315" s="240"/>
      <c r="BQ315" s="240"/>
      <c r="BR315" s="240"/>
      <c r="BS315" s="240"/>
      <c r="BT315" s="240"/>
      <c r="BU315" s="240"/>
      <c r="BV315" s="240"/>
      <c r="BW315" s="240"/>
      <c r="BX315" s="240"/>
      <c r="BY315" s="240"/>
      <c r="BZ315" s="240"/>
      <c r="CA315" s="240"/>
      <c r="CB315" s="240"/>
      <c r="CC315" s="240"/>
      <c r="CD315" s="240"/>
      <c r="CE315" s="240"/>
    </row>
    <row r="316" spans="1:83" ht="15.75" customHeight="1">
      <c r="A316" s="240"/>
      <c r="B316" s="240"/>
      <c r="C316" s="240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1"/>
      <c r="AL316" s="241"/>
      <c r="AM316" s="241"/>
      <c r="AN316" s="241"/>
      <c r="AO316" s="241"/>
      <c r="AP316" s="241"/>
      <c r="AQ316" s="241"/>
      <c r="AR316" s="241"/>
      <c r="AS316" s="241"/>
      <c r="AT316" s="241"/>
      <c r="AU316" s="241"/>
      <c r="AV316" s="240"/>
      <c r="AW316" s="240"/>
      <c r="AX316" s="240"/>
      <c r="AY316" s="240"/>
      <c r="AZ316" s="240"/>
      <c r="BA316" s="240"/>
      <c r="BB316" s="240"/>
      <c r="BC316" s="240"/>
      <c r="BD316" s="240"/>
      <c r="BE316" s="240"/>
      <c r="BF316" s="240"/>
      <c r="BG316" s="240"/>
      <c r="BH316" s="240"/>
      <c r="BI316" s="240"/>
      <c r="BJ316" s="240"/>
      <c r="BK316" s="240"/>
      <c r="BL316" s="240"/>
      <c r="BM316" s="240"/>
      <c r="BN316" s="240"/>
      <c r="BO316" s="240"/>
      <c r="BP316" s="240"/>
      <c r="BQ316" s="240"/>
      <c r="BR316" s="240"/>
      <c r="BS316" s="240"/>
      <c r="BT316" s="240"/>
      <c r="BU316" s="240"/>
      <c r="BV316" s="240"/>
      <c r="BW316" s="240"/>
      <c r="BX316" s="240"/>
      <c r="BY316" s="240"/>
      <c r="BZ316" s="240"/>
      <c r="CA316" s="240"/>
      <c r="CB316" s="240"/>
      <c r="CC316" s="240"/>
      <c r="CD316" s="240"/>
      <c r="CE316" s="240"/>
    </row>
    <row r="317" spans="1:83" ht="15.75" customHeight="1">
      <c r="A317" s="240"/>
      <c r="B317" s="240"/>
      <c r="C317" s="240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1"/>
      <c r="AL317" s="241"/>
      <c r="AM317" s="241"/>
      <c r="AN317" s="241"/>
      <c r="AO317" s="241"/>
      <c r="AP317" s="241"/>
      <c r="AQ317" s="241"/>
      <c r="AR317" s="241"/>
      <c r="AS317" s="241"/>
      <c r="AT317" s="241"/>
      <c r="AU317" s="241"/>
      <c r="AV317" s="240"/>
      <c r="AW317" s="240"/>
      <c r="AX317" s="240"/>
      <c r="AY317" s="240"/>
      <c r="AZ317" s="240"/>
      <c r="BA317" s="240"/>
      <c r="BB317" s="240"/>
      <c r="BC317" s="240"/>
      <c r="BD317" s="240"/>
      <c r="BE317" s="240"/>
      <c r="BF317" s="240"/>
      <c r="BG317" s="240"/>
      <c r="BH317" s="240"/>
      <c r="BI317" s="240"/>
      <c r="BJ317" s="240"/>
      <c r="BK317" s="240"/>
      <c r="BL317" s="240"/>
      <c r="BM317" s="240"/>
      <c r="BN317" s="240"/>
      <c r="BO317" s="240"/>
      <c r="BP317" s="240"/>
      <c r="BQ317" s="240"/>
      <c r="BR317" s="240"/>
      <c r="BS317" s="240"/>
      <c r="BT317" s="240"/>
      <c r="BU317" s="240"/>
      <c r="BV317" s="240"/>
      <c r="BW317" s="240"/>
      <c r="BX317" s="240"/>
      <c r="BY317" s="240"/>
      <c r="BZ317" s="240"/>
      <c r="CA317" s="240"/>
      <c r="CB317" s="240"/>
      <c r="CC317" s="240"/>
      <c r="CD317" s="240"/>
      <c r="CE317" s="240"/>
    </row>
    <row r="318" spans="1:83" ht="15.75" customHeight="1">
      <c r="A318" s="240"/>
      <c r="B318" s="240"/>
      <c r="C318" s="240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1"/>
      <c r="AL318" s="241"/>
      <c r="AM318" s="241"/>
      <c r="AN318" s="241"/>
      <c r="AO318" s="241"/>
      <c r="AP318" s="241"/>
      <c r="AQ318" s="241"/>
      <c r="AR318" s="241"/>
      <c r="AS318" s="241"/>
      <c r="AT318" s="241"/>
      <c r="AU318" s="241"/>
      <c r="AV318" s="240"/>
      <c r="AW318" s="240"/>
      <c r="AX318" s="240"/>
      <c r="AY318" s="240"/>
      <c r="AZ318" s="240"/>
      <c r="BA318" s="240"/>
      <c r="BB318" s="240"/>
      <c r="BC318" s="240"/>
      <c r="BD318" s="240"/>
      <c r="BE318" s="240"/>
      <c r="BF318" s="240"/>
      <c r="BG318" s="240"/>
      <c r="BH318" s="240"/>
      <c r="BI318" s="240"/>
      <c r="BJ318" s="240"/>
      <c r="BK318" s="240"/>
      <c r="BL318" s="240"/>
      <c r="BM318" s="240"/>
      <c r="BN318" s="240"/>
      <c r="BO318" s="240"/>
      <c r="BP318" s="240"/>
      <c r="BQ318" s="240"/>
      <c r="BR318" s="240"/>
      <c r="BS318" s="240"/>
      <c r="BT318" s="240"/>
      <c r="BU318" s="240"/>
      <c r="BV318" s="240"/>
      <c r="BW318" s="240"/>
      <c r="BX318" s="240"/>
      <c r="BY318" s="240"/>
      <c r="BZ318" s="240"/>
      <c r="CA318" s="240"/>
      <c r="CB318" s="240"/>
      <c r="CC318" s="240"/>
      <c r="CD318" s="240"/>
      <c r="CE318" s="240"/>
    </row>
    <row r="319" spans="1:83" ht="15.75" customHeight="1">
      <c r="A319" s="240"/>
      <c r="B319" s="240"/>
      <c r="C319" s="240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  <c r="AA319" s="241"/>
      <c r="AB319" s="241"/>
      <c r="AC319" s="241"/>
      <c r="AD319" s="241"/>
      <c r="AE319" s="241"/>
      <c r="AF319" s="241"/>
      <c r="AG319" s="241"/>
      <c r="AH319" s="241"/>
      <c r="AI319" s="241"/>
      <c r="AJ319" s="241"/>
      <c r="AK319" s="241"/>
      <c r="AL319" s="241"/>
      <c r="AM319" s="241"/>
      <c r="AN319" s="241"/>
      <c r="AO319" s="241"/>
      <c r="AP319" s="241"/>
      <c r="AQ319" s="241"/>
      <c r="AR319" s="241"/>
      <c r="AS319" s="241"/>
      <c r="AT319" s="241"/>
      <c r="AU319" s="241"/>
      <c r="AV319" s="240"/>
      <c r="AW319" s="240"/>
      <c r="AX319" s="240"/>
      <c r="AY319" s="240"/>
      <c r="AZ319" s="240"/>
      <c r="BA319" s="240"/>
      <c r="BB319" s="240"/>
      <c r="BC319" s="240"/>
      <c r="BD319" s="240"/>
      <c r="BE319" s="240"/>
      <c r="BF319" s="240"/>
      <c r="BG319" s="240"/>
      <c r="BH319" s="240"/>
      <c r="BI319" s="240"/>
      <c r="BJ319" s="240"/>
      <c r="BK319" s="240"/>
      <c r="BL319" s="240"/>
      <c r="BM319" s="240"/>
      <c r="BN319" s="240"/>
      <c r="BO319" s="240"/>
      <c r="BP319" s="240"/>
      <c r="BQ319" s="240"/>
      <c r="BR319" s="240"/>
      <c r="BS319" s="240"/>
      <c r="BT319" s="240"/>
      <c r="BU319" s="240"/>
      <c r="BV319" s="240"/>
      <c r="BW319" s="240"/>
      <c r="BX319" s="240"/>
      <c r="BY319" s="240"/>
      <c r="BZ319" s="240"/>
      <c r="CA319" s="240"/>
      <c r="CB319" s="240"/>
      <c r="CC319" s="240"/>
      <c r="CD319" s="240"/>
      <c r="CE319" s="240"/>
    </row>
    <row r="320" spans="1:83" ht="15.75" customHeight="1">
      <c r="A320" s="240"/>
      <c r="B320" s="240"/>
      <c r="C320" s="240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  <c r="AA320" s="241"/>
      <c r="AB320" s="241"/>
      <c r="AC320" s="241"/>
      <c r="AD320" s="241"/>
      <c r="AE320" s="241"/>
      <c r="AF320" s="241"/>
      <c r="AG320" s="241"/>
      <c r="AH320" s="241"/>
      <c r="AI320" s="241"/>
      <c r="AJ320" s="241"/>
      <c r="AK320" s="241"/>
      <c r="AL320" s="241"/>
      <c r="AM320" s="241"/>
      <c r="AN320" s="241"/>
      <c r="AO320" s="241"/>
      <c r="AP320" s="241"/>
      <c r="AQ320" s="241"/>
      <c r="AR320" s="241"/>
      <c r="AS320" s="241"/>
      <c r="AT320" s="241"/>
      <c r="AU320" s="241"/>
      <c r="AV320" s="240"/>
      <c r="AW320" s="240"/>
      <c r="AX320" s="240"/>
      <c r="AY320" s="240"/>
      <c r="AZ320" s="240"/>
      <c r="BA320" s="240"/>
      <c r="BB320" s="240"/>
      <c r="BC320" s="240"/>
      <c r="BD320" s="240"/>
      <c r="BE320" s="240"/>
      <c r="BF320" s="240"/>
      <c r="BG320" s="240"/>
      <c r="BH320" s="240"/>
      <c r="BI320" s="240"/>
      <c r="BJ320" s="240"/>
      <c r="BK320" s="240"/>
      <c r="BL320" s="240"/>
      <c r="BM320" s="240"/>
      <c r="BN320" s="240"/>
      <c r="BO320" s="240"/>
      <c r="BP320" s="240"/>
      <c r="BQ320" s="240"/>
      <c r="BR320" s="240"/>
      <c r="BS320" s="240"/>
      <c r="BT320" s="240"/>
      <c r="BU320" s="240"/>
      <c r="BV320" s="240"/>
      <c r="BW320" s="240"/>
      <c r="BX320" s="240"/>
      <c r="BY320" s="240"/>
      <c r="BZ320" s="240"/>
      <c r="CA320" s="240"/>
      <c r="CB320" s="240"/>
      <c r="CC320" s="240"/>
      <c r="CD320" s="240"/>
      <c r="CE320" s="240"/>
    </row>
    <row r="321" spans="1:83" ht="15.75" customHeight="1">
      <c r="A321" s="240"/>
      <c r="B321" s="240"/>
      <c r="C321" s="240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  <c r="AA321" s="241"/>
      <c r="AB321" s="241"/>
      <c r="AC321" s="241"/>
      <c r="AD321" s="241"/>
      <c r="AE321" s="241"/>
      <c r="AF321" s="241"/>
      <c r="AG321" s="241"/>
      <c r="AH321" s="241"/>
      <c r="AI321" s="241"/>
      <c r="AJ321" s="241"/>
      <c r="AK321" s="241"/>
      <c r="AL321" s="241"/>
      <c r="AM321" s="241"/>
      <c r="AN321" s="241"/>
      <c r="AO321" s="241"/>
      <c r="AP321" s="241"/>
      <c r="AQ321" s="241"/>
      <c r="AR321" s="241"/>
      <c r="AS321" s="241"/>
      <c r="AT321" s="241"/>
      <c r="AU321" s="241"/>
      <c r="AV321" s="240"/>
      <c r="AW321" s="240"/>
      <c r="AX321" s="240"/>
      <c r="AY321" s="240"/>
      <c r="AZ321" s="240"/>
      <c r="BA321" s="240"/>
      <c r="BB321" s="240"/>
      <c r="BC321" s="240"/>
      <c r="BD321" s="240"/>
      <c r="BE321" s="240"/>
      <c r="BF321" s="240"/>
      <c r="BG321" s="240"/>
      <c r="BH321" s="240"/>
      <c r="BI321" s="240"/>
      <c r="BJ321" s="240"/>
      <c r="BK321" s="240"/>
      <c r="BL321" s="240"/>
      <c r="BM321" s="240"/>
      <c r="BN321" s="240"/>
      <c r="BO321" s="240"/>
      <c r="BP321" s="240"/>
      <c r="BQ321" s="240"/>
      <c r="BR321" s="240"/>
      <c r="BS321" s="240"/>
      <c r="BT321" s="240"/>
      <c r="BU321" s="240"/>
      <c r="BV321" s="240"/>
      <c r="BW321" s="240"/>
      <c r="BX321" s="240"/>
      <c r="BY321" s="240"/>
      <c r="BZ321" s="240"/>
      <c r="CA321" s="240"/>
      <c r="CB321" s="240"/>
      <c r="CC321" s="240"/>
      <c r="CD321" s="240"/>
      <c r="CE321" s="240"/>
    </row>
    <row r="322" spans="1:83" ht="15.75" customHeight="1">
      <c r="A322" s="240"/>
      <c r="B322" s="240"/>
      <c r="C322" s="240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  <c r="AA322" s="241"/>
      <c r="AB322" s="241"/>
      <c r="AC322" s="241"/>
      <c r="AD322" s="241"/>
      <c r="AE322" s="241"/>
      <c r="AF322" s="241"/>
      <c r="AG322" s="241"/>
      <c r="AH322" s="241"/>
      <c r="AI322" s="241"/>
      <c r="AJ322" s="241"/>
      <c r="AK322" s="241"/>
      <c r="AL322" s="241"/>
      <c r="AM322" s="241"/>
      <c r="AN322" s="241"/>
      <c r="AO322" s="241"/>
      <c r="AP322" s="241"/>
      <c r="AQ322" s="241"/>
      <c r="AR322" s="241"/>
      <c r="AS322" s="241"/>
      <c r="AT322" s="241"/>
      <c r="AU322" s="241"/>
      <c r="AV322" s="240"/>
      <c r="AW322" s="240"/>
      <c r="AX322" s="240"/>
      <c r="AY322" s="240"/>
      <c r="AZ322" s="240"/>
      <c r="BA322" s="240"/>
      <c r="BB322" s="240"/>
      <c r="BC322" s="240"/>
      <c r="BD322" s="240"/>
      <c r="BE322" s="240"/>
      <c r="BF322" s="240"/>
      <c r="BG322" s="240"/>
      <c r="BH322" s="240"/>
      <c r="BI322" s="240"/>
      <c r="BJ322" s="240"/>
      <c r="BK322" s="240"/>
      <c r="BL322" s="240"/>
      <c r="BM322" s="240"/>
      <c r="BN322" s="240"/>
      <c r="BO322" s="240"/>
      <c r="BP322" s="240"/>
      <c r="BQ322" s="240"/>
      <c r="BR322" s="240"/>
      <c r="BS322" s="240"/>
      <c r="BT322" s="240"/>
      <c r="BU322" s="240"/>
      <c r="BV322" s="240"/>
      <c r="BW322" s="240"/>
      <c r="BX322" s="240"/>
      <c r="BY322" s="240"/>
      <c r="BZ322" s="240"/>
      <c r="CA322" s="240"/>
      <c r="CB322" s="240"/>
      <c r="CC322" s="240"/>
      <c r="CD322" s="240"/>
      <c r="CE322" s="240"/>
    </row>
    <row r="323" spans="1:83" ht="15.75" customHeight="1">
      <c r="A323" s="240"/>
      <c r="B323" s="240"/>
      <c r="C323" s="240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  <c r="AA323" s="241"/>
      <c r="AB323" s="241"/>
      <c r="AC323" s="241"/>
      <c r="AD323" s="241"/>
      <c r="AE323" s="241"/>
      <c r="AF323" s="241"/>
      <c r="AG323" s="241"/>
      <c r="AH323" s="241"/>
      <c r="AI323" s="241"/>
      <c r="AJ323" s="241"/>
      <c r="AK323" s="241"/>
      <c r="AL323" s="241"/>
      <c r="AM323" s="241"/>
      <c r="AN323" s="241"/>
      <c r="AO323" s="241"/>
      <c r="AP323" s="241"/>
      <c r="AQ323" s="241"/>
      <c r="AR323" s="241"/>
      <c r="AS323" s="241"/>
      <c r="AT323" s="241"/>
      <c r="AU323" s="241"/>
      <c r="AV323" s="240"/>
      <c r="AW323" s="240"/>
      <c r="AX323" s="240"/>
      <c r="AY323" s="240"/>
      <c r="AZ323" s="240"/>
      <c r="BA323" s="240"/>
      <c r="BB323" s="240"/>
      <c r="BC323" s="240"/>
      <c r="BD323" s="240"/>
      <c r="BE323" s="240"/>
      <c r="BF323" s="240"/>
      <c r="BG323" s="240"/>
      <c r="BH323" s="240"/>
      <c r="BI323" s="240"/>
      <c r="BJ323" s="240"/>
      <c r="BK323" s="240"/>
      <c r="BL323" s="240"/>
      <c r="BM323" s="240"/>
      <c r="BN323" s="240"/>
      <c r="BO323" s="240"/>
      <c r="BP323" s="240"/>
      <c r="BQ323" s="240"/>
      <c r="BR323" s="240"/>
      <c r="BS323" s="240"/>
      <c r="BT323" s="240"/>
      <c r="BU323" s="240"/>
      <c r="BV323" s="240"/>
      <c r="BW323" s="240"/>
      <c r="BX323" s="240"/>
      <c r="BY323" s="240"/>
      <c r="BZ323" s="240"/>
      <c r="CA323" s="240"/>
      <c r="CB323" s="240"/>
      <c r="CC323" s="240"/>
      <c r="CD323" s="240"/>
      <c r="CE323" s="240"/>
    </row>
    <row r="324" spans="1:83" ht="15.75" customHeight="1">
      <c r="A324" s="240"/>
      <c r="B324" s="240"/>
      <c r="C324" s="240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  <c r="AA324" s="241"/>
      <c r="AB324" s="241"/>
      <c r="AC324" s="241"/>
      <c r="AD324" s="241"/>
      <c r="AE324" s="241"/>
      <c r="AF324" s="241"/>
      <c r="AG324" s="241"/>
      <c r="AH324" s="241"/>
      <c r="AI324" s="241"/>
      <c r="AJ324" s="241"/>
      <c r="AK324" s="241"/>
      <c r="AL324" s="241"/>
      <c r="AM324" s="241"/>
      <c r="AN324" s="241"/>
      <c r="AO324" s="241"/>
      <c r="AP324" s="241"/>
      <c r="AQ324" s="241"/>
      <c r="AR324" s="241"/>
      <c r="AS324" s="241"/>
      <c r="AT324" s="241"/>
      <c r="AU324" s="241"/>
      <c r="AV324" s="240"/>
      <c r="AW324" s="240"/>
      <c r="AX324" s="240"/>
      <c r="AY324" s="240"/>
      <c r="AZ324" s="240"/>
      <c r="BA324" s="240"/>
      <c r="BB324" s="240"/>
      <c r="BC324" s="240"/>
      <c r="BD324" s="240"/>
      <c r="BE324" s="240"/>
      <c r="BF324" s="240"/>
      <c r="BG324" s="240"/>
      <c r="BH324" s="240"/>
      <c r="BI324" s="240"/>
      <c r="BJ324" s="240"/>
      <c r="BK324" s="240"/>
      <c r="BL324" s="240"/>
      <c r="BM324" s="240"/>
      <c r="BN324" s="240"/>
      <c r="BO324" s="240"/>
      <c r="BP324" s="240"/>
      <c r="BQ324" s="240"/>
      <c r="BR324" s="240"/>
      <c r="BS324" s="240"/>
      <c r="BT324" s="240"/>
      <c r="BU324" s="240"/>
      <c r="BV324" s="240"/>
      <c r="BW324" s="240"/>
      <c r="BX324" s="240"/>
      <c r="BY324" s="240"/>
      <c r="BZ324" s="240"/>
      <c r="CA324" s="240"/>
      <c r="CB324" s="240"/>
      <c r="CC324" s="240"/>
      <c r="CD324" s="240"/>
      <c r="CE324" s="240"/>
    </row>
    <row r="325" spans="1:83" ht="15.75" customHeight="1">
      <c r="A325" s="240"/>
      <c r="B325" s="240"/>
      <c r="C325" s="240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  <c r="AA325" s="241"/>
      <c r="AB325" s="241"/>
      <c r="AC325" s="241"/>
      <c r="AD325" s="241"/>
      <c r="AE325" s="241"/>
      <c r="AF325" s="241"/>
      <c r="AG325" s="241"/>
      <c r="AH325" s="241"/>
      <c r="AI325" s="241"/>
      <c r="AJ325" s="241"/>
      <c r="AK325" s="241"/>
      <c r="AL325" s="241"/>
      <c r="AM325" s="241"/>
      <c r="AN325" s="241"/>
      <c r="AO325" s="241"/>
      <c r="AP325" s="241"/>
      <c r="AQ325" s="241"/>
      <c r="AR325" s="241"/>
      <c r="AS325" s="241"/>
      <c r="AT325" s="241"/>
      <c r="AU325" s="241"/>
      <c r="AV325" s="240"/>
      <c r="AW325" s="240"/>
      <c r="AX325" s="240"/>
      <c r="AY325" s="240"/>
      <c r="AZ325" s="240"/>
      <c r="BA325" s="240"/>
      <c r="BB325" s="240"/>
      <c r="BC325" s="240"/>
      <c r="BD325" s="240"/>
      <c r="BE325" s="240"/>
      <c r="BF325" s="240"/>
      <c r="BG325" s="240"/>
      <c r="BH325" s="240"/>
      <c r="BI325" s="240"/>
      <c r="BJ325" s="240"/>
      <c r="BK325" s="240"/>
      <c r="BL325" s="240"/>
      <c r="BM325" s="240"/>
      <c r="BN325" s="240"/>
      <c r="BO325" s="240"/>
      <c r="BP325" s="240"/>
      <c r="BQ325" s="240"/>
      <c r="BR325" s="240"/>
      <c r="BS325" s="240"/>
      <c r="BT325" s="240"/>
      <c r="BU325" s="240"/>
      <c r="BV325" s="240"/>
      <c r="BW325" s="240"/>
      <c r="BX325" s="240"/>
      <c r="BY325" s="240"/>
      <c r="BZ325" s="240"/>
      <c r="CA325" s="240"/>
      <c r="CB325" s="240"/>
      <c r="CC325" s="240"/>
      <c r="CD325" s="240"/>
      <c r="CE325" s="240"/>
    </row>
    <row r="326" spans="1:83" ht="15.75" customHeight="1">
      <c r="A326" s="240"/>
      <c r="B326" s="240"/>
      <c r="C326" s="240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  <c r="AB326" s="241"/>
      <c r="AC326" s="241"/>
      <c r="AD326" s="241"/>
      <c r="AE326" s="241"/>
      <c r="AF326" s="241"/>
      <c r="AG326" s="241"/>
      <c r="AH326" s="241"/>
      <c r="AI326" s="241"/>
      <c r="AJ326" s="241"/>
      <c r="AK326" s="241"/>
      <c r="AL326" s="241"/>
      <c r="AM326" s="241"/>
      <c r="AN326" s="241"/>
      <c r="AO326" s="241"/>
      <c r="AP326" s="241"/>
      <c r="AQ326" s="241"/>
      <c r="AR326" s="241"/>
      <c r="AS326" s="241"/>
      <c r="AT326" s="241"/>
      <c r="AU326" s="241"/>
      <c r="AV326" s="240"/>
      <c r="AW326" s="240"/>
      <c r="AX326" s="240"/>
      <c r="AY326" s="240"/>
      <c r="AZ326" s="240"/>
      <c r="BA326" s="240"/>
      <c r="BB326" s="240"/>
      <c r="BC326" s="240"/>
      <c r="BD326" s="240"/>
      <c r="BE326" s="240"/>
      <c r="BF326" s="240"/>
      <c r="BG326" s="240"/>
      <c r="BH326" s="240"/>
      <c r="BI326" s="240"/>
      <c r="BJ326" s="240"/>
      <c r="BK326" s="240"/>
      <c r="BL326" s="240"/>
      <c r="BM326" s="240"/>
      <c r="BN326" s="240"/>
      <c r="BO326" s="240"/>
      <c r="BP326" s="240"/>
      <c r="BQ326" s="240"/>
      <c r="BR326" s="240"/>
      <c r="BS326" s="240"/>
      <c r="BT326" s="240"/>
      <c r="BU326" s="240"/>
      <c r="BV326" s="240"/>
      <c r="BW326" s="240"/>
      <c r="BX326" s="240"/>
      <c r="BY326" s="240"/>
      <c r="BZ326" s="240"/>
      <c r="CA326" s="240"/>
      <c r="CB326" s="240"/>
      <c r="CC326" s="240"/>
      <c r="CD326" s="240"/>
      <c r="CE326" s="240"/>
    </row>
    <row r="327" spans="1:83" ht="15.75" customHeight="1">
      <c r="A327" s="240"/>
      <c r="B327" s="240"/>
      <c r="C327" s="240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  <c r="AA327" s="241"/>
      <c r="AB327" s="241"/>
      <c r="AC327" s="241"/>
      <c r="AD327" s="241"/>
      <c r="AE327" s="241"/>
      <c r="AF327" s="241"/>
      <c r="AG327" s="241"/>
      <c r="AH327" s="241"/>
      <c r="AI327" s="241"/>
      <c r="AJ327" s="241"/>
      <c r="AK327" s="241"/>
      <c r="AL327" s="241"/>
      <c r="AM327" s="241"/>
      <c r="AN327" s="241"/>
      <c r="AO327" s="241"/>
      <c r="AP327" s="241"/>
      <c r="AQ327" s="241"/>
      <c r="AR327" s="241"/>
      <c r="AS327" s="241"/>
      <c r="AT327" s="241"/>
      <c r="AU327" s="241"/>
      <c r="AV327" s="240"/>
      <c r="AW327" s="240"/>
      <c r="AX327" s="240"/>
      <c r="AY327" s="240"/>
      <c r="AZ327" s="240"/>
      <c r="BA327" s="240"/>
      <c r="BB327" s="240"/>
      <c r="BC327" s="240"/>
      <c r="BD327" s="240"/>
      <c r="BE327" s="240"/>
      <c r="BF327" s="240"/>
      <c r="BG327" s="240"/>
      <c r="BH327" s="240"/>
      <c r="BI327" s="240"/>
      <c r="BJ327" s="240"/>
      <c r="BK327" s="240"/>
      <c r="BL327" s="240"/>
      <c r="BM327" s="240"/>
      <c r="BN327" s="240"/>
      <c r="BO327" s="240"/>
      <c r="BP327" s="240"/>
      <c r="BQ327" s="240"/>
      <c r="BR327" s="240"/>
      <c r="BS327" s="240"/>
      <c r="BT327" s="240"/>
      <c r="BU327" s="240"/>
      <c r="BV327" s="240"/>
      <c r="BW327" s="240"/>
      <c r="BX327" s="240"/>
      <c r="BY327" s="240"/>
      <c r="BZ327" s="240"/>
      <c r="CA327" s="240"/>
      <c r="CB327" s="240"/>
      <c r="CC327" s="240"/>
      <c r="CD327" s="240"/>
      <c r="CE327" s="240"/>
    </row>
    <row r="328" spans="1:83" ht="15.75" customHeight="1">
      <c r="A328" s="240"/>
      <c r="B328" s="240"/>
      <c r="C328" s="240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  <c r="AA328" s="241"/>
      <c r="AB328" s="241"/>
      <c r="AC328" s="241"/>
      <c r="AD328" s="241"/>
      <c r="AE328" s="241"/>
      <c r="AF328" s="241"/>
      <c r="AG328" s="241"/>
      <c r="AH328" s="241"/>
      <c r="AI328" s="241"/>
      <c r="AJ328" s="241"/>
      <c r="AK328" s="241"/>
      <c r="AL328" s="241"/>
      <c r="AM328" s="241"/>
      <c r="AN328" s="241"/>
      <c r="AO328" s="241"/>
      <c r="AP328" s="241"/>
      <c r="AQ328" s="241"/>
      <c r="AR328" s="241"/>
      <c r="AS328" s="241"/>
      <c r="AT328" s="241"/>
      <c r="AU328" s="241"/>
      <c r="AV328" s="240"/>
      <c r="AW328" s="240"/>
      <c r="AX328" s="240"/>
      <c r="AY328" s="240"/>
      <c r="AZ328" s="240"/>
      <c r="BA328" s="240"/>
      <c r="BB328" s="240"/>
      <c r="BC328" s="240"/>
      <c r="BD328" s="240"/>
      <c r="BE328" s="240"/>
      <c r="BF328" s="240"/>
      <c r="BG328" s="240"/>
      <c r="BH328" s="240"/>
      <c r="BI328" s="240"/>
      <c r="BJ328" s="240"/>
      <c r="BK328" s="240"/>
      <c r="BL328" s="240"/>
      <c r="BM328" s="240"/>
      <c r="BN328" s="240"/>
      <c r="BO328" s="240"/>
      <c r="BP328" s="240"/>
      <c r="BQ328" s="240"/>
      <c r="BR328" s="240"/>
      <c r="BS328" s="240"/>
      <c r="BT328" s="240"/>
      <c r="BU328" s="240"/>
      <c r="BV328" s="240"/>
      <c r="BW328" s="240"/>
      <c r="BX328" s="240"/>
      <c r="BY328" s="240"/>
      <c r="BZ328" s="240"/>
      <c r="CA328" s="240"/>
      <c r="CB328" s="240"/>
      <c r="CC328" s="240"/>
      <c r="CD328" s="240"/>
      <c r="CE328" s="240"/>
    </row>
    <row r="329" spans="1:83" ht="15.75" customHeight="1">
      <c r="A329" s="240"/>
      <c r="B329" s="240"/>
      <c r="C329" s="240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  <c r="AA329" s="241"/>
      <c r="AB329" s="241"/>
      <c r="AC329" s="241"/>
      <c r="AD329" s="241"/>
      <c r="AE329" s="241"/>
      <c r="AF329" s="241"/>
      <c r="AG329" s="241"/>
      <c r="AH329" s="241"/>
      <c r="AI329" s="241"/>
      <c r="AJ329" s="241"/>
      <c r="AK329" s="241"/>
      <c r="AL329" s="241"/>
      <c r="AM329" s="241"/>
      <c r="AN329" s="241"/>
      <c r="AO329" s="241"/>
      <c r="AP329" s="241"/>
      <c r="AQ329" s="241"/>
      <c r="AR329" s="241"/>
      <c r="AS329" s="241"/>
      <c r="AT329" s="241"/>
      <c r="AU329" s="241"/>
      <c r="AV329" s="240"/>
      <c r="AW329" s="240"/>
      <c r="AX329" s="240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J329" s="240"/>
      <c r="BK329" s="240"/>
      <c r="BL329" s="240"/>
      <c r="BM329" s="240"/>
      <c r="BN329" s="240"/>
      <c r="BO329" s="240"/>
      <c r="BP329" s="240"/>
      <c r="BQ329" s="240"/>
      <c r="BR329" s="240"/>
      <c r="BS329" s="240"/>
      <c r="BT329" s="240"/>
      <c r="BU329" s="240"/>
      <c r="BV329" s="240"/>
      <c r="BW329" s="240"/>
      <c r="BX329" s="240"/>
      <c r="BY329" s="240"/>
      <c r="BZ329" s="240"/>
      <c r="CA329" s="240"/>
      <c r="CB329" s="240"/>
      <c r="CC329" s="240"/>
      <c r="CD329" s="240"/>
      <c r="CE329" s="240"/>
    </row>
    <row r="330" spans="1:83" ht="15.75" customHeight="1">
      <c r="A330" s="240"/>
      <c r="B330" s="240"/>
      <c r="C330" s="240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  <c r="AA330" s="241"/>
      <c r="AB330" s="241"/>
      <c r="AC330" s="241"/>
      <c r="AD330" s="241"/>
      <c r="AE330" s="241"/>
      <c r="AF330" s="241"/>
      <c r="AG330" s="241"/>
      <c r="AH330" s="241"/>
      <c r="AI330" s="241"/>
      <c r="AJ330" s="241"/>
      <c r="AK330" s="241"/>
      <c r="AL330" s="241"/>
      <c r="AM330" s="241"/>
      <c r="AN330" s="241"/>
      <c r="AO330" s="241"/>
      <c r="AP330" s="241"/>
      <c r="AQ330" s="241"/>
      <c r="AR330" s="241"/>
      <c r="AS330" s="241"/>
      <c r="AT330" s="241"/>
      <c r="AU330" s="241"/>
      <c r="AV330" s="240"/>
      <c r="AW330" s="240"/>
      <c r="AX330" s="240"/>
      <c r="AY330" s="240"/>
      <c r="AZ330" s="240"/>
      <c r="BA330" s="240"/>
      <c r="BB330" s="240"/>
      <c r="BC330" s="240"/>
      <c r="BD330" s="240"/>
      <c r="BE330" s="240"/>
      <c r="BF330" s="240"/>
      <c r="BG330" s="240"/>
      <c r="BH330" s="240"/>
      <c r="BI330" s="240"/>
      <c r="BJ330" s="240"/>
      <c r="BK330" s="240"/>
      <c r="BL330" s="240"/>
      <c r="BM330" s="240"/>
      <c r="BN330" s="240"/>
      <c r="BO330" s="240"/>
      <c r="BP330" s="240"/>
      <c r="BQ330" s="240"/>
      <c r="BR330" s="240"/>
      <c r="BS330" s="240"/>
      <c r="BT330" s="240"/>
      <c r="BU330" s="240"/>
      <c r="BV330" s="240"/>
      <c r="BW330" s="240"/>
      <c r="BX330" s="240"/>
      <c r="BY330" s="240"/>
      <c r="BZ330" s="240"/>
      <c r="CA330" s="240"/>
      <c r="CB330" s="240"/>
      <c r="CC330" s="240"/>
      <c r="CD330" s="240"/>
      <c r="CE330" s="240"/>
    </row>
    <row r="331" spans="1:83" ht="15.75" customHeight="1">
      <c r="A331" s="240"/>
      <c r="B331" s="240"/>
      <c r="C331" s="240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  <c r="AA331" s="241"/>
      <c r="AB331" s="241"/>
      <c r="AC331" s="241"/>
      <c r="AD331" s="241"/>
      <c r="AE331" s="241"/>
      <c r="AF331" s="241"/>
      <c r="AG331" s="241"/>
      <c r="AH331" s="241"/>
      <c r="AI331" s="241"/>
      <c r="AJ331" s="241"/>
      <c r="AK331" s="241"/>
      <c r="AL331" s="241"/>
      <c r="AM331" s="241"/>
      <c r="AN331" s="241"/>
      <c r="AO331" s="241"/>
      <c r="AP331" s="241"/>
      <c r="AQ331" s="241"/>
      <c r="AR331" s="241"/>
      <c r="AS331" s="241"/>
      <c r="AT331" s="241"/>
      <c r="AU331" s="241"/>
      <c r="AV331" s="240"/>
      <c r="AW331" s="240"/>
      <c r="AX331" s="240"/>
      <c r="AY331" s="240"/>
      <c r="AZ331" s="240"/>
      <c r="BA331" s="240"/>
      <c r="BB331" s="240"/>
      <c r="BC331" s="240"/>
      <c r="BD331" s="240"/>
      <c r="BE331" s="240"/>
      <c r="BF331" s="240"/>
      <c r="BG331" s="240"/>
      <c r="BH331" s="240"/>
      <c r="BI331" s="240"/>
      <c r="BJ331" s="240"/>
      <c r="BK331" s="240"/>
      <c r="BL331" s="240"/>
      <c r="BM331" s="240"/>
      <c r="BN331" s="240"/>
      <c r="BO331" s="240"/>
      <c r="BP331" s="240"/>
      <c r="BQ331" s="240"/>
      <c r="BR331" s="240"/>
      <c r="BS331" s="240"/>
      <c r="BT331" s="240"/>
      <c r="BU331" s="240"/>
      <c r="BV331" s="240"/>
      <c r="BW331" s="240"/>
      <c r="BX331" s="240"/>
      <c r="BY331" s="240"/>
      <c r="BZ331" s="240"/>
      <c r="CA331" s="240"/>
      <c r="CB331" s="240"/>
      <c r="CC331" s="240"/>
      <c r="CD331" s="240"/>
      <c r="CE331" s="240"/>
    </row>
    <row r="332" spans="1:83" ht="15.75" customHeight="1">
      <c r="A332" s="240"/>
      <c r="B332" s="240"/>
      <c r="C332" s="240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  <c r="AA332" s="241"/>
      <c r="AB332" s="241"/>
      <c r="AC332" s="241"/>
      <c r="AD332" s="241"/>
      <c r="AE332" s="241"/>
      <c r="AF332" s="241"/>
      <c r="AG332" s="241"/>
      <c r="AH332" s="241"/>
      <c r="AI332" s="241"/>
      <c r="AJ332" s="241"/>
      <c r="AK332" s="241"/>
      <c r="AL332" s="241"/>
      <c r="AM332" s="241"/>
      <c r="AN332" s="241"/>
      <c r="AO332" s="241"/>
      <c r="AP332" s="241"/>
      <c r="AQ332" s="241"/>
      <c r="AR332" s="241"/>
      <c r="AS332" s="241"/>
      <c r="AT332" s="241"/>
      <c r="AU332" s="241"/>
      <c r="AV332" s="240"/>
      <c r="AW332" s="240"/>
      <c r="AX332" s="240"/>
      <c r="AY332" s="240"/>
      <c r="AZ332" s="240"/>
      <c r="BA332" s="240"/>
      <c r="BB332" s="240"/>
      <c r="BC332" s="240"/>
      <c r="BD332" s="240"/>
      <c r="BE332" s="240"/>
      <c r="BF332" s="240"/>
      <c r="BG332" s="240"/>
      <c r="BH332" s="240"/>
      <c r="BI332" s="240"/>
      <c r="BJ332" s="240"/>
      <c r="BK332" s="240"/>
      <c r="BL332" s="240"/>
      <c r="BM332" s="240"/>
      <c r="BN332" s="240"/>
      <c r="BO332" s="240"/>
      <c r="BP332" s="240"/>
      <c r="BQ332" s="240"/>
      <c r="BR332" s="240"/>
      <c r="BS332" s="240"/>
      <c r="BT332" s="240"/>
      <c r="BU332" s="240"/>
      <c r="BV332" s="240"/>
      <c r="BW332" s="240"/>
      <c r="BX332" s="240"/>
      <c r="BY332" s="240"/>
      <c r="BZ332" s="240"/>
      <c r="CA332" s="240"/>
      <c r="CB332" s="240"/>
      <c r="CC332" s="240"/>
      <c r="CD332" s="240"/>
      <c r="CE332" s="240"/>
    </row>
    <row r="333" spans="1:83" ht="15.75" customHeight="1">
      <c r="A333" s="240"/>
      <c r="B333" s="240"/>
      <c r="C333" s="240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  <c r="AA333" s="241"/>
      <c r="AB333" s="241"/>
      <c r="AC333" s="241"/>
      <c r="AD333" s="241"/>
      <c r="AE333" s="241"/>
      <c r="AF333" s="241"/>
      <c r="AG333" s="241"/>
      <c r="AH333" s="241"/>
      <c r="AI333" s="241"/>
      <c r="AJ333" s="241"/>
      <c r="AK333" s="241"/>
      <c r="AL333" s="241"/>
      <c r="AM333" s="241"/>
      <c r="AN333" s="241"/>
      <c r="AO333" s="241"/>
      <c r="AP333" s="241"/>
      <c r="AQ333" s="241"/>
      <c r="AR333" s="241"/>
      <c r="AS333" s="241"/>
      <c r="AT333" s="241"/>
      <c r="AU333" s="241"/>
      <c r="AV333" s="240"/>
      <c r="AW333" s="240"/>
      <c r="AX333" s="240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J333" s="240"/>
      <c r="BK333" s="240"/>
      <c r="BL333" s="240"/>
      <c r="BM333" s="240"/>
      <c r="BN333" s="240"/>
      <c r="BO333" s="240"/>
      <c r="BP333" s="240"/>
      <c r="BQ333" s="240"/>
      <c r="BR333" s="240"/>
      <c r="BS333" s="240"/>
      <c r="BT333" s="240"/>
      <c r="BU333" s="240"/>
      <c r="BV333" s="240"/>
      <c r="BW333" s="240"/>
      <c r="BX333" s="240"/>
      <c r="BY333" s="240"/>
      <c r="BZ333" s="240"/>
      <c r="CA333" s="240"/>
      <c r="CB333" s="240"/>
      <c r="CC333" s="240"/>
      <c r="CD333" s="240"/>
      <c r="CE333" s="240"/>
    </row>
    <row r="334" spans="1:83" ht="15.75" customHeight="1">
      <c r="A334" s="240"/>
      <c r="B334" s="240"/>
      <c r="C334" s="240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  <c r="AA334" s="241"/>
      <c r="AB334" s="241"/>
      <c r="AC334" s="241"/>
      <c r="AD334" s="241"/>
      <c r="AE334" s="241"/>
      <c r="AF334" s="241"/>
      <c r="AG334" s="241"/>
      <c r="AH334" s="241"/>
      <c r="AI334" s="241"/>
      <c r="AJ334" s="241"/>
      <c r="AK334" s="241"/>
      <c r="AL334" s="241"/>
      <c r="AM334" s="241"/>
      <c r="AN334" s="241"/>
      <c r="AO334" s="241"/>
      <c r="AP334" s="241"/>
      <c r="AQ334" s="241"/>
      <c r="AR334" s="241"/>
      <c r="AS334" s="241"/>
      <c r="AT334" s="241"/>
      <c r="AU334" s="241"/>
      <c r="AV334" s="240"/>
      <c r="AW334" s="240"/>
      <c r="AX334" s="240"/>
      <c r="AY334" s="240"/>
      <c r="AZ334" s="240"/>
      <c r="BA334" s="240"/>
      <c r="BB334" s="240"/>
      <c r="BC334" s="240"/>
      <c r="BD334" s="240"/>
      <c r="BE334" s="240"/>
      <c r="BF334" s="240"/>
      <c r="BG334" s="240"/>
      <c r="BH334" s="240"/>
      <c r="BI334" s="240"/>
      <c r="BJ334" s="240"/>
      <c r="BK334" s="240"/>
      <c r="BL334" s="240"/>
      <c r="BM334" s="240"/>
      <c r="BN334" s="240"/>
      <c r="BO334" s="240"/>
      <c r="BP334" s="240"/>
      <c r="BQ334" s="240"/>
      <c r="BR334" s="240"/>
      <c r="BS334" s="240"/>
      <c r="BT334" s="240"/>
      <c r="BU334" s="240"/>
      <c r="BV334" s="240"/>
      <c r="BW334" s="240"/>
      <c r="BX334" s="240"/>
      <c r="BY334" s="240"/>
      <c r="BZ334" s="240"/>
      <c r="CA334" s="240"/>
      <c r="CB334" s="240"/>
      <c r="CC334" s="240"/>
      <c r="CD334" s="240"/>
      <c r="CE334" s="240"/>
    </row>
    <row r="335" spans="1:83" ht="15.75" customHeight="1">
      <c r="A335" s="240"/>
      <c r="B335" s="240"/>
      <c r="C335" s="240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  <c r="AB335" s="241"/>
      <c r="AC335" s="241"/>
      <c r="AD335" s="241"/>
      <c r="AE335" s="241"/>
      <c r="AF335" s="241"/>
      <c r="AG335" s="241"/>
      <c r="AH335" s="241"/>
      <c r="AI335" s="241"/>
      <c r="AJ335" s="241"/>
      <c r="AK335" s="241"/>
      <c r="AL335" s="241"/>
      <c r="AM335" s="241"/>
      <c r="AN335" s="241"/>
      <c r="AO335" s="241"/>
      <c r="AP335" s="241"/>
      <c r="AQ335" s="241"/>
      <c r="AR335" s="241"/>
      <c r="AS335" s="241"/>
      <c r="AT335" s="241"/>
      <c r="AU335" s="241"/>
      <c r="AV335" s="240"/>
      <c r="AW335" s="240"/>
      <c r="AX335" s="240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J335" s="240"/>
      <c r="BK335" s="240"/>
      <c r="BL335" s="240"/>
      <c r="BM335" s="240"/>
      <c r="BN335" s="240"/>
      <c r="BO335" s="240"/>
      <c r="BP335" s="240"/>
      <c r="BQ335" s="240"/>
      <c r="BR335" s="240"/>
      <c r="BS335" s="240"/>
      <c r="BT335" s="240"/>
      <c r="BU335" s="240"/>
      <c r="BV335" s="240"/>
      <c r="BW335" s="240"/>
      <c r="BX335" s="240"/>
      <c r="BY335" s="240"/>
      <c r="BZ335" s="240"/>
      <c r="CA335" s="240"/>
      <c r="CB335" s="240"/>
      <c r="CC335" s="240"/>
      <c r="CD335" s="240"/>
      <c r="CE335" s="240"/>
    </row>
    <row r="336" spans="1:83" ht="15.75" customHeight="1">
      <c r="A336" s="240"/>
      <c r="B336" s="240"/>
      <c r="C336" s="240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  <c r="AA336" s="241"/>
      <c r="AB336" s="241"/>
      <c r="AC336" s="241"/>
      <c r="AD336" s="241"/>
      <c r="AE336" s="241"/>
      <c r="AF336" s="241"/>
      <c r="AG336" s="241"/>
      <c r="AH336" s="241"/>
      <c r="AI336" s="241"/>
      <c r="AJ336" s="241"/>
      <c r="AK336" s="241"/>
      <c r="AL336" s="241"/>
      <c r="AM336" s="241"/>
      <c r="AN336" s="241"/>
      <c r="AO336" s="241"/>
      <c r="AP336" s="241"/>
      <c r="AQ336" s="241"/>
      <c r="AR336" s="241"/>
      <c r="AS336" s="241"/>
      <c r="AT336" s="241"/>
      <c r="AU336" s="241"/>
      <c r="AV336" s="240"/>
      <c r="AW336" s="240"/>
      <c r="AX336" s="240"/>
      <c r="AY336" s="240"/>
      <c r="AZ336" s="240"/>
      <c r="BA336" s="240"/>
      <c r="BB336" s="240"/>
      <c r="BC336" s="240"/>
      <c r="BD336" s="240"/>
      <c r="BE336" s="240"/>
      <c r="BF336" s="240"/>
      <c r="BG336" s="240"/>
      <c r="BH336" s="240"/>
      <c r="BI336" s="240"/>
      <c r="BJ336" s="240"/>
      <c r="BK336" s="240"/>
      <c r="BL336" s="240"/>
      <c r="BM336" s="240"/>
      <c r="BN336" s="240"/>
      <c r="BO336" s="240"/>
      <c r="BP336" s="240"/>
      <c r="BQ336" s="240"/>
      <c r="BR336" s="240"/>
      <c r="BS336" s="240"/>
      <c r="BT336" s="240"/>
      <c r="BU336" s="240"/>
      <c r="BV336" s="240"/>
      <c r="BW336" s="240"/>
      <c r="BX336" s="240"/>
      <c r="BY336" s="240"/>
      <c r="BZ336" s="240"/>
      <c r="CA336" s="240"/>
      <c r="CB336" s="240"/>
      <c r="CC336" s="240"/>
      <c r="CD336" s="240"/>
      <c r="CE336" s="240"/>
    </row>
    <row r="337" spans="1:83" ht="15.75" customHeight="1">
      <c r="A337" s="240"/>
      <c r="B337" s="240"/>
      <c r="C337" s="240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  <c r="AA337" s="241"/>
      <c r="AB337" s="241"/>
      <c r="AC337" s="241"/>
      <c r="AD337" s="241"/>
      <c r="AE337" s="241"/>
      <c r="AF337" s="241"/>
      <c r="AG337" s="241"/>
      <c r="AH337" s="241"/>
      <c r="AI337" s="241"/>
      <c r="AJ337" s="241"/>
      <c r="AK337" s="241"/>
      <c r="AL337" s="241"/>
      <c r="AM337" s="241"/>
      <c r="AN337" s="241"/>
      <c r="AO337" s="241"/>
      <c r="AP337" s="241"/>
      <c r="AQ337" s="241"/>
      <c r="AR337" s="241"/>
      <c r="AS337" s="241"/>
      <c r="AT337" s="241"/>
      <c r="AU337" s="241"/>
      <c r="AV337" s="240"/>
      <c r="AW337" s="240"/>
      <c r="AX337" s="240"/>
      <c r="AY337" s="240"/>
      <c r="AZ337" s="240"/>
      <c r="BA337" s="240"/>
      <c r="BB337" s="240"/>
      <c r="BC337" s="240"/>
      <c r="BD337" s="240"/>
      <c r="BE337" s="240"/>
      <c r="BF337" s="240"/>
      <c r="BG337" s="240"/>
      <c r="BH337" s="240"/>
      <c r="BI337" s="240"/>
      <c r="BJ337" s="240"/>
      <c r="BK337" s="240"/>
      <c r="BL337" s="240"/>
      <c r="BM337" s="240"/>
      <c r="BN337" s="240"/>
      <c r="BO337" s="240"/>
      <c r="BP337" s="240"/>
      <c r="BQ337" s="240"/>
      <c r="BR337" s="240"/>
      <c r="BS337" s="240"/>
      <c r="BT337" s="240"/>
      <c r="BU337" s="240"/>
      <c r="BV337" s="240"/>
      <c r="BW337" s="240"/>
      <c r="BX337" s="240"/>
      <c r="BY337" s="240"/>
      <c r="BZ337" s="240"/>
      <c r="CA337" s="240"/>
      <c r="CB337" s="240"/>
      <c r="CC337" s="240"/>
      <c r="CD337" s="240"/>
      <c r="CE337" s="240"/>
    </row>
    <row r="338" spans="1:83" ht="15.75" customHeight="1">
      <c r="A338" s="240"/>
      <c r="B338" s="240"/>
      <c r="C338" s="240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  <c r="AA338" s="241"/>
      <c r="AB338" s="241"/>
      <c r="AC338" s="241"/>
      <c r="AD338" s="241"/>
      <c r="AE338" s="241"/>
      <c r="AF338" s="241"/>
      <c r="AG338" s="241"/>
      <c r="AH338" s="241"/>
      <c r="AI338" s="241"/>
      <c r="AJ338" s="241"/>
      <c r="AK338" s="241"/>
      <c r="AL338" s="241"/>
      <c r="AM338" s="241"/>
      <c r="AN338" s="241"/>
      <c r="AO338" s="241"/>
      <c r="AP338" s="241"/>
      <c r="AQ338" s="241"/>
      <c r="AR338" s="241"/>
      <c r="AS338" s="241"/>
      <c r="AT338" s="241"/>
      <c r="AU338" s="241"/>
      <c r="AV338" s="240"/>
      <c r="AW338" s="240"/>
      <c r="AX338" s="240"/>
      <c r="AY338" s="240"/>
      <c r="AZ338" s="240"/>
      <c r="BA338" s="240"/>
      <c r="BB338" s="240"/>
      <c r="BC338" s="240"/>
      <c r="BD338" s="240"/>
      <c r="BE338" s="240"/>
      <c r="BF338" s="240"/>
      <c r="BG338" s="240"/>
      <c r="BH338" s="240"/>
      <c r="BI338" s="240"/>
      <c r="BJ338" s="240"/>
      <c r="BK338" s="240"/>
      <c r="BL338" s="240"/>
      <c r="BM338" s="240"/>
      <c r="BN338" s="240"/>
      <c r="BO338" s="240"/>
      <c r="BP338" s="240"/>
      <c r="BQ338" s="240"/>
      <c r="BR338" s="240"/>
      <c r="BS338" s="240"/>
      <c r="BT338" s="240"/>
      <c r="BU338" s="240"/>
      <c r="BV338" s="240"/>
      <c r="BW338" s="240"/>
      <c r="BX338" s="240"/>
      <c r="BY338" s="240"/>
      <c r="BZ338" s="240"/>
      <c r="CA338" s="240"/>
      <c r="CB338" s="240"/>
      <c r="CC338" s="240"/>
      <c r="CD338" s="240"/>
      <c r="CE338" s="240"/>
    </row>
    <row r="339" spans="1:83" ht="15.75" customHeight="1">
      <c r="A339" s="240"/>
      <c r="B339" s="240"/>
      <c r="C339" s="240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  <c r="AA339" s="241"/>
      <c r="AB339" s="241"/>
      <c r="AC339" s="241"/>
      <c r="AD339" s="241"/>
      <c r="AE339" s="241"/>
      <c r="AF339" s="241"/>
      <c r="AG339" s="241"/>
      <c r="AH339" s="241"/>
      <c r="AI339" s="241"/>
      <c r="AJ339" s="241"/>
      <c r="AK339" s="241"/>
      <c r="AL339" s="241"/>
      <c r="AM339" s="241"/>
      <c r="AN339" s="241"/>
      <c r="AO339" s="241"/>
      <c r="AP339" s="241"/>
      <c r="AQ339" s="241"/>
      <c r="AR339" s="241"/>
      <c r="AS339" s="241"/>
      <c r="AT339" s="241"/>
      <c r="AU339" s="241"/>
      <c r="AV339" s="240"/>
      <c r="AW339" s="240"/>
      <c r="AX339" s="240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J339" s="240"/>
      <c r="BK339" s="240"/>
      <c r="BL339" s="240"/>
      <c r="BM339" s="240"/>
      <c r="BN339" s="240"/>
      <c r="BO339" s="240"/>
      <c r="BP339" s="240"/>
      <c r="BQ339" s="240"/>
      <c r="BR339" s="240"/>
      <c r="BS339" s="240"/>
      <c r="BT339" s="240"/>
      <c r="BU339" s="240"/>
      <c r="BV339" s="240"/>
      <c r="BW339" s="240"/>
      <c r="BX339" s="240"/>
      <c r="BY339" s="240"/>
      <c r="BZ339" s="240"/>
      <c r="CA339" s="240"/>
      <c r="CB339" s="240"/>
      <c r="CC339" s="240"/>
      <c r="CD339" s="240"/>
      <c r="CE339" s="240"/>
    </row>
    <row r="340" spans="1:83" ht="15.75" customHeight="1">
      <c r="A340" s="240"/>
      <c r="B340" s="240"/>
      <c r="C340" s="240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  <c r="AA340" s="241"/>
      <c r="AB340" s="241"/>
      <c r="AC340" s="241"/>
      <c r="AD340" s="241"/>
      <c r="AE340" s="241"/>
      <c r="AF340" s="241"/>
      <c r="AG340" s="241"/>
      <c r="AH340" s="241"/>
      <c r="AI340" s="241"/>
      <c r="AJ340" s="241"/>
      <c r="AK340" s="241"/>
      <c r="AL340" s="241"/>
      <c r="AM340" s="241"/>
      <c r="AN340" s="241"/>
      <c r="AO340" s="241"/>
      <c r="AP340" s="241"/>
      <c r="AQ340" s="241"/>
      <c r="AR340" s="241"/>
      <c r="AS340" s="241"/>
      <c r="AT340" s="241"/>
      <c r="AU340" s="241"/>
      <c r="AV340" s="240"/>
      <c r="AW340" s="240"/>
      <c r="AX340" s="240"/>
      <c r="AY340" s="240"/>
      <c r="AZ340" s="240"/>
      <c r="BA340" s="240"/>
      <c r="BB340" s="240"/>
      <c r="BC340" s="240"/>
      <c r="BD340" s="240"/>
      <c r="BE340" s="240"/>
      <c r="BF340" s="240"/>
      <c r="BG340" s="240"/>
      <c r="BH340" s="240"/>
      <c r="BI340" s="240"/>
      <c r="BJ340" s="240"/>
      <c r="BK340" s="240"/>
      <c r="BL340" s="240"/>
      <c r="BM340" s="240"/>
      <c r="BN340" s="240"/>
      <c r="BO340" s="240"/>
      <c r="BP340" s="240"/>
      <c r="BQ340" s="240"/>
      <c r="BR340" s="240"/>
      <c r="BS340" s="240"/>
      <c r="BT340" s="240"/>
      <c r="BU340" s="240"/>
      <c r="BV340" s="240"/>
      <c r="BW340" s="240"/>
      <c r="BX340" s="240"/>
      <c r="BY340" s="240"/>
      <c r="BZ340" s="240"/>
      <c r="CA340" s="240"/>
      <c r="CB340" s="240"/>
      <c r="CC340" s="240"/>
      <c r="CD340" s="240"/>
      <c r="CE340" s="240"/>
    </row>
    <row r="341" spans="1:83" ht="15.75" customHeight="1">
      <c r="A341" s="240"/>
      <c r="B341" s="240"/>
      <c r="C341" s="240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  <c r="AA341" s="241"/>
      <c r="AB341" s="241"/>
      <c r="AC341" s="241"/>
      <c r="AD341" s="241"/>
      <c r="AE341" s="241"/>
      <c r="AF341" s="241"/>
      <c r="AG341" s="241"/>
      <c r="AH341" s="241"/>
      <c r="AI341" s="241"/>
      <c r="AJ341" s="241"/>
      <c r="AK341" s="241"/>
      <c r="AL341" s="241"/>
      <c r="AM341" s="241"/>
      <c r="AN341" s="241"/>
      <c r="AO341" s="241"/>
      <c r="AP341" s="241"/>
      <c r="AQ341" s="241"/>
      <c r="AR341" s="241"/>
      <c r="AS341" s="241"/>
      <c r="AT341" s="241"/>
      <c r="AU341" s="241"/>
      <c r="AV341" s="240"/>
      <c r="AW341" s="240"/>
      <c r="AX341" s="240"/>
      <c r="AY341" s="240"/>
      <c r="AZ341" s="240"/>
      <c r="BA341" s="240"/>
      <c r="BB341" s="240"/>
      <c r="BC341" s="240"/>
      <c r="BD341" s="240"/>
      <c r="BE341" s="240"/>
      <c r="BF341" s="240"/>
      <c r="BG341" s="240"/>
      <c r="BH341" s="240"/>
      <c r="BI341" s="240"/>
      <c r="BJ341" s="240"/>
      <c r="BK341" s="240"/>
      <c r="BL341" s="240"/>
      <c r="BM341" s="240"/>
      <c r="BN341" s="240"/>
      <c r="BO341" s="240"/>
      <c r="BP341" s="240"/>
      <c r="BQ341" s="240"/>
      <c r="BR341" s="240"/>
      <c r="BS341" s="240"/>
      <c r="BT341" s="240"/>
      <c r="BU341" s="240"/>
      <c r="BV341" s="240"/>
      <c r="BW341" s="240"/>
      <c r="BX341" s="240"/>
      <c r="BY341" s="240"/>
      <c r="BZ341" s="240"/>
      <c r="CA341" s="240"/>
      <c r="CB341" s="240"/>
      <c r="CC341" s="240"/>
      <c r="CD341" s="240"/>
      <c r="CE341" s="240"/>
    </row>
    <row r="342" spans="1:83" ht="15.75" customHeight="1">
      <c r="A342" s="240"/>
      <c r="B342" s="240"/>
      <c r="C342" s="240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  <c r="AA342" s="241"/>
      <c r="AB342" s="241"/>
      <c r="AC342" s="241"/>
      <c r="AD342" s="241"/>
      <c r="AE342" s="241"/>
      <c r="AF342" s="241"/>
      <c r="AG342" s="241"/>
      <c r="AH342" s="241"/>
      <c r="AI342" s="241"/>
      <c r="AJ342" s="241"/>
      <c r="AK342" s="241"/>
      <c r="AL342" s="241"/>
      <c r="AM342" s="241"/>
      <c r="AN342" s="241"/>
      <c r="AO342" s="241"/>
      <c r="AP342" s="241"/>
      <c r="AQ342" s="241"/>
      <c r="AR342" s="241"/>
      <c r="AS342" s="241"/>
      <c r="AT342" s="241"/>
      <c r="AU342" s="241"/>
      <c r="AV342" s="240"/>
      <c r="AW342" s="240"/>
      <c r="AX342" s="240"/>
      <c r="AY342" s="240"/>
      <c r="AZ342" s="240"/>
      <c r="BA342" s="240"/>
      <c r="BB342" s="240"/>
      <c r="BC342" s="240"/>
      <c r="BD342" s="240"/>
      <c r="BE342" s="240"/>
      <c r="BF342" s="240"/>
      <c r="BG342" s="240"/>
      <c r="BH342" s="240"/>
      <c r="BI342" s="240"/>
      <c r="BJ342" s="240"/>
      <c r="BK342" s="240"/>
      <c r="BL342" s="240"/>
      <c r="BM342" s="240"/>
      <c r="BN342" s="240"/>
      <c r="BO342" s="240"/>
      <c r="BP342" s="240"/>
      <c r="BQ342" s="240"/>
      <c r="BR342" s="240"/>
      <c r="BS342" s="240"/>
      <c r="BT342" s="240"/>
      <c r="BU342" s="240"/>
      <c r="BV342" s="240"/>
      <c r="BW342" s="240"/>
      <c r="BX342" s="240"/>
      <c r="BY342" s="240"/>
      <c r="BZ342" s="240"/>
      <c r="CA342" s="240"/>
      <c r="CB342" s="240"/>
      <c r="CC342" s="240"/>
      <c r="CD342" s="240"/>
      <c r="CE342" s="240"/>
    </row>
    <row r="343" spans="1:83" ht="15.75" customHeight="1">
      <c r="A343" s="240"/>
      <c r="B343" s="240"/>
      <c r="C343" s="240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  <c r="AA343" s="241"/>
      <c r="AB343" s="241"/>
      <c r="AC343" s="241"/>
      <c r="AD343" s="241"/>
      <c r="AE343" s="241"/>
      <c r="AF343" s="241"/>
      <c r="AG343" s="241"/>
      <c r="AH343" s="241"/>
      <c r="AI343" s="241"/>
      <c r="AJ343" s="241"/>
      <c r="AK343" s="241"/>
      <c r="AL343" s="241"/>
      <c r="AM343" s="241"/>
      <c r="AN343" s="241"/>
      <c r="AO343" s="241"/>
      <c r="AP343" s="241"/>
      <c r="AQ343" s="241"/>
      <c r="AR343" s="241"/>
      <c r="AS343" s="241"/>
      <c r="AT343" s="241"/>
      <c r="AU343" s="241"/>
      <c r="AV343" s="240"/>
      <c r="AW343" s="240"/>
      <c r="AX343" s="240"/>
      <c r="AY343" s="240"/>
      <c r="AZ343" s="240"/>
      <c r="BA343" s="240"/>
      <c r="BB343" s="240"/>
      <c r="BC343" s="240"/>
      <c r="BD343" s="240"/>
      <c r="BE343" s="240"/>
      <c r="BF343" s="240"/>
      <c r="BG343" s="240"/>
      <c r="BH343" s="240"/>
      <c r="BI343" s="240"/>
      <c r="BJ343" s="240"/>
      <c r="BK343" s="240"/>
      <c r="BL343" s="240"/>
      <c r="BM343" s="240"/>
      <c r="BN343" s="240"/>
      <c r="BO343" s="240"/>
      <c r="BP343" s="240"/>
      <c r="BQ343" s="240"/>
      <c r="BR343" s="240"/>
      <c r="BS343" s="240"/>
      <c r="BT343" s="240"/>
      <c r="BU343" s="240"/>
      <c r="BV343" s="240"/>
      <c r="BW343" s="240"/>
      <c r="BX343" s="240"/>
      <c r="BY343" s="240"/>
      <c r="BZ343" s="240"/>
      <c r="CA343" s="240"/>
      <c r="CB343" s="240"/>
      <c r="CC343" s="240"/>
      <c r="CD343" s="240"/>
      <c r="CE343" s="240"/>
    </row>
    <row r="344" spans="1:83" ht="15.75" customHeight="1">
      <c r="A344" s="240"/>
      <c r="B344" s="240"/>
      <c r="C344" s="240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  <c r="AA344" s="241"/>
      <c r="AB344" s="241"/>
      <c r="AC344" s="241"/>
      <c r="AD344" s="241"/>
      <c r="AE344" s="241"/>
      <c r="AF344" s="241"/>
      <c r="AG344" s="241"/>
      <c r="AH344" s="241"/>
      <c r="AI344" s="241"/>
      <c r="AJ344" s="241"/>
      <c r="AK344" s="241"/>
      <c r="AL344" s="241"/>
      <c r="AM344" s="241"/>
      <c r="AN344" s="241"/>
      <c r="AO344" s="241"/>
      <c r="AP344" s="241"/>
      <c r="AQ344" s="241"/>
      <c r="AR344" s="241"/>
      <c r="AS344" s="241"/>
      <c r="AT344" s="241"/>
      <c r="AU344" s="241"/>
      <c r="AV344" s="240"/>
      <c r="AW344" s="240"/>
      <c r="AX344" s="240"/>
      <c r="AY344" s="240"/>
      <c r="AZ344" s="240"/>
      <c r="BA344" s="240"/>
      <c r="BB344" s="240"/>
      <c r="BC344" s="240"/>
      <c r="BD344" s="240"/>
      <c r="BE344" s="240"/>
      <c r="BF344" s="240"/>
      <c r="BG344" s="240"/>
      <c r="BH344" s="240"/>
      <c r="BI344" s="240"/>
      <c r="BJ344" s="240"/>
      <c r="BK344" s="240"/>
      <c r="BL344" s="240"/>
      <c r="BM344" s="240"/>
      <c r="BN344" s="240"/>
      <c r="BO344" s="240"/>
      <c r="BP344" s="240"/>
      <c r="BQ344" s="240"/>
      <c r="BR344" s="240"/>
      <c r="BS344" s="240"/>
      <c r="BT344" s="240"/>
      <c r="BU344" s="240"/>
      <c r="BV344" s="240"/>
      <c r="BW344" s="240"/>
      <c r="BX344" s="240"/>
      <c r="BY344" s="240"/>
      <c r="BZ344" s="240"/>
      <c r="CA344" s="240"/>
      <c r="CB344" s="240"/>
      <c r="CC344" s="240"/>
      <c r="CD344" s="240"/>
      <c r="CE344" s="240"/>
    </row>
    <row r="345" spans="1:83" ht="15.75" customHeight="1">
      <c r="A345" s="240"/>
      <c r="B345" s="240"/>
      <c r="C345" s="240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  <c r="AA345" s="241"/>
      <c r="AB345" s="241"/>
      <c r="AC345" s="241"/>
      <c r="AD345" s="241"/>
      <c r="AE345" s="241"/>
      <c r="AF345" s="241"/>
      <c r="AG345" s="241"/>
      <c r="AH345" s="241"/>
      <c r="AI345" s="241"/>
      <c r="AJ345" s="241"/>
      <c r="AK345" s="241"/>
      <c r="AL345" s="241"/>
      <c r="AM345" s="241"/>
      <c r="AN345" s="241"/>
      <c r="AO345" s="241"/>
      <c r="AP345" s="241"/>
      <c r="AQ345" s="241"/>
      <c r="AR345" s="241"/>
      <c r="AS345" s="241"/>
      <c r="AT345" s="241"/>
      <c r="AU345" s="241"/>
      <c r="AV345" s="240"/>
      <c r="AW345" s="240"/>
      <c r="AX345" s="240"/>
      <c r="AY345" s="240"/>
      <c r="AZ345" s="240"/>
      <c r="BA345" s="240"/>
      <c r="BB345" s="240"/>
      <c r="BC345" s="240"/>
      <c r="BD345" s="240"/>
      <c r="BE345" s="240"/>
      <c r="BF345" s="240"/>
      <c r="BG345" s="240"/>
      <c r="BH345" s="240"/>
      <c r="BI345" s="240"/>
      <c r="BJ345" s="240"/>
      <c r="BK345" s="240"/>
      <c r="BL345" s="240"/>
      <c r="BM345" s="240"/>
      <c r="BN345" s="240"/>
      <c r="BO345" s="240"/>
      <c r="BP345" s="240"/>
      <c r="BQ345" s="240"/>
      <c r="BR345" s="240"/>
      <c r="BS345" s="240"/>
      <c r="BT345" s="240"/>
      <c r="BU345" s="240"/>
      <c r="BV345" s="240"/>
      <c r="BW345" s="240"/>
      <c r="BX345" s="240"/>
      <c r="BY345" s="240"/>
      <c r="BZ345" s="240"/>
      <c r="CA345" s="240"/>
      <c r="CB345" s="240"/>
      <c r="CC345" s="240"/>
      <c r="CD345" s="240"/>
      <c r="CE345" s="240"/>
    </row>
    <row r="346" spans="1:83" ht="15.75" customHeight="1">
      <c r="A346" s="240"/>
      <c r="B346" s="240"/>
      <c r="C346" s="240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  <c r="AA346" s="241"/>
      <c r="AB346" s="241"/>
      <c r="AC346" s="241"/>
      <c r="AD346" s="241"/>
      <c r="AE346" s="241"/>
      <c r="AF346" s="241"/>
      <c r="AG346" s="241"/>
      <c r="AH346" s="241"/>
      <c r="AI346" s="241"/>
      <c r="AJ346" s="241"/>
      <c r="AK346" s="241"/>
      <c r="AL346" s="241"/>
      <c r="AM346" s="241"/>
      <c r="AN346" s="241"/>
      <c r="AO346" s="241"/>
      <c r="AP346" s="241"/>
      <c r="AQ346" s="241"/>
      <c r="AR346" s="241"/>
      <c r="AS346" s="241"/>
      <c r="AT346" s="241"/>
      <c r="AU346" s="241"/>
      <c r="AV346" s="240"/>
      <c r="AW346" s="240"/>
      <c r="AX346" s="240"/>
      <c r="AY346" s="240"/>
      <c r="AZ346" s="240"/>
      <c r="BA346" s="240"/>
      <c r="BB346" s="240"/>
      <c r="BC346" s="240"/>
      <c r="BD346" s="240"/>
      <c r="BE346" s="240"/>
      <c r="BF346" s="240"/>
      <c r="BG346" s="240"/>
      <c r="BH346" s="240"/>
      <c r="BI346" s="240"/>
      <c r="BJ346" s="240"/>
      <c r="BK346" s="240"/>
      <c r="BL346" s="240"/>
      <c r="BM346" s="240"/>
      <c r="BN346" s="240"/>
      <c r="BO346" s="240"/>
      <c r="BP346" s="240"/>
      <c r="BQ346" s="240"/>
      <c r="BR346" s="240"/>
      <c r="BS346" s="240"/>
      <c r="BT346" s="240"/>
      <c r="BU346" s="240"/>
      <c r="BV346" s="240"/>
      <c r="BW346" s="240"/>
      <c r="BX346" s="240"/>
      <c r="BY346" s="240"/>
      <c r="BZ346" s="240"/>
      <c r="CA346" s="240"/>
      <c r="CB346" s="240"/>
      <c r="CC346" s="240"/>
      <c r="CD346" s="240"/>
      <c r="CE346" s="240"/>
    </row>
    <row r="347" spans="1:83" ht="15.75" customHeight="1">
      <c r="A347" s="240"/>
      <c r="B347" s="240"/>
      <c r="C347" s="240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  <c r="AA347" s="241"/>
      <c r="AB347" s="241"/>
      <c r="AC347" s="241"/>
      <c r="AD347" s="241"/>
      <c r="AE347" s="241"/>
      <c r="AF347" s="241"/>
      <c r="AG347" s="241"/>
      <c r="AH347" s="241"/>
      <c r="AI347" s="241"/>
      <c r="AJ347" s="241"/>
      <c r="AK347" s="241"/>
      <c r="AL347" s="241"/>
      <c r="AM347" s="241"/>
      <c r="AN347" s="241"/>
      <c r="AO347" s="241"/>
      <c r="AP347" s="241"/>
      <c r="AQ347" s="241"/>
      <c r="AR347" s="241"/>
      <c r="AS347" s="241"/>
      <c r="AT347" s="241"/>
      <c r="AU347" s="241"/>
      <c r="AV347" s="240"/>
      <c r="AW347" s="240"/>
      <c r="AX347" s="240"/>
      <c r="AY347" s="240"/>
      <c r="AZ347" s="240"/>
      <c r="BA347" s="240"/>
      <c r="BB347" s="240"/>
      <c r="BC347" s="240"/>
      <c r="BD347" s="240"/>
      <c r="BE347" s="240"/>
      <c r="BF347" s="240"/>
      <c r="BG347" s="240"/>
      <c r="BH347" s="240"/>
      <c r="BI347" s="240"/>
      <c r="BJ347" s="240"/>
      <c r="BK347" s="240"/>
      <c r="BL347" s="240"/>
      <c r="BM347" s="240"/>
      <c r="BN347" s="240"/>
      <c r="BO347" s="240"/>
      <c r="BP347" s="240"/>
      <c r="BQ347" s="240"/>
      <c r="BR347" s="240"/>
      <c r="BS347" s="240"/>
      <c r="BT347" s="240"/>
      <c r="BU347" s="240"/>
      <c r="BV347" s="240"/>
      <c r="BW347" s="240"/>
      <c r="BX347" s="240"/>
      <c r="BY347" s="240"/>
      <c r="BZ347" s="240"/>
      <c r="CA347" s="240"/>
      <c r="CB347" s="240"/>
      <c r="CC347" s="240"/>
      <c r="CD347" s="240"/>
      <c r="CE347" s="240"/>
    </row>
    <row r="348" spans="1:83" ht="15.75" customHeight="1">
      <c r="A348" s="240"/>
      <c r="B348" s="240"/>
      <c r="C348" s="240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  <c r="AA348" s="241"/>
      <c r="AB348" s="241"/>
      <c r="AC348" s="241"/>
      <c r="AD348" s="241"/>
      <c r="AE348" s="241"/>
      <c r="AF348" s="241"/>
      <c r="AG348" s="241"/>
      <c r="AH348" s="241"/>
      <c r="AI348" s="241"/>
      <c r="AJ348" s="241"/>
      <c r="AK348" s="241"/>
      <c r="AL348" s="241"/>
      <c r="AM348" s="241"/>
      <c r="AN348" s="241"/>
      <c r="AO348" s="241"/>
      <c r="AP348" s="241"/>
      <c r="AQ348" s="241"/>
      <c r="AR348" s="241"/>
      <c r="AS348" s="241"/>
      <c r="AT348" s="241"/>
      <c r="AU348" s="241"/>
      <c r="AV348" s="240"/>
      <c r="AW348" s="240"/>
      <c r="AX348" s="240"/>
      <c r="AY348" s="240"/>
      <c r="AZ348" s="240"/>
      <c r="BA348" s="240"/>
      <c r="BB348" s="240"/>
      <c r="BC348" s="240"/>
      <c r="BD348" s="240"/>
      <c r="BE348" s="240"/>
      <c r="BF348" s="240"/>
      <c r="BG348" s="240"/>
      <c r="BH348" s="240"/>
      <c r="BI348" s="240"/>
      <c r="BJ348" s="240"/>
      <c r="BK348" s="240"/>
      <c r="BL348" s="240"/>
      <c r="BM348" s="240"/>
      <c r="BN348" s="240"/>
      <c r="BO348" s="240"/>
      <c r="BP348" s="240"/>
      <c r="BQ348" s="240"/>
      <c r="BR348" s="240"/>
      <c r="BS348" s="240"/>
      <c r="BT348" s="240"/>
      <c r="BU348" s="240"/>
      <c r="BV348" s="240"/>
      <c r="BW348" s="240"/>
      <c r="BX348" s="240"/>
      <c r="BY348" s="240"/>
      <c r="BZ348" s="240"/>
      <c r="CA348" s="240"/>
      <c r="CB348" s="240"/>
      <c r="CC348" s="240"/>
      <c r="CD348" s="240"/>
      <c r="CE348" s="240"/>
    </row>
    <row r="349" spans="1:83" ht="15.75" customHeight="1">
      <c r="A349" s="240"/>
      <c r="B349" s="240"/>
      <c r="C349" s="240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  <c r="AA349" s="241"/>
      <c r="AB349" s="241"/>
      <c r="AC349" s="241"/>
      <c r="AD349" s="241"/>
      <c r="AE349" s="241"/>
      <c r="AF349" s="241"/>
      <c r="AG349" s="241"/>
      <c r="AH349" s="241"/>
      <c r="AI349" s="241"/>
      <c r="AJ349" s="241"/>
      <c r="AK349" s="241"/>
      <c r="AL349" s="241"/>
      <c r="AM349" s="241"/>
      <c r="AN349" s="241"/>
      <c r="AO349" s="241"/>
      <c r="AP349" s="241"/>
      <c r="AQ349" s="241"/>
      <c r="AR349" s="241"/>
      <c r="AS349" s="241"/>
      <c r="AT349" s="241"/>
      <c r="AU349" s="241"/>
      <c r="AV349" s="240"/>
      <c r="AW349" s="240"/>
      <c r="AX349" s="240"/>
      <c r="AY349" s="240"/>
      <c r="AZ349" s="240"/>
      <c r="BA349" s="240"/>
      <c r="BB349" s="240"/>
      <c r="BC349" s="240"/>
      <c r="BD349" s="240"/>
      <c r="BE349" s="240"/>
      <c r="BF349" s="240"/>
      <c r="BG349" s="240"/>
      <c r="BH349" s="240"/>
      <c r="BI349" s="240"/>
      <c r="BJ349" s="240"/>
      <c r="BK349" s="240"/>
      <c r="BL349" s="240"/>
      <c r="BM349" s="240"/>
      <c r="BN349" s="240"/>
      <c r="BO349" s="240"/>
      <c r="BP349" s="240"/>
      <c r="BQ349" s="240"/>
      <c r="BR349" s="240"/>
      <c r="BS349" s="240"/>
      <c r="BT349" s="240"/>
      <c r="BU349" s="240"/>
      <c r="BV349" s="240"/>
      <c r="BW349" s="240"/>
      <c r="BX349" s="240"/>
      <c r="BY349" s="240"/>
      <c r="BZ349" s="240"/>
      <c r="CA349" s="240"/>
      <c r="CB349" s="240"/>
      <c r="CC349" s="240"/>
      <c r="CD349" s="240"/>
      <c r="CE349" s="240"/>
    </row>
    <row r="350" spans="1:83" ht="15.75" customHeight="1">
      <c r="A350" s="240"/>
      <c r="B350" s="240"/>
      <c r="C350" s="240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  <c r="AA350" s="241"/>
      <c r="AB350" s="241"/>
      <c r="AC350" s="241"/>
      <c r="AD350" s="241"/>
      <c r="AE350" s="241"/>
      <c r="AF350" s="241"/>
      <c r="AG350" s="241"/>
      <c r="AH350" s="241"/>
      <c r="AI350" s="241"/>
      <c r="AJ350" s="241"/>
      <c r="AK350" s="241"/>
      <c r="AL350" s="241"/>
      <c r="AM350" s="241"/>
      <c r="AN350" s="241"/>
      <c r="AO350" s="241"/>
      <c r="AP350" s="241"/>
      <c r="AQ350" s="241"/>
      <c r="AR350" s="241"/>
      <c r="AS350" s="241"/>
      <c r="AT350" s="241"/>
      <c r="AU350" s="241"/>
      <c r="AV350" s="240"/>
      <c r="AW350" s="240"/>
      <c r="AX350" s="240"/>
      <c r="AY350" s="240"/>
      <c r="AZ350" s="240"/>
      <c r="BA350" s="240"/>
      <c r="BB350" s="240"/>
      <c r="BC350" s="240"/>
      <c r="BD350" s="240"/>
      <c r="BE350" s="240"/>
      <c r="BF350" s="240"/>
      <c r="BG350" s="240"/>
      <c r="BH350" s="240"/>
      <c r="BI350" s="240"/>
      <c r="BJ350" s="240"/>
      <c r="BK350" s="240"/>
      <c r="BL350" s="240"/>
      <c r="BM350" s="240"/>
      <c r="BN350" s="240"/>
      <c r="BO350" s="240"/>
      <c r="BP350" s="240"/>
      <c r="BQ350" s="240"/>
      <c r="BR350" s="240"/>
      <c r="BS350" s="240"/>
      <c r="BT350" s="240"/>
      <c r="BU350" s="240"/>
      <c r="BV350" s="240"/>
      <c r="BW350" s="240"/>
      <c r="BX350" s="240"/>
      <c r="BY350" s="240"/>
      <c r="BZ350" s="240"/>
      <c r="CA350" s="240"/>
      <c r="CB350" s="240"/>
      <c r="CC350" s="240"/>
      <c r="CD350" s="240"/>
      <c r="CE350" s="240"/>
    </row>
    <row r="351" spans="1:83" ht="15.75" customHeight="1">
      <c r="A351" s="240"/>
      <c r="B351" s="240"/>
      <c r="C351" s="240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  <c r="AA351" s="241"/>
      <c r="AB351" s="241"/>
      <c r="AC351" s="241"/>
      <c r="AD351" s="241"/>
      <c r="AE351" s="241"/>
      <c r="AF351" s="241"/>
      <c r="AG351" s="241"/>
      <c r="AH351" s="241"/>
      <c r="AI351" s="241"/>
      <c r="AJ351" s="241"/>
      <c r="AK351" s="241"/>
      <c r="AL351" s="241"/>
      <c r="AM351" s="241"/>
      <c r="AN351" s="241"/>
      <c r="AO351" s="241"/>
      <c r="AP351" s="241"/>
      <c r="AQ351" s="241"/>
      <c r="AR351" s="241"/>
      <c r="AS351" s="241"/>
      <c r="AT351" s="241"/>
      <c r="AU351" s="241"/>
      <c r="AV351" s="240"/>
      <c r="AW351" s="240"/>
      <c r="AX351" s="240"/>
      <c r="AY351" s="240"/>
      <c r="AZ351" s="240"/>
      <c r="BA351" s="240"/>
      <c r="BB351" s="240"/>
      <c r="BC351" s="240"/>
      <c r="BD351" s="240"/>
      <c r="BE351" s="240"/>
      <c r="BF351" s="240"/>
      <c r="BG351" s="240"/>
      <c r="BH351" s="240"/>
      <c r="BI351" s="240"/>
      <c r="BJ351" s="240"/>
      <c r="BK351" s="240"/>
      <c r="BL351" s="240"/>
      <c r="BM351" s="240"/>
      <c r="BN351" s="240"/>
      <c r="BO351" s="240"/>
      <c r="BP351" s="240"/>
      <c r="BQ351" s="240"/>
      <c r="BR351" s="240"/>
      <c r="BS351" s="240"/>
      <c r="BT351" s="240"/>
      <c r="BU351" s="240"/>
      <c r="BV351" s="240"/>
      <c r="BW351" s="240"/>
      <c r="BX351" s="240"/>
      <c r="BY351" s="240"/>
      <c r="BZ351" s="240"/>
      <c r="CA351" s="240"/>
      <c r="CB351" s="240"/>
      <c r="CC351" s="240"/>
      <c r="CD351" s="240"/>
      <c r="CE351" s="240"/>
    </row>
    <row r="352" spans="1:83" ht="15.75" customHeight="1">
      <c r="A352" s="240"/>
      <c r="B352" s="240"/>
      <c r="C352" s="240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  <c r="AA352" s="241"/>
      <c r="AB352" s="241"/>
      <c r="AC352" s="241"/>
      <c r="AD352" s="241"/>
      <c r="AE352" s="241"/>
      <c r="AF352" s="241"/>
      <c r="AG352" s="241"/>
      <c r="AH352" s="241"/>
      <c r="AI352" s="241"/>
      <c r="AJ352" s="241"/>
      <c r="AK352" s="241"/>
      <c r="AL352" s="241"/>
      <c r="AM352" s="241"/>
      <c r="AN352" s="241"/>
      <c r="AO352" s="241"/>
      <c r="AP352" s="241"/>
      <c r="AQ352" s="241"/>
      <c r="AR352" s="241"/>
      <c r="AS352" s="241"/>
      <c r="AT352" s="241"/>
      <c r="AU352" s="241"/>
      <c r="AV352" s="240"/>
      <c r="AW352" s="240"/>
      <c r="AX352" s="240"/>
      <c r="AY352" s="240"/>
      <c r="AZ352" s="240"/>
      <c r="BA352" s="240"/>
      <c r="BB352" s="240"/>
      <c r="BC352" s="240"/>
      <c r="BD352" s="240"/>
      <c r="BE352" s="240"/>
      <c r="BF352" s="240"/>
      <c r="BG352" s="240"/>
      <c r="BH352" s="240"/>
      <c r="BI352" s="240"/>
      <c r="BJ352" s="240"/>
      <c r="BK352" s="240"/>
      <c r="BL352" s="240"/>
      <c r="BM352" s="240"/>
      <c r="BN352" s="240"/>
      <c r="BO352" s="240"/>
      <c r="BP352" s="240"/>
      <c r="BQ352" s="240"/>
      <c r="BR352" s="240"/>
      <c r="BS352" s="240"/>
      <c r="BT352" s="240"/>
      <c r="BU352" s="240"/>
      <c r="BV352" s="240"/>
      <c r="BW352" s="240"/>
      <c r="BX352" s="240"/>
      <c r="BY352" s="240"/>
      <c r="BZ352" s="240"/>
      <c r="CA352" s="240"/>
      <c r="CB352" s="240"/>
      <c r="CC352" s="240"/>
      <c r="CD352" s="240"/>
      <c r="CE352" s="240"/>
    </row>
    <row r="353" spans="1:83" ht="15.75" customHeight="1">
      <c r="A353" s="240"/>
      <c r="B353" s="240"/>
      <c r="C353" s="240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  <c r="AA353" s="241"/>
      <c r="AB353" s="241"/>
      <c r="AC353" s="241"/>
      <c r="AD353" s="241"/>
      <c r="AE353" s="241"/>
      <c r="AF353" s="241"/>
      <c r="AG353" s="241"/>
      <c r="AH353" s="241"/>
      <c r="AI353" s="241"/>
      <c r="AJ353" s="241"/>
      <c r="AK353" s="241"/>
      <c r="AL353" s="241"/>
      <c r="AM353" s="241"/>
      <c r="AN353" s="241"/>
      <c r="AO353" s="241"/>
      <c r="AP353" s="241"/>
      <c r="AQ353" s="241"/>
      <c r="AR353" s="241"/>
      <c r="AS353" s="241"/>
      <c r="AT353" s="241"/>
      <c r="AU353" s="241"/>
      <c r="AV353" s="240"/>
      <c r="AW353" s="240"/>
      <c r="AX353" s="240"/>
      <c r="AY353" s="240"/>
      <c r="AZ353" s="240"/>
      <c r="BA353" s="240"/>
      <c r="BB353" s="240"/>
      <c r="BC353" s="240"/>
      <c r="BD353" s="240"/>
      <c r="BE353" s="240"/>
      <c r="BF353" s="240"/>
      <c r="BG353" s="240"/>
      <c r="BH353" s="240"/>
      <c r="BI353" s="240"/>
      <c r="BJ353" s="240"/>
      <c r="BK353" s="240"/>
      <c r="BL353" s="240"/>
      <c r="BM353" s="240"/>
      <c r="BN353" s="240"/>
      <c r="BO353" s="240"/>
      <c r="BP353" s="240"/>
      <c r="BQ353" s="240"/>
      <c r="BR353" s="240"/>
      <c r="BS353" s="240"/>
      <c r="BT353" s="240"/>
      <c r="BU353" s="240"/>
      <c r="BV353" s="240"/>
      <c r="BW353" s="240"/>
      <c r="BX353" s="240"/>
      <c r="BY353" s="240"/>
      <c r="BZ353" s="240"/>
      <c r="CA353" s="240"/>
      <c r="CB353" s="240"/>
      <c r="CC353" s="240"/>
      <c r="CD353" s="240"/>
      <c r="CE353" s="240"/>
    </row>
    <row r="354" spans="1:83" ht="15.75" customHeight="1">
      <c r="A354" s="240"/>
      <c r="B354" s="240"/>
      <c r="C354" s="240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  <c r="AA354" s="241"/>
      <c r="AB354" s="241"/>
      <c r="AC354" s="241"/>
      <c r="AD354" s="241"/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241"/>
      <c r="AQ354" s="241"/>
      <c r="AR354" s="241"/>
      <c r="AS354" s="241"/>
      <c r="AT354" s="241"/>
      <c r="AU354" s="241"/>
      <c r="AV354" s="240"/>
      <c r="AW354" s="240"/>
      <c r="AX354" s="240"/>
      <c r="AY354" s="240"/>
      <c r="AZ354" s="240"/>
      <c r="BA354" s="240"/>
      <c r="BB354" s="240"/>
      <c r="BC354" s="240"/>
      <c r="BD354" s="240"/>
      <c r="BE354" s="240"/>
      <c r="BF354" s="240"/>
      <c r="BG354" s="240"/>
      <c r="BH354" s="240"/>
      <c r="BI354" s="240"/>
      <c r="BJ354" s="240"/>
      <c r="BK354" s="240"/>
      <c r="BL354" s="240"/>
      <c r="BM354" s="240"/>
      <c r="BN354" s="240"/>
      <c r="BO354" s="240"/>
      <c r="BP354" s="240"/>
      <c r="BQ354" s="240"/>
      <c r="BR354" s="240"/>
      <c r="BS354" s="240"/>
      <c r="BT354" s="240"/>
      <c r="BU354" s="240"/>
      <c r="BV354" s="240"/>
      <c r="BW354" s="240"/>
      <c r="BX354" s="240"/>
      <c r="BY354" s="240"/>
      <c r="BZ354" s="240"/>
      <c r="CA354" s="240"/>
      <c r="CB354" s="240"/>
      <c r="CC354" s="240"/>
      <c r="CD354" s="240"/>
      <c r="CE354" s="240"/>
    </row>
    <row r="355" spans="1:83" ht="15.75" customHeight="1">
      <c r="A355" s="240"/>
      <c r="B355" s="240"/>
      <c r="C355" s="240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  <c r="AA355" s="241"/>
      <c r="AB355" s="241"/>
      <c r="AC355" s="241"/>
      <c r="AD355" s="241"/>
      <c r="AE355" s="241"/>
      <c r="AF355" s="241"/>
      <c r="AG355" s="241"/>
      <c r="AH355" s="241"/>
      <c r="AI355" s="241"/>
      <c r="AJ355" s="241"/>
      <c r="AK355" s="241"/>
      <c r="AL355" s="241"/>
      <c r="AM355" s="241"/>
      <c r="AN355" s="241"/>
      <c r="AO355" s="241"/>
      <c r="AP355" s="241"/>
      <c r="AQ355" s="241"/>
      <c r="AR355" s="241"/>
      <c r="AS355" s="241"/>
      <c r="AT355" s="241"/>
      <c r="AU355" s="241"/>
      <c r="AV355" s="240"/>
      <c r="AW355" s="240"/>
      <c r="AX355" s="240"/>
      <c r="AY355" s="240"/>
      <c r="AZ355" s="240"/>
      <c r="BA355" s="240"/>
      <c r="BB355" s="240"/>
      <c r="BC355" s="240"/>
      <c r="BD355" s="240"/>
      <c r="BE355" s="240"/>
      <c r="BF355" s="240"/>
      <c r="BG355" s="240"/>
      <c r="BH355" s="240"/>
      <c r="BI355" s="240"/>
      <c r="BJ355" s="240"/>
      <c r="BK355" s="240"/>
      <c r="BL355" s="240"/>
      <c r="BM355" s="240"/>
      <c r="BN355" s="240"/>
      <c r="BO355" s="240"/>
      <c r="BP355" s="240"/>
      <c r="BQ355" s="240"/>
      <c r="BR355" s="240"/>
      <c r="BS355" s="240"/>
      <c r="BT355" s="240"/>
      <c r="BU355" s="240"/>
      <c r="BV355" s="240"/>
      <c r="BW355" s="240"/>
      <c r="BX355" s="240"/>
      <c r="BY355" s="240"/>
      <c r="BZ355" s="240"/>
      <c r="CA355" s="240"/>
      <c r="CB355" s="240"/>
      <c r="CC355" s="240"/>
      <c r="CD355" s="240"/>
      <c r="CE355" s="240"/>
    </row>
    <row r="356" spans="1:83" ht="15.75" customHeight="1">
      <c r="A356" s="240"/>
      <c r="B356" s="240"/>
      <c r="C356" s="240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  <c r="AA356" s="241"/>
      <c r="AB356" s="241"/>
      <c r="AC356" s="241"/>
      <c r="AD356" s="241"/>
      <c r="AE356" s="241"/>
      <c r="AF356" s="241"/>
      <c r="AG356" s="241"/>
      <c r="AH356" s="241"/>
      <c r="AI356" s="241"/>
      <c r="AJ356" s="241"/>
      <c r="AK356" s="241"/>
      <c r="AL356" s="241"/>
      <c r="AM356" s="241"/>
      <c r="AN356" s="241"/>
      <c r="AO356" s="241"/>
      <c r="AP356" s="241"/>
      <c r="AQ356" s="241"/>
      <c r="AR356" s="241"/>
      <c r="AS356" s="241"/>
      <c r="AT356" s="241"/>
      <c r="AU356" s="241"/>
      <c r="AV356" s="240"/>
      <c r="AW356" s="240"/>
      <c r="AX356" s="240"/>
      <c r="AY356" s="240"/>
      <c r="AZ356" s="240"/>
      <c r="BA356" s="240"/>
      <c r="BB356" s="240"/>
      <c r="BC356" s="240"/>
      <c r="BD356" s="240"/>
      <c r="BE356" s="240"/>
      <c r="BF356" s="240"/>
      <c r="BG356" s="240"/>
      <c r="BH356" s="240"/>
      <c r="BI356" s="240"/>
      <c r="BJ356" s="240"/>
      <c r="BK356" s="240"/>
      <c r="BL356" s="240"/>
      <c r="BM356" s="240"/>
      <c r="BN356" s="240"/>
      <c r="BO356" s="240"/>
      <c r="BP356" s="240"/>
      <c r="BQ356" s="240"/>
      <c r="BR356" s="240"/>
      <c r="BS356" s="240"/>
      <c r="BT356" s="240"/>
      <c r="BU356" s="240"/>
      <c r="BV356" s="240"/>
      <c r="BW356" s="240"/>
      <c r="BX356" s="240"/>
      <c r="BY356" s="240"/>
      <c r="BZ356" s="240"/>
      <c r="CA356" s="240"/>
      <c r="CB356" s="240"/>
      <c r="CC356" s="240"/>
      <c r="CD356" s="240"/>
      <c r="CE356" s="240"/>
    </row>
    <row r="357" spans="1:83" ht="15.75" customHeight="1">
      <c r="A357" s="240"/>
      <c r="B357" s="240"/>
      <c r="C357" s="240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  <c r="AA357" s="241"/>
      <c r="AB357" s="241"/>
      <c r="AC357" s="241"/>
      <c r="AD357" s="241"/>
      <c r="AE357" s="241"/>
      <c r="AF357" s="241"/>
      <c r="AG357" s="241"/>
      <c r="AH357" s="241"/>
      <c r="AI357" s="241"/>
      <c r="AJ357" s="241"/>
      <c r="AK357" s="241"/>
      <c r="AL357" s="241"/>
      <c r="AM357" s="241"/>
      <c r="AN357" s="241"/>
      <c r="AO357" s="241"/>
      <c r="AP357" s="241"/>
      <c r="AQ357" s="241"/>
      <c r="AR357" s="241"/>
      <c r="AS357" s="241"/>
      <c r="AT357" s="241"/>
      <c r="AU357" s="241"/>
      <c r="AV357" s="240"/>
      <c r="AW357" s="240"/>
      <c r="AX357" s="240"/>
      <c r="AY357" s="240"/>
      <c r="AZ357" s="240"/>
      <c r="BA357" s="240"/>
      <c r="BB357" s="240"/>
      <c r="BC357" s="240"/>
      <c r="BD357" s="240"/>
      <c r="BE357" s="240"/>
      <c r="BF357" s="240"/>
      <c r="BG357" s="240"/>
      <c r="BH357" s="240"/>
      <c r="BI357" s="240"/>
      <c r="BJ357" s="240"/>
      <c r="BK357" s="240"/>
      <c r="BL357" s="240"/>
      <c r="BM357" s="240"/>
      <c r="BN357" s="240"/>
      <c r="BO357" s="240"/>
      <c r="BP357" s="240"/>
      <c r="BQ357" s="240"/>
      <c r="BR357" s="240"/>
      <c r="BS357" s="240"/>
      <c r="BT357" s="240"/>
      <c r="BU357" s="240"/>
      <c r="BV357" s="240"/>
      <c r="BW357" s="240"/>
      <c r="BX357" s="240"/>
      <c r="BY357" s="240"/>
      <c r="BZ357" s="240"/>
      <c r="CA357" s="240"/>
      <c r="CB357" s="240"/>
      <c r="CC357" s="240"/>
      <c r="CD357" s="240"/>
      <c r="CE357" s="240"/>
    </row>
    <row r="358" spans="1:83" ht="15.75" customHeight="1">
      <c r="A358" s="240"/>
      <c r="B358" s="240"/>
      <c r="C358" s="240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  <c r="AA358" s="241"/>
      <c r="AB358" s="241"/>
      <c r="AC358" s="241"/>
      <c r="AD358" s="241"/>
      <c r="AE358" s="241"/>
      <c r="AF358" s="241"/>
      <c r="AG358" s="241"/>
      <c r="AH358" s="241"/>
      <c r="AI358" s="241"/>
      <c r="AJ358" s="241"/>
      <c r="AK358" s="241"/>
      <c r="AL358" s="241"/>
      <c r="AM358" s="241"/>
      <c r="AN358" s="241"/>
      <c r="AO358" s="241"/>
      <c r="AP358" s="241"/>
      <c r="AQ358" s="241"/>
      <c r="AR358" s="241"/>
      <c r="AS358" s="241"/>
      <c r="AT358" s="241"/>
      <c r="AU358" s="241"/>
      <c r="AV358" s="240"/>
      <c r="AW358" s="240"/>
      <c r="AX358" s="240"/>
      <c r="AY358" s="240"/>
      <c r="AZ358" s="240"/>
      <c r="BA358" s="240"/>
      <c r="BB358" s="240"/>
      <c r="BC358" s="240"/>
      <c r="BD358" s="240"/>
      <c r="BE358" s="240"/>
      <c r="BF358" s="240"/>
      <c r="BG358" s="240"/>
      <c r="BH358" s="240"/>
      <c r="BI358" s="240"/>
      <c r="BJ358" s="240"/>
      <c r="BK358" s="240"/>
      <c r="BL358" s="240"/>
      <c r="BM358" s="240"/>
      <c r="BN358" s="240"/>
      <c r="BO358" s="240"/>
      <c r="BP358" s="240"/>
      <c r="BQ358" s="240"/>
      <c r="BR358" s="240"/>
      <c r="BS358" s="240"/>
      <c r="BT358" s="240"/>
      <c r="BU358" s="240"/>
      <c r="BV358" s="240"/>
      <c r="BW358" s="240"/>
      <c r="BX358" s="240"/>
      <c r="BY358" s="240"/>
      <c r="BZ358" s="240"/>
      <c r="CA358" s="240"/>
      <c r="CB358" s="240"/>
      <c r="CC358" s="240"/>
      <c r="CD358" s="240"/>
      <c r="CE358" s="240"/>
    </row>
    <row r="359" spans="1:83" ht="15.75" customHeight="1">
      <c r="A359" s="240"/>
      <c r="B359" s="240"/>
      <c r="C359" s="240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  <c r="AA359" s="241"/>
      <c r="AB359" s="241"/>
      <c r="AC359" s="241"/>
      <c r="AD359" s="241"/>
      <c r="AE359" s="241"/>
      <c r="AF359" s="241"/>
      <c r="AG359" s="241"/>
      <c r="AH359" s="241"/>
      <c r="AI359" s="241"/>
      <c r="AJ359" s="241"/>
      <c r="AK359" s="241"/>
      <c r="AL359" s="241"/>
      <c r="AM359" s="241"/>
      <c r="AN359" s="241"/>
      <c r="AO359" s="241"/>
      <c r="AP359" s="241"/>
      <c r="AQ359" s="241"/>
      <c r="AR359" s="241"/>
      <c r="AS359" s="241"/>
      <c r="AT359" s="241"/>
      <c r="AU359" s="241"/>
      <c r="AV359" s="240"/>
      <c r="AW359" s="240"/>
      <c r="AX359" s="240"/>
      <c r="AY359" s="240"/>
      <c r="AZ359" s="240"/>
      <c r="BA359" s="240"/>
      <c r="BB359" s="240"/>
      <c r="BC359" s="240"/>
      <c r="BD359" s="240"/>
      <c r="BE359" s="240"/>
      <c r="BF359" s="240"/>
      <c r="BG359" s="240"/>
      <c r="BH359" s="240"/>
      <c r="BI359" s="240"/>
      <c r="BJ359" s="240"/>
      <c r="BK359" s="240"/>
      <c r="BL359" s="240"/>
      <c r="BM359" s="240"/>
      <c r="BN359" s="240"/>
      <c r="BO359" s="240"/>
      <c r="BP359" s="240"/>
      <c r="BQ359" s="240"/>
      <c r="BR359" s="240"/>
      <c r="BS359" s="240"/>
      <c r="BT359" s="240"/>
      <c r="BU359" s="240"/>
      <c r="BV359" s="240"/>
      <c r="BW359" s="240"/>
      <c r="BX359" s="240"/>
      <c r="BY359" s="240"/>
      <c r="BZ359" s="240"/>
      <c r="CA359" s="240"/>
      <c r="CB359" s="240"/>
      <c r="CC359" s="240"/>
      <c r="CD359" s="240"/>
      <c r="CE359" s="240"/>
    </row>
    <row r="360" spans="1:83" ht="15.75" customHeight="1">
      <c r="A360" s="240"/>
      <c r="B360" s="240"/>
      <c r="C360" s="240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  <c r="AA360" s="241"/>
      <c r="AB360" s="241"/>
      <c r="AC360" s="241"/>
      <c r="AD360" s="241"/>
      <c r="AE360" s="241"/>
      <c r="AF360" s="241"/>
      <c r="AG360" s="241"/>
      <c r="AH360" s="241"/>
      <c r="AI360" s="241"/>
      <c r="AJ360" s="241"/>
      <c r="AK360" s="241"/>
      <c r="AL360" s="241"/>
      <c r="AM360" s="241"/>
      <c r="AN360" s="241"/>
      <c r="AO360" s="241"/>
      <c r="AP360" s="241"/>
      <c r="AQ360" s="241"/>
      <c r="AR360" s="241"/>
      <c r="AS360" s="241"/>
      <c r="AT360" s="241"/>
      <c r="AU360" s="241"/>
      <c r="AV360" s="240"/>
      <c r="AW360" s="240"/>
      <c r="AX360" s="240"/>
      <c r="AY360" s="240"/>
      <c r="AZ360" s="240"/>
      <c r="BA360" s="240"/>
      <c r="BB360" s="240"/>
      <c r="BC360" s="240"/>
      <c r="BD360" s="240"/>
      <c r="BE360" s="240"/>
      <c r="BF360" s="240"/>
      <c r="BG360" s="240"/>
      <c r="BH360" s="240"/>
      <c r="BI360" s="240"/>
      <c r="BJ360" s="240"/>
      <c r="BK360" s="240"/>
      <c r="BL360" s="240"/>
      <c r="BM360" s="240"/>
      <c r="BN360" s="240"/>
      <c r="BO360" s="240"/>
      <c r="BP360" s="240"/>
      <c r="BQ360" s="240"/>
      <c r="BR360" s="240"/>
      <c r="BS360" s="240"/>
      <c r="BT360" s="240"/>
      <c r="BU360" s="240"/>
      <c r="BV360" s="240"/>
      <c r="BW360" s="240"/>
      <c r="BX360" s="240"/>
      <c r="BY360" s="240"/>
      <c r="BZ360" s="240"/>
      <c r="CA360" s="240"/>
      <c r="CB360" s="240"/>
      <c r="CC360" s="240"/>
      <c r="CD360" s="240"/>
      <c r="CE360" s="240"/>
    </row>
    <row r="361" spans="1:83" ht="15.75" customHeight="1">
      <c r="A361" s="240"/>
      <c r="B361" s="240"/>
      <c r="C361" s="240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  <c r="AA361" s="241"/>
      <c r="AB361" s="241"/>
      <c r="AC361" s="241"/>
      <c r="AD361" s="241"/>
      <c r="AE361" s="241"/>
      <c r="AF361" s="241"/>
      <c r="AG361" s="241"/>
      <c r="AH361" s="241"/>
      <c r="AI361" s="241"/>
      <c r="AJ361" s="241"/>
      <c r="AK361" s="241"/>
      <c r="AL361" s="241"/>
      <c r="AM361" s="241"/>
      <c r="AN361" s="241"/>
      <c r="AO361" s="241"/>
      <c r="AP361" s="241"/>
      <c r="AQ361" s="241"/>
      <c r="AR361" s="241"/>
      <c r="AS361" s="241"/>
      <c r="AT361" s="241"/>
      <c r="AU361" s="241"/>
      <c r="AV361" s="240"/>
      <c r="AW361" s="240"/>
      <c r="AX361" s="240"/>
      <c r="AY361" s="240"/>
      <c r="AZ361" s="240"/>
      <c r="BA361" s="240"/>
      <c r="BB361" s="240"/>
      <c r="BC361" s="240"/>
      <c r="BD361" s="240"/>
      <c r="BE361" s="240"/>
      <c r="BF361" s="240"/>
      <c r="BG361" s="240"/>
      <c r="BH361" s="240"/>
      <c r="BI361" s="240"/>
      <c r="BJ361" s="240"/>
      <c r="BK361" s="240"/>
      <c r="BL361" s="240"/>
      <c r="BM361" s="240"/>
      <c r="BN361" s="240"/>
      <c r="BO361" s="240"/>
      <c r="BP361" s="240"/>
      <c r="BQ361" s="240"/>
      <c r="BR361" s="240"/>
      <c r="BS361" s="240"/>
      <c r="BT361" s="240"/>
      <c r="BU361" s="240"/>
      <c r="BV361" s="240"/>
      <c r="BW361" s="240"/>
      <c r="BX361" s="240"/>
      <c r="BY361" s="240"/>
      <c r="BZ361" s="240"/>
      <c r="CA361" s="240"/>
      <c r="CB361" s="240"/>
      <c r="CC361" s="240"/>
      <c r="CD361" s="240"/>
      <c r="CE361" s="240"/>
    </row>
    <row r="362" spans="1:83" ht="15.75" customHeight="1">
      <c r="A362" s="240"/>
      <c r="B362" s="240"/>
      <c r="C362" s="240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  <c r="AA362" s="241"/>
      <c r="AB362" s="241"/>
      <c r="AC362" s="241"/>
      <c r="AD362" s="241"/>
      <c r="AE362" s="241"/>
      <c r="AF362" s="241"/>
      <c r="AG362" s="241"/>
      <c r="AH362" s="241"/>
      <c r="AI362" s="241"/>
      <c r="AJ362" s="241"/>
      <c r="AK362" s="241"/>
      <c r="AL362" s="241"/>
      <c r="AM362" s="241"/>
      <c r="AN362" s="241"/>
      <c r="AO362" s="241"/>
      <c r="AP362" s="241"/>
      <c r="AQ362" s="241"/>
      <c r="AR362" s="241"/>
      <c r="AS362" s="241"/>
      <c r="AT362" s="241"/>
      <c r="AU362" s="241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K362" s="240"/>
      <c r="BL362" s="240"/>
      <c r="BM362" s="240"/>
      <c r="BN362" s="240"/>
      <c r="BO362" s="240"/>
      <c r="BP362" s="240"/>
      <c r="BQ362" s="240"/>
      <c r="BR362" s="240"/>
      <c r="BS362" s="240"/>
      <c r="BT362" s="240"/>
      <c r="BU362" s="240"/>
      <c r="BV362" s="240"/>
      <c r="BW362" s="240"/>
      <c r="BX362" s="240"/>
      <c r="BY362" s="240"/>
      <c r="BZ362" s="240"/>
      <c r="CA362" s="240"/>
      <c r="CB362" s="240"/>
      <c r="CC362" s="240"/>
      <c r="CD362" s="240"/>
      <c r="CE362" s="240"/>
    </row>
    <row r="363" spans="1:83" ht="15.75" customHeight="1">
      <c r="A363" s="240"/>
      <c r="B363" s="240"/>
      <c r="C363" s="240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  <c r="AA363" s="241"/>
      <c r="AB363" s="241"/>
      <c r="AC363" s="241"/>
      <c r="AD363" s="241"/>
      <c r="AE363" s="241"/>
      <c r="AF363" s="241"/>
      <c r="AG363" s="241"/>
      <c r="AH363" s="241"/>
      <c r="AI363" s="241"/>
      <c r="AJ363" s="241"/>
      <c r="AK363" s="241"/>
      <c r="AL363" s="241"/>
      <c r="AM363" s="241"/>
      <c r="AN363" s="241"/>
      <c r="AO363" s="241"/>
      <c r="AP363" s="241"/>
      <c r="AQ363" s="241"/>
      <c r="AR363" s="241"/>
      <c r="AS363" s="241"/>
      <c r="AT363" s="241"/>
      <c r="AU363" s="241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K363" s="240"/>
      <c r="BL363" s="240"/>
      <c r="BM363" s="240"/>
      <c r="BN363" s="240"/>
      <c r="BO363" s="240"/>
      <c r="BP363" s="240"/>
      <c r="BQ363" s="240"/>
      <c r="BR363" s="240"/>
      <c r="BS363" s="240"/>
      <c r="BT363" s="240"/>
      <c r="BU363" s="240"/>
      <c r="BV363" s="240"/>
      <c r="BW363" s="240"/>
      <c r="BX363" s="240"/>
      <c r="BY363" s="240"/>
      <c r="BZ363" s="240"/>
      <c r="CA363" s="240"/>
      <c r="CB363" s="240"/>
      <c r="CC363" s="240"/>
      <c r="CD363" s="240"/>
      <c r="CE363" s="240"/>
    </row>
    <row r="364" spans="1:83" ht="15.75" customHeight="1">
      <c r="A364" s="240"/>
      <c r="B364" s="240"/>
      <c r="C364" s="240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  <c r="AA364" s="241"/>
      <c r="AB364" s="241"/>
      <c r="AC364" s="241"/>
      <c r="AD364" s="241"/>
      <c r="AE364" s="241"/>
      <c r="AF364" s="241"/>
      <c r="AG364" s="241"/>
      <c r="AH364" s="241"/>
      <c r="AI364" s="241"/>
      <c r="AJ364" s="241"/>
      <c r="AK364" s="241"/>
      <c r="AL364" s="241"/>
      <c r="AM364" s="241"/>
      <c r="AN364" s="241"/>
      <c r="AO364" s="241"/>
      <c r="AP364" s="241"/>
      <c r="AQ364" s="241"/>
      <c r="AR364" s="241"/>
      <c r="AS364" s="241"/>
      <c r="AT364" s="241"/>
      <c r="AU364" s="241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K364" s="240"/>
      <c r="BL364" s="240"/>
      <c r="BM364" s="240"/>
      <c r="BN364" s="240"/>
      <c r="BO364" s="240"/>
      <c r="BP364" s="240"/>
      <c r="BQ364" s="240"/>
      <c r="BR364" s="240"/>
      <c r="BS364" s="240"/>
      <c r="BT364" s="240"/>
      <c r="BU364" s="240"/>
      <c r="BV364" s="240"/>
      <c r="BW364" s="240"/>
      <c r="BX364" s="240"/>
      <c r="BY364" s="240"/>
      <c r="BZ364" s="240"/>
      <c r="CA364" s="240"/>
      <c r="CB364" s="240"/>
      <c r="CC364" s="240"/>
      <c r="CD364" s="240"/>
      <c r="CE364" s="240"/>
    </row>
    <row r="365" spans="1:83" ht="15.75" customHeight="1">
      <c r="A365" s="240"/>
      <c r="B365" s="240"/>
      <c r="C365" s="240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  <c r="AA365" s="241"/>
      <c r="AB365" s="241"/>
      <c r="AC365" s="241"/>
      <c r="AD365" s="241"/>
      <c r="AE365" s="241"/>
      <c r="AF365" s="241"/>
      <c r="AG365" s="241"/>
      <c r="AH365" s="241"/>
      <c r="AI365" s="241"/>
      <c r="AJ365" s="241"/>
      <c r="AK365" s="241"/>
      <c r="AL365" s="241"/>
      <c r="AM365" s="241"/>
      <c r="AN365" s="241"/>
      <c r="AO365" s="241"/>
      <c r="AP365" s="241"/>
      <c r="AQ365" s="241"/>
      <c r="AR365" s="241"/>
      <c r="AS365" s="241"/>
      <c r="AT365" s="241"/>
      <c r="AU365" s="241"/>
      <c r="AV365" s="240"/>
      <c r="AW365" s="240"/>
      <c r="AX365" s="240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J365" s="240"/>
      <c r="BK365" s="240"/>
      <c r="BL365" s="240"/>
      <c r="BM365" s="240"/>
      <c r="BN365" s="240"/>
      <c r="BO365" s="240"/>
      <c r="BP365" s="240"/>
      <c r="BQ365" s="240"/>
      <c r="BR365" s="240"/>
      <c r="BS365" s="240"/>
      <c r="BT365" s="240"/>
      <c r="BU365" s="240"/>
      <c r="BV365" s="240"/>
      <c r="BW365" s="240"/>
      <c r="BX365" s="240"/>
      <c r="BY365" s="240"/>
      <c r="BZ365" s="240"/>
      <c r="CA365" s="240"/>
      <c r="CB365" s="240"/>
      <c r="CC365" s="240"/>
      <c r="CD365" s="240"/>
      <c r="CE365" s="240"/>
    </row>
    <row r="366" spans="1:83" ht="15.75" customHeight="1">
      <c r="A366" s="240"/>
      <c r="B366" s="240"/>
      <c r="C366" s="240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  <c r="AA366" s="241"/>
      <c r="AB366" s="241"/>
      <c r="AC366" s="241"/>
      <c r="AD366" s="241"/>
      <c r="AE366" s="241"/>
      <c r="AF366" s="241"/>
      <c r="AG366" s="241"/>
      <c r="AH366" s="241"/>
      <c r="AI366" s="241"/>
      <c r="AJ366" s="241"/>
      <c r="AK366" s="241"/>
      <c r="AL366" s="241"/>
      <c r="AM366" s="241"/>
      <c r="AN366" s="241"/>
      <c r="AO366" s="241"/>
      <c r="AP366" s="241"/>
      <c r="AQ366" s="241"/>
      <c r="AR366" s="241"/>
      <c r="AS366" s="241"/>
      <c r="AT366" s="241"/>
      <c r="AU366" s="241"/>
      <c r="AV366" s="240"/>
      <c r="AW366" s="240"/>
      <c r="AX366" s="240"/>
      <c r="AY366" s="240"/>
      <c r="AZ366" s="240"/>
      <c r="BA366" s="240"/>
      <c r="BB366" s="240"/>
      <c r="BC366" s="240"/>
      <c r="BD366" s="240"/>
      <c r="BE366" s="240"/>
      <c r="BF366" s="240"/>
      <c r="BG366" s="240"/>
      <c r="BH366" s="240"/>
      <c r="BI366" s="240"/>
      <c r="BJ366" s="240"/>
      <c r="BK366" s="240"/>
      <c r="BL366" s="240"/>
      <c r="BM366" s="240"/>
      <c r="BN366" s="240"/>
      <c r="BO366" s="240"/>
      <c r="BP366" s="240"/>
      <c r="BQ366" s="240"/>
      <c r="BR366" s="240"/>
      <c r="BS366" s="240"/>
      <c r="BT366" s="240"/>
      <c r="BU366" s="240"/>
      <c r="BV366" s="240"/>
      <c r="BW366" s="240"/>
      <c r="BX366" s="240"/>
      <c r="BY366" s="240"/>
      <c r="BZ366" s="240"/>
      <c r="CA366" s="240"/>
      <c r="CB366" s="240"/>
      <c r="CC366" s="240"/>
      <c r="CD366" s="240"/>
      <c r="CE366" s="240"/>
    </row>
    <row r="367" spans="1:83" ht="15.75" customHeight="1">
      <c r="A367" s="240"/>
      <c r="B367" s="240"/>
      <c r="C367" s="240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  <c r="AA367" s="241"/>
      <c r="AB367" s="241"/>
      <c r="AC367" s="241"/>
      <c r="AD367" s="241"/>
      <c r="AE367" s="241"/>
      <c r="AF367" s="241"/>
      <c r="AG367" s="241"/>
      <c r="AH367" s="241"/>
      <c r="AI367" s="241"/>
      <c r="AJ367" s="241"/>
      <c r="AK367" s="241"/>
      <c r="AL367" s="241"/>
      <c r="AM367" s="241"/>
      <c r="AN367" s="241"/>
      <c r="AO367" s="241"/>
      <c r="AP367" s="241"/>
      <c r="AQ367" s="241"/>
      <c r="AR367" s="241"/>
      <c r="AS367" s="241"/>
      <c r="AT367" s="241"/>
      <c r="AU367" s="241"/>
      <c r="AV367" s="240"/>
      <c r="AW367" s="240"/>
      <c r="AX367" s="240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J367" s="240"/>
      <c r="BK367" s="240"/>
      <c r="BL367" s="240"/>
      <c r="BM367" s="240"/>
      <c r="BN367" s="240"/>
      <c r="BO367" s="240"/>
      <c r="BP367" s="240"/>
      <c r="BQ367" s="240"/>
      <c r="BR367" s="240"/>
      <c r="BS367" s="240"/>
      <c r="BT367" s="240"/>
      <c r="BU367" s="240"/>
      <c r="BV367" s="240"/>
      <c r="BW367" s="240"/>
      <c r="BX367" s="240"/>
      <c r="BY367" s="240"/>
      <c r="BZ367" s="240"/>
      <c r="CA367" s="240"/>
      <c r="CB367" s="240"/>
      <c r="CC367" s="240"/>
      <c r="CD367" s="240"/>
      <c r="CE367" s="240"/>
    </row>
    <row r="368" spans="1:83" ht="15.75" customHeight="1">
      <c r="A368" s="240"/>
      <c r="B368" s="240"/>
      <c r="C368" s="240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  <c r="AA368" s="241"/>
      <c r="AB368" s="241"/>
      <c r="AC368" s="241"/>
      <c r="AD368" s="241"/>
      <c r="AE368" s="241"/>
      <c r="AF368" s="241"/>
      <c r="AG368" s="241"/>
      <c r="AH368" s="241"/>
      <c r="AI368" s="241"/>
      <c r="AJ368" s="241"/>
      <c r="AK368" s="241"/>
      <c r="AL368" s="241"/>
      <c r="AM368" s="241"/>
      <c r="AN368" s="241"/>
      <c r="AO368" s="241"/>
      <c r="AP368" s="241"/>
      <c r="AQ368" s="241"/>
      <c r="AR368" s="241"/>
      <c r="AS368" s="241"/>
      <c r="AT368" s="241"/>
      <c r="AU368" s="241"/>
      <c r="AV368" s="240"/>
      <c r="AW368" s="240"/>
      <c r="AX368" s="240"/>
      <c r="AY368" s="240"/>
      <c r="AZ368" s="240"/>
      <c r="BA368" s="240"/>
      <c r="BB368" s="240"/>
      <c r="BC368" s="240"/>
      <c r="BD368" s="240"/>
      <c r="BE368" s="240"/>
      <c r="BF368" s="240"/>
      <c r="BG368" s="240"/>
      <c r="BH368" s="240"/>
      <c r="BI368" s="240"/>
      <c r="BJ368" s="240"/>
      <c r="BK368" s="240"/>
      <c r="BL368" s="240"/>
      <c r="BM368" s="240"/>
      <c r="BN368" s="240"/>
      <c r="BO368" s="240"/>
      <c r="BP368" s="240"/>
      <c r="BQ368" s="240"/>
      <c r="BR368" s="240"/>
      <c r="BS368" s="240"/>
      <c r="BT368" s="240"/>
      <c r="BU368" s="240"/>
      <c r="BV368" s="240"/>
      <c r="BW368" s="240"/>
      <c r="BX368" s="240"/>
      <c r="BY368" s="240"/>
      <c r="BZ368" s="240"/>
      <c r="CA368" s="240"/>
      <c r="CB368" s="240"/>
      <c r="CC368" s="240"/>
      <c r="CD368" s="240"/>
      <c r="CE368" s="240"/>
    </row>
    <row r="369" spans="1:83" ht="15.75" customHeight="1">
      <c r="A369" s="240"/>
      <c r="B369" s="240"/>
      <c r="C369" s="240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  <c r="AA369" s="241"/>
      <c r="AB369" s="241"/>
      <c r="AC369" s="241"/>
      <c r="AD369" s="241"/>
      <c r="AE369" s="241"/>
      <c r="AF369" s="241"/>
      <c r="AG369" s="241"/>
      <c r="AH369" s="241"/>
      <c r="AI369" s="241"/>
      <c r="AJ369" s="241"/>
      <c r="AK369" s="241"/>
      <c r="AL369" s="241"/>
      <c r="AM369" s="241"/>
      <c r="AN369" s="241"/>
      <c r="AO369" s="241"/>
      <c r="AP369" s="241"/>
      <c r="AQ369" s="241"/>
      <c r="AR369" s="241"/>
      <c r="AS369" s="241"/>
      <c r="AT369" s="241"/>
      <c r="AU369" s="241"/>
      <c r="AV369" s="240"/>
      <c r="AW369" s="240"/>
      <c r="AX369" s="240"/>
      <c r="AY369" s="240"/>
      <c r="AZ369" s="240"/>
      <c r="BA369" s="240"/>
      <c r="BB369" s="240"/>
      <c r="BC369" s="240"/>
      <c r="BD369" s="240"/>
      <c r="BE369" s="240"/>
      <c r="BF369" s="240"/>
      <c r="BG369" s="240"/>
      <c r="BH369" s="240"/>
      <c r="BI369" s="240"/>
      <c r="BJ369" s="240"/>
      <c r="BK369" s="240"/>
      <c r="BL369" s="240"/>
      <c r="BM369" s="240"/>
      <c r="BN369" s="240"/>
      <c r="BO369" s="240"/>
      <c r="BP369" s="240"/>
      <c r="BQ369" s="240"/>
      <c r="BR369" s="240"/>
      <c r="BS369" s="240"/>
      <c r="BT369" s="240"/>
      <c r="BU369" s="240"/>
      <c r="BV369" s="240"/>
      <c r="BW369" s="240"/>
      <c r="BX369" s="240"/>
      <c r="BY369" s="240"/>
      <c r="BZ369" s="240"/>
      <c r="CA369" s="240"/>
      <c r="CB369" s="240"/>
      <c r="CC369" s="240"/>
      <c r="CD369" s="240"/>
      <c r="CE369" s="240"/>
    </row>
    <row r="370" spans="1:83" ht="15.75" customHeight="1">
      <c r="A370" s="240"/>
      <c r="B370" s="240"/>
      <c r="C370" s="240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  <c r="AA370" s="241"/>
      <c r="AB370" s="241"/>
      <c r="AC370" s="241"/>
      <c r="AD370" s="241"/>
      <c r="AE370" s="241"/>
      <c r="AF370" s="241"/>
      <c r="AG370" s="241"/>
      <c r="AH370" s="241"/>
      <c r="AI370" s="241"/>
      <c r="AJ370" s="241"/>
      <c r="AK370" s="241"/>
      <c r="AL370" s="241"/>
      <c r="AM370" s="241"/>
      <c r="AN370" s="241"/>
      <c r="AO370" s="241"/>
      <c r="AP370" s="241"/>
      <c r="AQ370" s="241"/>
      <c r="AR370" s="241"/>
      <c r="AS370" s="241"/>
      <c r="AT370" s="241"/>
      <c r="AU370" s="241"/>
      <c r="AV370" s="240"/>
      <c r="AW370" s="240"/>
      <c r="AX370" s="240"/>
      <c r="AY370" s="240"/>
      <c r="AZ370" s="240"/>
      <c r="BA370" s="240"/>
      <c r="BB370" s="240"/>
      <c r="BC370" s="240"/>
      <c r="BD370" s="240"/>
      <c r="BE370" s="240"/>
      <c r="BF370" s="240"/>
      <c r="BG370" s="240"/>
      <c r="BH370" s="240"/>
      <c r="BI370" s="240"/>
      <c r="BJ370" s="240"/>
      <c r="BK370" s="240"/>
      <c r="BL370" s="240"/>
      <c r="BM370" s="240"/>
      <c r="BN370" s="240"/>
      <c r="BO370" s="240"/>
      <c r="BP370" s="240"/>
      <c r="BQ370" s="240"/>
      <c r="BR370" s="240"/>
      <c r="BS370" s="240"/>
      <c r="BT370" s="240"/>
      <c r="BU370" s="240"/>
      <c r="BV370" s="240"/>
      <c r="BW370" s="240"/>
      <c r="BX370" s="240"/>
      <c r="BY370" s="240"/>
      <c r="BZ370" s="240"/>
      <c r="CA370" s="240"/>
      <c r="CB370" s="240"/>
      <c r="CC370" s="240"/>
      <c r="CD370" s="240"/>
      <c r="CE370" s="240"/>
    </row>
    <row r="371" spans="1:83" ht="15.75" customHeight="1">
      <c r="A371" s="240"/>
      <c r="B371" s="240"/>
      <c r="C371" s="240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  <c r="AA371" s="241"/>
      <c r="AB371" s="241"/>
      <c r="AC371" s="241"/>
      <c r="AD371" s="241"/>
      <c r="AE371" s="241"/>
      <c r="AF371" s="241"/>
      <c r="AG371" s="241"/>
      <c r="AH371" s="241"/>
      <c r="AI371" s="241"/>
      <c r="AJ371" s="241"/>
      <c r="AK371" s="241"/>
      <c r="AL371" s="241"/>
      <c r="AM371" s="241"/>
      <c r="AN371" s="241"/>
      <c r="AO371" s="241"/>
      <c r="AP371" s="241"/>
      <c r="AQ371" s="241"/>
      <c r="AR371" s="241"/>
      <c r="AS371" s="241"/>
      <c r="AT371" s="241"/>
      <c r="AU371" s="241"/>
      <c r="AV371" s="240"/>
      <c r="AW371" s="240"/>
      <c r="AX371" s="240"/>
      <c r="AY371" s="240"/>
      <c r="AZ371" s="240"/>
      <c r="BA371" s="240"/>
      <c r="BB371" s="240"/>
      <c r="BC371" s="240"/>
      <c r="BD371" s="240"/>
      <c r="BE371" s="240"/>
      <c r="BF371" s="240"/>
      <c r="BG371" s="240"/>
      <c r="BH371" s="240"/>
      <c r="BI371" s="240"/>
      <c r="BJ371" s="240"/>
      <c r="BK371" s="240"/>
      <c r="BL371" s="240"/>
      <c r="BM371" s="240"/>
      <c r="BN371" s="240"/>
      <c r="BO371" s="240"/>
      <c r="BP371" s="240"/>
      <c r="BQ371" s="240"/>
      <c r="BR371" s="240"/>
      <c r="BS371" s="240"/>
      <c r="BT371" s="240"/>
      <c r="BU371" s="240"/>
      <c r="BV371" s="240"/>
      <c r="BW371" s="240"/>
      <c r="BX371" s="240"/>
      <c r="BY371" s="240"/>
      <c r="BZ371" s="240"/>
      <c r="CA371" s="240"/>
      <c r="CB371" s="240"/>
      <c r="CC371" s="240"/>
      <c r="CD371" s="240"/>
      <c r="CE371" s="240"/>
    </row>
    <row r="372" spans="1:83" ht="15.75" customHeight="1">
      <c r="A372" s="240"/>
      <c r="B372" s="240"/>
      <c r="C372" s="240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  <c r="AA372" s="241"/>
      <c r="AB372" s="241"/>
      <c r="AC372" s="241"/>
      <c r="AD372" s="241"/>
      <c r="AE372" s="241"/>
      <c r="AF372" s="241"/>
      <c r="AG372" s="241"/>
      <c r="AH372" s="241"/>
      <c r="AI372" s="241"/>
      <c r="AJ372" s="241"/>
      <c r="AK372" s="241"/>
      <c r="AL372" s="241"/>
      <c r="AM372" s="241"/>
      <c r="AN372" s="241"/>
      <c r="AO372" s="241"/>
      <c r="AP372" s="241"/>
      <c r="AQ372" s="241"/>
      <c r="AR372" s="241"/>
      <c r="AS372" s="241"/>
      <c r="AT372" s="241"/>
      <c r="AU372" s="241"/>
      <c r="AV372" s="240"/>
      <c r="AW372" s="240"/>
      <c r="AX372" s="240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J372" s="240"/>
      <c r="BK372" s="240"/>
      <c r="BL372" s="240"/>
      <c r="BM372" s="240"/>
      <c r="BN372" s="240"/>
      <c r="BO372" s="240"/>
      <c r="BP372" s="240"/>
      <c r="BQ372" s="240"/>
      <c r="BR372" s="240"/>
      <c r="BS372" s="240"/>
      <c r="BT372" s="240"/>
      <c r="BU372" s="240"/>
      <c r="BV372" s="240"/>
      <c r="BW372" s="240"/>
      <c r="BX372" s="240"/>
      <c r="BY372" s="240"/>
      <c r="BZ372" s="240"/>
      <c r="CA372" s="240"/>
      <c r="CB372" s="240"/>
      <c r="CC372" s="240"/>
      <c r="CD372" s="240"/>
      <c r="CE372" s="240"/>
    </row>
    <row r="373" spans="1:83" ht="15.75" customHeight="1">
      <c r="A373" s="240"/>
      <c r="B373" s="240"/>
      <c r="C373" s="240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  <c r="AA373" s="241"/>
      <c r="AB373" s="241"/>
      <c r="AC373" s="241"/>
      <c r="AD373" s="241"/>
      <c r="AE373" s="241"/>
      <c r="AF373" s="241"/>
      <c r="AG373" s="241"/>
      <c r="AH373" s="241"/>
      <c r="AI373" s="241"/>
      <c r="AJ373" s="241"/>
      <c r="AK373" s="241"/>
      <c r="AL373" s="241"/>
      <c r="AM373" s="241"/>
      <c r="AN373" s="241"/>
      <c r="AO373" s="241"/>
      <c r="AP373" s="241"/>
      <c r="AQ373" s="241"/>
      <c r="AR373" s="241"/>
      <c r="AS373" s="241"/>
      <c r="AT373" s="241"/>
      <c r="AU373" s="241"/>
      <c r="AV373" s="240"/>
      <c r="AW373" s="240"/>
      <c r="AX373" s="240"/>
      <c r="AY373" s="240"/>
      <c r="AZ373" s="240"/>
      <c r="BA373" s="240"/>
      <c r="BB373" s="240"/>
      <c r="BC373" s="240"/>
      <c r="BD373" s="240"/>
      <c r="BE373" s="240"/>
      <c r="BF373" s="240"/>
      <c r="BG373" s="240"/>
      <c r="BH373" s="240"/>
      <c r="BI373" s="240"/>
      <c r="BJ373" s="240"/>
      <c r="BK373" s="240"/>
      <c r="BL373" s="240"/>
      <c r="BM373" s="240"/>
      <c r="BN373" s="240"/>
      <c r="BO373" s="240"/>
      <c r="BP373" s="240"/>
      <c r="BQ373" s="240"/>
      <c r="BR373" s="240"/>
      <c r="BS373" s="240"/>
      <c r="BT373" s="240"/>
      <c r="BU373" s="240"/>
      <c r="BV373" s="240"/>
      <c r="BW373" s="240"/>
      <c r="BX373" s="240"/>
      <c r="BY373" s="240"/>
      <c r="BZ373" s="240"/>
      <c r="CA373" s="240"/>
      <c r="CB373" s="240"/>
      <c r="CC373" s="240"/>
      <c r="CD373" s="240"/>
      <c r="CE373" s="240"/>
    </row>
    <row r="374" spans="1:83" ht="15.75" customHeight="1">
      <c r="A374" s="240"/>
      <c r="B374" s="240"/>
      <c r="C374" s="240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  <c r="AA374" s="241"/>
      <c r="AB374" s="241"/>
      <c r="AC374" s="241"/>
      <c r="AD374" s="241"/>
      <c r="AE374" s="241"/>
      <c r="AF374" s="241"/>
      <c r="AG374" s="241"/>
      <c r="AH374" s="241"/>
      <c r="AI374" s="241"/>
      <c r="AJ374" s="241"/>
      <c r="AK374" s="241"/>
      <c r="AL374" s="241"/>
      <c r="AM374" s="241"/>
      <c r="AN374" s="241"/>
      <c r="AO374" s="241"/>
      <c r="AP374" s="241"/>
      <c r="AQ374" s="241"/>
      <c r="AR374" s="241"/>
      <c r="AS374" s="241"/>
      <c r="AT374" s="241"/>
      <c r="AU374" s="241"/>
      <c r="AV374" s="240"/>
      <c r="AW374" s="240"/>
      <c r="AX374" s="240"/>
      <c r="AY374" s="240"/>
      <c r="AZ374" s="240"/>
      <c r="BA374" s="240"/>
      <c r="BB374" s="240"/>
      <c r="BC374" s="240"/>
      <c r="BD374" s="240"/>
      <c r="BE374" s="240"/>
      <c r="BF374" s="240"/>
      <c r="BG374" s="240"/>
      <c r="BH374" s="240"/>
      <c r="BI374" s="240"/>
      <c r="BJ374" s="240"/>
      <c r="BK374" s="240"/>
      <c r="BL374" s="240"/>
      <c r="BM374" s="240"/>
      <c r="BN374" s="240"/>
      <c r="BO374" s="240"/>
      <c r="BP374" s="240"/>
      <c r="BQ374" s="240"/>
      <c r="BR374" s="240"/>
      <c r="BS374" s="240"/>
      <c r="BT374" s="240"/>
      <c r="BU374" s="240"/>
      <c r="BV374" s="240"/>
      <c r="BW374" s="240"/>
      <c r="BX374" s="240"/>
      <c r="BY374" s="240"/>
      <c r="BZ374" s="240"/>
      <c r="CA374" s="240"/>
      <c r="CB374" s="240"/>
      <c r="CC374" s="240"/>
      <c r="CD374" s="240"/>
      <c r="CE374" s="240"/>
    </row>
    <row r="375" spans="1:83" ht="15.75" customHeight="1">
      <c r="A375" s="240"/>
      <c r="B375" s="240"/>
      <c r="C375" s="240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  <c r="AA375" s="241"/>
      <c r="AB375" s="241"/>
      <c r="AC375" s="241"/>
      <c r="AD375" s="241"/>
      <c r="AE375" s="241"/>
      <c r="AF375" s="241"/>
      <c r="AG375" s="241"/>
      <c r="AH375" s="241"/>
      <c r="AI375" s="241"/>
      <c r="AJ375" s="241"/>
      <c r="AK375" s="241"/>
      <c r="AL375" s="241"/>
      <c r="AM375" s="241"/>
      <c r="AN375" s="241"/>
      <c r="AO375" s="241"/>
      <c r="AP375" s="241"/>
      <c r="AQ375" s="241"/>
      <c r="AR375" s="241"/>
      <c r="AS375" s="241"/>
      <c r="AT375" s="241"/>
      <c r="AU375" s="241"/>
      <c r="AV375" s="240"/>
      <c r="AW375" s="240"/>
      <c r="AX375" s="240"/>
      <c r="AY375" s="240"/>
      <c r="AZ375" s="240"/>
      <c r="BA375" s="240"/>
      <c r="BB375" s="240"/>
      <c r="BC375" s="240"/>
      <c r="BD375" s="240"/>
      <c r="BE375" s="240"/>
      <c r="BF375" s="240"/>
      <c r="BG375" s="240"/>
      <c r="BH375" s="240"/>
      <c r="BI375" s="240"/>
      <c r="BJ375" s="240"/>
      <c r="BK375" s="240"/>
      <c r="BL375" s="240"/>
      <c r="BM375" s="240"/>
      <c r="BN375" s="240"/>
      <c r="BO375" s="240"/>
      <c r="BP375" s="240"/>
      <c r="BQ375" s="240"/>
      <c r="BR375" s="240"/>
      <c r="BS375" s="240"/>
      <c r="BT375" s="240"/>
      <c r="BU375" s="240"/>
      <c r="BV375" s="240"/>
      <c r="BW375" s="240"/>
      <c r="BX375" s="240"/>
      <c r="BY375" s="240"/>
      <c r="BZ375" s="240"/>
      <c r="CA375" s="240"/>
      <c r="CB375" s="240"/>
      <c r="CC375" s="240"/>
      <c r="CD375" s="240"/>
      <c r="CE375" s="240"/>
    </row>
    <row r="376" spans="1:83" ht="15.75" customHeight="1">
      <c r="A376" s="240"/>
      <c r="B376" s="240"/>
      <c r="C376" s="240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  <c r="AA376" s="241"/>
      <c r="AB376" s="241"/>
      <c r="AC376" s="241"/>
      <c r="AD376" s="241"/>
      <c r="AE376" s="241"/>
      <c r="AF376" s="241"/>
      <c r="AG376" s="241"/>
      <c r="AH376" s="241"/>
      <c r="AI376" s="241"/>
      <c r="AJ376" s="241"/>
      <c r="AK376" s="241"/>
      <c r="AL376" s="241"/>
      <c r="AM376" s="241"/>
      <c r="AN376" s="241"/>
      <c r="AO376" s="241"/>
      <c r="AP376" s="241"/>
      <c r="AQ376" s="241"/>
      <c r="AR376" s="241"/>
      <c r="AS376" s="241"/>
      <c r="AT376" s="241"/>
      <c r="AU376" s="241"/>
      <c r="AV376" s="240"/>
      <c r="AW376" s="240"/>
      <c r="AX376" s="240"/>
      <c r="AY376" s="240"/>
      <c r="AZ376" s="240"/>
      <c r="BA376" s="240"/>
      <c r="BB376" s="240"/>
      <c r="BC376" s="240"/>
      <c r="BD376" s="240"/>
      <c r="BE376" s="240"/>
      <c r="BF376" s="240"/>
      <c r="BG376" s="240"/>
      <c r="BH376" s="240"/>
      <c r="BI376" s="240"/>
      <c r="BJ376" s="240"/>
      <c r="BK376" s="240"/>
      <c r="BL376" s="240"/>
      <c r="BM376" s="240"/>
      <c r="BN376" s="240"/>
      <c r="BO376" s="240"/>
      <c r="BP376" s="240"/>
      <c r="BQ376" s="240"/>
      <c r="BR376" s="240"/>
      <c r="BS376" s="240"/>
      <c r="BT376" s="240"/>
      <c r="BU376" s="240"/>
      <c r="BV376" s="240"/>
      <c r="BW376" s="240"/>
      <c r="BX376" s="240"/>
      <c r="BY376" s="240"/>
      <c r="BZ376" s="240"/>
      <c r="CA376" s="240"/>
      <c r="CB376" s="240"/>
      <c r="CC376" s="240"/>
      <c r="CD376" s="240"/>
      <c r="CE376" s="240"/>
    </row>
    <row r="377" spans="1:83" ht="15.75" customHeight="1">
      <c r="A377" s="240"/>
      <c r="B377" s="240"/>
      <c r="C377" s="240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  <c r="AA377" s="241"/>
      <c r="AB377" s="241"/>
      <c r="AC377" s="241"/>
      <c r="AD377" s="241"/>
      <c r="AE377" s="241"/>
      <c r="AF377" s="241"/>
      <c r="AG377" s="241"/>
      <c r="AH377" s="241"/>
      <c r="AI377" s="241"/>
      <c r="AJ377" s="241"/>
      <c r="AK377" s="241"/>
      <c r="AL377" s="241"/>
      <c r="AM377" s="241"/>
      <c r="AN377" s="241"/>
      <c r="AO377" s="241"/>
      <c r="AP377" s="241"/>
      <c r="AQ377" s="241"/>
      <c r="AR377" s="241"/>
      <c r="AS377" s="241"/>
      <c r="AT377" s="241"/>
      <c r="AU377" s="241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K377" s="240"/>
      <c r="BL377" s="240"/>
      <c r="BM377" s="240"/>
      <c r="BN377" s="240"/>
      <c r="BO377" s="240"/>
      <c r="BP377" s="240"/>
      <c r="BQ377" s="240"/>
      <c r="BR377" s="240"/>
      <c r="BS377" s="240"/>
      <c r="BT377" s="240"/>
      <c r="BU377" s="240"/>
      <c r="BV377" s="240"/>
      <c r="BW377" s="240"/>
      <c r="BX377" s="240"/>
      <c r="BY377" s="240"/>
      <c r="BZ377" s="240"/>
      <c r="CA377" s="240"/>
      <c r="CB377" s="240"/>
      <c r="CC377" s="240"/>
      <c r="CD377" s="240"/>
      <c r="CE377" s="240"/>
    </row>
    <row r="378" spans="1:83" ht="15.75" customHeight="1">
      <c r="A378" s="240"/>
      <c r="B378" s="240"/>
      <c r="C378" s="240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  <c r="AA378" s="241"/>
      <c r="AB378" s="241"/>
      <c r="AC378" s="241"/>
      <c r="AD378" s="241"/>
      <c r="AE378" s="241"/>
      <c r="AF378" s="241"/>
      <c r="AG378" s="241"/>
      <c r="AH378" s="241"/>
      <c r="AI378" s="241"/>
      <c r="AJ378" s="241"/>
      <c r="AK378" s="241"/>
      <c r="AL378" s="241"/>
      <c r="AM378" s="241"/>
      <c r="AN378" s="241"/>
      <c r="AO378" s="241"/>
      <c r="AP378" s="241"/>
      <c r="AQ378" s="241"/>
      <c r="AR378" s="241"/>
      <c r="AS378" s="241"/>
      <c r="AT378" s="241"/>
      <c r="AU378" s="241"/>
      <c r="AV378" s="240"/>
      <c r="AW378" s="240"/>
      <c r="AX378" s="240"/>
      <c r="AY378" s="240"/>
      <c r="AZ378" s="240"/>
      <c r="BA378" s="240"/>
      <c r="BB378" s="240"/>
      <c r="BC378" s="240"/>
      <c r="BD378" s="240"/>
      <c r="BE378" s="240"/>
      <c r="BF378" s="240"/>
      <c r="BG378" s="240"/>
      <c r="BH378" s="240"/>
      <c r="BI378" s="240"/>
      <c r="BJ378" s="240"/>
      <c r="BK378" s="240"/>
      <c r="BL378" s="240"/>
      <c r="BM378" s="240"/>
      <c r="BN378" s="240"/>
      <c r="BO378" s="240"/>
      <c r="BP378" s="240"/>
      <c r="BQ378" s="240"/>
      <c r="BR378" s="240"/>
      <c r="BS378" s="240"/>
      <c r="BT378" s="240"/>
      <c r="BU378" s="240"/>
      <c r="BV378" s="240"/>
      <c r="BW378" s="240"/>
      <c r="BX378" s="240"/>
      <c r="BY378" s="240"/>
      <c r="BZ378" s="240"/>
      <c r="CA378" s="240"/>
      <c r="CB378" s="240"/>
      <c r="CC378" s="240"/>
      <c r="CD378" s="240"/>
      <c r="CE378" s="240"/>
    </row>
    <row r="379" spans="1:83" ht="15.75" customHeight="1">
      <c r="A379" s="240"/>
      <c r="B379" s="240"/>
      <c r="C379" s="240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  <c r="AA379" s="241"/>
      <c r="AB379" s="241"/>
      <c r="AC379" s="241"/>
      <c r="AD379" s="241"/>
      <c r="AE379" s="241"/>
      <c r="AF379" s="241"/>
      <c r="AG379" s="241"/>
      <c r="AH379" s="241"/>
      <c r="AI379" s="241"/>
      <c r="AJ379" s="241"/>
      <c r="AK379" s="241"/>
      <c r="AL379" s="241"/>
      <c r="AM379" s="241"/>
      <c r="AN379" s="241"/>
      <c r="AO379" s="241"/>
      <c r="AP379" s="241"/>
      <c r="AQ379" s="241"/>
      <c r="AR379" s="241"/>
      <c r="AS379" s="241"/>
      <c r="AT379" s="241"/>
      <c r="AU379" s="241"/>
      <c r="AV379" s="240"/>
      <c r="AW379" s="240"/>
      <c r="AX379" s="240"/>
      <c r="AY379" s="240"/>
      <c r="AZ379" s="240"/>
      <c r="BA379" s="240"/>
      <c r="BB379" s="240"/>
      <c r="BC379" s="240"/>
      <c r="BD379" s="240"/>
      <c r="BE379" s="240"/>
      <c r="BF379" s="240"/>
      <c r="BG379" s="240"/>
      <c r="BH379" s="240"/>
      <c r="BI379" s="240"/>
      <c r="BJ379" s="240"/>
      <c r="BK379" s="240"/>
      <c r="BL379" s="240"/>
      <c r="BM379" s="240"/>
      <c r="BN379" s="240"/>
      <c r="BO379" s="240"/>
      <c r="BP379" s="240"/>
      <c r="BQ379" s="240"/>
      <c r="BR379" s="240"/>
      <c r="BS379" s="240"/>
      <c r="BT379" s="240"/>
      <c r="BU379" s="240"/>
      <c r="BV379" s="240"/>
      <c r="BW379" s="240"/>
      <c r="BX379" s="240"/>
      <c r="BY379" s="240"/>
      <c r="BZ379" s="240"/>
      <c r="CA379" s="240"/>
      <c r="CB379" s="240"/>
      <c r="CC379" s="240"/>
      <c r="CD379" s="240"/>
      <c r="CE379" s="240"/>
    </row>
    <row r="380" spans="1:83" ht="15.75" customHeight="1">
      <c r="A380" s="240"/>
      <c r="B380" s="240"/>
      <c r="C380" s="240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  <c r="AA380" s="241"/>
      <c r="AB380" s="241"/>
      <c r="AC380" s="241"/>
      <c r="AD380" s="241"/>
      <c r="AE380" s="241"/>
      <c r="AF380" s="241"/>
      <c r="AG380" s="241"/>
      <c r="AH380" s="241"/>
      <c r="AI380" s="241"/>
      <c r="AJ380" s="241"/>
      <c r="AK380" s="241"/>
      <c r="AL380" s="241"/>
      <c r="AM380" s="241"/>
      <c r="AN380" s="241"/>
      <c r="AO380" s="241"/>
      <c r="AP380" s="241"/>
      <c r="AQ380" s="241"/>
      <c r="AR380" s="241"/>
      <c r="AS380" s="241"/>
      <c r="AT380" s="241"/>
      <c r="AU380" s="241"/>
      <c r="AV380" s="240"/>
      <c r="AW380" s="240"/>
      <c r="AX380" s="240"/>
      <c r="AY380" s="240"/>
      <c r="AZ380" s="240"/>
      <c r="BA380" s="240"/>
      <c r="BB380" s="240"/>
      <c r="BC380" s="240"/>
      <c r="BD380" s="240"/>
      <c r="BE380" s="240"/>
      <c r="BF380" s="240"/>
      <c r="BG380" s="240"/>
      <c r="BH380" s="240"/>
      <c r="BI380" s="240"/>
      <c r="BJ380" s="240"/>
      <c r="BK380" s="240"/>
      <c r="BL380" s="240"/>
      <c r="BM380" s="240"/>
      <c r="BN380" s="240"/>
      <c r="BO380" s="240"/>
      <c r="BP380" s="240"/>
      <c r="BQ380" s="240"/>
      <c r="BR380" s="240"/>
      <c r="BS380" s="240"/>
      <c r="BT380" s="240"/>
      <c r="BU380" s="240"/>
      <c r="BV380" s="240"/>
      <c r="BW380" s="240"/>
      <c r="BX380" s="240"/>
      <c r="BY380" s="240"/>
      <c r="BZ380" s="240"/>
      <c r="CA380" s="240"/>
      <c r="CB380" s="240"/>
      <c r="CC380" s="240"/>
      <c r="CD380" s="240"/>
      <c r="CE380" s="240"/>
    </row>
    <row r="381" spans="1:83" ht="15.75" customHeight="1">
      <c r="A381" s="240"/>
      <c r="B381" s="240"/>
      <c r="C381" s="240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  <c r="AA381" s="241"/>
      <c r="AB381" s="241"/>
      <c r="AC381" s="241"/>
      <c r="AD381" s="241"/>
      <c r="AE381" s="241"/>
      <c r="AF381" s="241"/>
      <c r="AG381" s="241"/>
      <c r="AH381" s="241"/>
      <c r="AI381" s="241"/>
      <c r="AJ381" s="241"/>
      <c r="AK381" s="241"/>
      <c r="AL381" s="241"/>
      <c r="AM381" s="241"/>
      <c r="AN381" s="241"/>
      <c r="AO381" s="241"/>
      <c r="AP381" s="241"/>
      <c r="AQ381" s="241"/>
      <c r="AR381" s="241"/>
      <c r="AS381" s="241"/>
      <c r="AT381" s="241"/>
      <c r="AU381" s="241"/>
      <c r="AV381" s="240"/>
      <c r="AW381" s="240"/>
      <c r="AX381" s="240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J381" s="240"/>
      <c r="BK381" s="240"/>
      <c r="BL381" s="240"/>
      <c r="BM381" s="240"/>
      <c r="BN381" s="240"/>
      <c r="BO381" s="240"/>
      <c r="BP381" s="240"/>
      <c r="BQ381" s="240"/>
      <c r="BR381" s="240"/>
      <c r="BS381" s="240"/>
      <c r="BT381" s="240"/>
      <c r="BU381" s="240"/>
      <c r="BV381" s="240"/>
      <c r="BW381" s="240"/>
      <c r="BX381" s="240"/>
      <c r="BY381" s="240"/>
      <c r="BZ381" s="240"/>
      <c r="CA381" s="240"/>
      <c r="CB381" s="240"/>
      <c r="CC381" s="240"/>
      <c r="CD381" s="240"/>
      <c r="CE381" s="240"/>
    </row>
    <row r="382" spans="1:83" ht="15.75" customHeight="1">
      <c r="A382" s="240"/>
      <c r="B382" s="240"/>
      <c r="C382" s="240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  <c r="AA382" s="241"/>
      <c r="AB382" s="241"/>
      <c r="AC382" s="241"/>
      <c r="AD382" s="241"/>
      <c r="AE382" s="241"/>
      <c r="AF382" s="241"/>
      <c r="AG382" s="241"/>
      <c r="AH382" s="241"/>
      <c r="AI382" s="241"/>
      <c r="AJ382" s="241"/>
      <c r="AK382" s="241"/>
      <c r="AL382" s="241"/>
      <c r="AM382" s="241"/>
      <c r="AN382" s="241"/>
      <c r="AO382" s="241"/>
      <c r="AP382" s="241"/>
      <c r="AQ382" s="241"/>
      <c r="AR382" s="241"/>
      <c r="AS382" s="241"/>
      <c r="AT382" s="241"/>
      <c r="AU382" s="241"/>
      <c r="AV382" s="240"/>
      <c r="AW382" s="240"/>
      <c r="AX382" s="240"/>
      <c r="AY382" s="240"/>
      <c r="AZ382" s="240"/>
      <c r="BA382" s="240"/>
      <c r="BB382" s="240"/>
      <c r="BC382" s="240"/>
      <c r="BD382" s="240"/>
      <c r="BE382" s="240"/>
      <c r="BF382" s="240"/>
      <c r="BG382" s="240"/>
      <c r="BH382" s="240"/>
      <c r="BI382" s="240"/>
      <c r="BJ382" s="240"/>
      <c r="BK382" s="240"/>
      <c r="BL382" s="240"/>
      <c r="BM382" s="240"/>
      <c r="BN382" s="240"/>
      <c r="BO382" s="240"/>
      <c r="BP382" s="240"/>
      <c r="BQ382" s="240"/>
      <c r="BR382" s="240"/>
      <c r="BS382" s="240"/>
      <c r="BT382" s="240"/>
      <c r="BU382" s="240"/>
      <c r="BV382" s="240"/>
      <c r="BW382" s="240"/>
      <c r="BX382" s="240"/>
      <c r="BY382" s="240"/>
      <c r="BZ382" s="240"/>
      <c r="CA382" s="240"/>
      <c r="CB382" s="240"/>
      <c r="CC382" s="240"/>
      <c r="CD382" s="240"/>
      <c r="CE382" s="240"/>
    </row>
    <row r="383" spans="1:83" ht="15.75" customHeight="1">
      <c r="A383" s="240"/>
      <c r="B383" s="240"/>
      <c r="C383" s="240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  <c r="AA383" s="241"/>
      <c r="AB383" s="241"/>
      <c r="AC383" s="241"/>
      <c r="AD383" s="241"/>
      <c r="AE383" s="241"/>
      <c r="AF383" s="241"/>
      <c r="AG383" s="241"/>
      <c r="AH383" s="241"/>
      <c r="AI383" s="241"/>
      <c r="AJ383" s="241"/>
      <c r="AK383" s="241"/>
      <c r="AL383" s="241"/>
      <c r="AM383" s="241"/>
      <c r="AN383" s="241"/>
      <c r="AO383" s="241"/>
      <c r="AP383" s="241"/>
      <c r="AQ383" s="241"/>
      <c r="AR383" s="241"/>
      <c r="AS383" s="241"/>
      <c r="AT383" s="241"/>
      <c r="AU383" s="241"/>
      <c r="AV383" s="240"/>
      <c r="AW383" s="240"/>
      <c r="AX383" s="240"/>
      <c r="AY383" s="240"/>
      <c r="AZ383" s="240"/>
      <c r="BA383" s="240"/>
      <c r="BB383" s="240"/>
      <c r="BC383" s="240"/>
      <c r="BD383" s="240"/>
      <c r="BE383" s="240"/>
      <c r="BF383" s="240"/>
      <c r="BG383" s="240"/>
      <c r="BH383" s="240"/>
      <c r="BI383" s="240"/>
      <c r="BJ383" s="240"/>
      <c r="BK383" s="240"/>
      <c r="BL383" s="240"/>
      <c r="BM383" s="240"/>
      <c r="BN383" s="240"/>
      <c r="BO383" s="240"/>
      <c r="BP383" s="240"/>
      <c r="BQ383" s="240"/>
      <c r="BR383" s="240"/>
      <c r="BS383" s="240"/>
      <c r="BT383" s="240"/>
      <c r="BU383" s="240"/>
      <c r="BV383" s="240"/>
      <c r="BW383" s="240"/>
      <c r="BX383" s="240"/>
      <c r="BY383" s="240"/>
      <c r="BZ383" s="240"/>
      <c r="CA383" s="240"/>
      <c r="CB383" s="240"/>
      <c r="CC383" s="240"/>
      <c r="CD383" s="240"/>
      <c r="CE383" s="240"/>
    </row>
    <row r="384" spans="1:83" ht="15.75" customHeight="1">
      <c r="A384" s="240"/>
      <c r="B384" s="240"/>
      <c r="C384" s="240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  <c r="AA384" s="241"/>
      <c r="AB384" s="241"/>
      <c r="AC384" s="241"/>
      <c r="AD384" s="241"/>
      <c r="AE384" s="241"/>
      <c r="AF384" s="241"/>
      <c r="AG384" s="241"/>
      <c r="AH384" s="241"/>
      <c r="AI384" s="241"/>
      <c r="AJ384" s="241"/>
      <c r="AK384" s="241"/>
      <c r="AL384" s="241"/>
      <c r="AM384" s="241"/>
      <c r="AN384" s="241"/>
      <c r="AO384" s="241"/>
      <c r="AP384" s="241"/>
      <c r="AQ384" s="241"/>
      <c r="AR384" s="241"/>
      <c r="AS384" s="241"/>
      <c r="AT384" s="241"/>
      <c r="AU384" s="241"/>
      <c r="AV384" s="240"/>
      <c r="AW384" s="240"/>
      <c r="AX384" s="240"/>
      <c r="AY384" s="240"/>
      <c r="AZ384" s="240"/>
      <c r="BA384" s="240"/>
      <c r="BB384" s="240"/>
      <c r="BC384" s="240"/>
      <c r="BD384" s="240"/>
      <c r="BE384" s="240"/>
      <c r="BF384" s="240"/>
      <c r="BG384" s="240"/>
      <c r="BH384" s="240"/>
      <c r="BI384" s="240"/>
      <c r="BJ384" s="240"/>
      <c r="BK384" s="240"/>
      <c r="BL384" s="240"/>
      <c r="BM384" s="240"/>
      <c r="BN384" s="240"/>
      <c r="BO384" s="240"/>
      <c r="BP384" s="240"/>
      <c r="BQ384" s="240"/>
      <c r="BR384" s="240"/>
      <c r="BS384" s="240"/>
      <c r="BT384" s="240"/>
      <c r="BU384" s="240"/>
      <c r="BV384" s="240"/>
      <c r="BW384" s="240"/>
      <c r="BX384" s="240"/>
      <c r="BY384" s="240"/>
      <c r="BZ384" s="240"/>
      <c r="CA384" s="240"/>
      <c r="CB384" s="240"/>
      <c r="CC384" s="240"/>
      <c r="CD384" s="240"/>
      <c r="CE384" s="240"/>
    </row>
    <row r="385" spans="1:83" ht="15.75" customHeight="1">
      <c r="A385" s="240"/>
      <c r="B385" s="240"/>
      <c r="C385" s="240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  <c r="AA385" s="241"/>
      <c r="AB385" s="241"/>
      <c r="AC385" s="241"/>
      <c r="AD385" s="241"/>
      <c r="AE385" s="241"/>
      <c r="AF385" s="241"/>
      <c r="AG385" s="241"/>
      <c r="AH385" s="241"/>
      <c r="AI385" s="241"/>
      <c r="AJ385" s="241"/>
      <c r="AK385" s="241"/>
      <c r="AL385" s="241"/>
      <c r="AM385" s="241"/>
      <c r="AN385" s="241"/>
      <c r="AO385" s="241"/>
      <c r="AP385" s="241"/>
      <c r="AQ385" s="241"/>
      <c r="AR385" s="241"/>
      <c r="AS385" s="241"/>
      <c r="AT385" s="241"/>
      <c r="AU385" s="241"/>
      <c r="AV385" s="240"/>
      <c r="AW385" s="240"/>
      <c r="AX385" s="240"/>
      <c r="AY385" s="240"/>
      <c r="AZ385" s="240"/>
      <c r="BA385" s="240"/>
      <c r="BB385" s="240"/>
      <c r="BC385" s="240"/>
      <c r="BD385" s="240"/>
      <c r="BE385" s="240"/>
      <c r="BF385" s="240"/>
      <c r="BG385" s="240"/>
      <c r="BH385" s="240"/>
      <c r="BI385" s="240"/>
      <c r="BJ385" s="240"/>
      <c r="BK385" s="240"/>
      <c r="BL385" s="240"/>
      <c r="BM385" s="240"/>
      <c r="BN385" s="240"/>
      <c r="BO385" s="240"/>
      <c r="BP385" s="240"/>
      <c r="BQ385" s="240"/>
      <c r="BR385" s="240"/>
      <c r="BS385" s="240"/>
      <c r="BT385" s="240"/>
      <c r="BU385" s="240"/>
      <c r="BV385" s="240"/>
      <c r="BW385" s="240"/>
      <c r="BX385" s="240"/>
      <c r="BY385" s="240"/>
      <c r="BZ385" s="240"/>
      <c r="CA385" s="240"/>
      <c r="CB385" s="240"/>
      <c r="CC385" s="240"/>
      <c r="CD385" s="240"/>
      <c r="CE385" s="240"/>
    </row>
    <row r="386" spans="1:83" ht="15.75" customHeight="1">
      <c r="A386" s="240"/>
      <c r="B386" s="240"/>
      <c r="C386" s="240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  <c r="AA386" s="241"/>
      <c r="AB386" s="241"/>
      <c r="AC386" s="241"/>
      <c r="AD386" s="241"/>
      <c r="AE386" s="241"/>
      <c r="AF386" s="241"/>
      <c r="AG386" s="241"/>
      <c r="AH386" s="241"/>
      <c r="AI386" s="241"/>
      <c r="AJ386" s="241"/>
      <c r="AK386" s="241"/>
      <c r="AL386" s="241"/>
      <c r="AM386" s="241"/>
      <c r="AN386" s="241"/>
      <c r="AO386" s="241"/>
      <c r="AP386" s="241"/>
      <c r="AQ386" s="241"/>
      <c r="AR386" s="241"/>
      <c r="AS386" s="241"/>
      <c r="AT386" s="241"/>
      <c r="AU386" s="241"/>
      <c r="AV386" s="240"/>
      <c r="AW386" s="240"/>
      <c r="AX386" s="240"/>
      <c r="AY386" s="240"/>
      <c r="AZ386" s="240"/>
      <c r="BA386" s="240"/>
      <c r="BB386" s="240"/>
      <c r="BC386" s="240"/>
      <c r="BD386" s="240"/>
      <c r="BE386" s="240"/>
      <c r="BF386" s="240"/>
      <c r="BG386" s="240"/>
      <c r="BH386" s="240"/>
      <c r="BI386" s="240"/>
      <c r="BJ386" s="240"/>
      <c r="BK386" s="240"/>
      <c r="BL386" s="240"/>
      <c r="BM386" s="240"/>
      <c r="BN386" s="240"/>
      <c r="BO386" s="240"/>
      <c r="BP386" s="240"/>
      <c r="BQ386" s="240"/>
      <c r="BR386" s="240"/>
      <c r="BS386" s="240"/>
      <c r="BT386" s="240"/>
      <c r="BU386" s="240"/>
      <c r="BV386" s="240"/>
      <c r="BW386" s="240"/>
      <c r="BX386" s="240"/>
      <c r="BY386" s="240"/>
      <c r="BZ386" s="240"/>
      <c r="CA386" s="240"/>
      <c r="CB386" s="240"/>
      <c r="CC386" s="240"/>
      <c r="CD386" s="240"/>
      <c r="CE386" s="240"/>
    </row>
    <row r="387" spans="1:83" ht="15.75" customHeight="1">
      <c r="A387" s="240"/>
      <c r="B387" s="240"/>
      <c r="C387" s="240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  <c r="AA387" s="241"/>
      <c r="AB387" s="241"/>
      <c r="AC387" s="241"/>
      <c r="AD387" s="241"/>
      <c r="AE387" s="241"/>
      <c r="AF387" s="241"/>
      <c r="AG387" s="241"/>
      <c r="AH387" s="241"/>
      <c r="AI387" s="241"/>
      <c r="AJ387" s="241"/>
      <c r="AK387" s="241"/>
      <c r="AL387" s="241"/>
      <c r="AM387" s="241"/>
      <c r="AN387" s="241"/>
      <c r="AO387" s="241"/>
      <c r="AP387" s="241"/>
      <c r="AQ387" s="241"/>
      <c r="AR387" s="241"/>
      <c r="AS387" s="241"/>
      <c r="AT387" s="241"/>
      <c r="AU387" s="241"/>
      <c r="AV387" s="240"/>
      <c r="AW387" s="240"/>
      <c r="AX387" s="240"/>
      <c r="AY387" s="240"/>
      <c r="AZ387" s="240"/>
      <c r="BA387" s="240"/>
      <c r="BB387" s="240"/>
      <c r="BC387" s="240"/>
      <c r="BD387" s="240"/>
      <c r="BE387" s="240"/>
      <c r="BF387" s="240"/>
      <c r="BG387" s="240"/>
      <c r="BH387" s="240"/>
      <c r="BI387" s="240"/>
      <c r="BJ387" s="240"/>
      <c r="BK387" s="240"/>
      <c r="BL387" s="240"/>
      <c r="BM387" s="240"/>
      <c r="BN387" s="240"/>
      <c r="BO387" s="240"/>
      <c r="BP387" s="240"/>
      <c r="BQ387" s="240"/>
      <c r="BR387" s="240"/>
      <c r="BS387" s="240"/>
      <c r="BT387" s="240"/>
      <c r="BU387" s="240"/>
      <c r="BV387" s="240"/>
      <c r="BW387" s="240"/>
      <c r="BX387" s="240"/>
      <c r="BY387" s="240"/>
      <c r="BZ387" s="240"/>
      <c r="CA387" s="240"/>
      <c r="CB387" s="240"/>
      <c r="CC387" s="240"/>
      <c r="CD387" s="240"/>
      <c r="CE387" s="240"/>
    </row>
    <row r="388" spans="1:83" ht="15.75" customHeight="1">
      <c r="A388" s="240"/>
      <c r="B388" s="240"/>
      <c r="C388" s="240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  <c r="AA388" s="241"/>
      <c r="AB388" s="241"/>
      <c r="AC388" s="241"/>
      <c r="AD388" s="241"/>
      <c r="AE388" s="241"/>
      <c r="AF388" s="241"/>
      <c r="AG388" s="241"/>
      <c r="AH388" s="241"/>
      <c r="AI388" s="241"/>
      <c r="AJ388" s="241"/>
      <c r="AK388" s="241"/>
      <c r="AL388" s="241"/>
      <c r="AM388" s="241"/>
      <c r="AN388" s="241"/>
      <c r="AO388" s="241"/>
      <c r="AP388" s="241"/>
      <c r="AQ388" s="241"/>
      <c r="AR388" s="241"/>
      <c r="AS388" s="241"/>
      <c r="AT388" s="241"/>
      <c r="AU388" s="241"/>
      <c r="AV388" s="240"/>
      <c r="AW388" s="240"/>
      <c r="AX388" s="240"/>
      <c r="AY388" s="240"/>
      <c r="AZ388" s="240"/>
      <c r="BA388" s="240"/>
      <c r="BB388" s="240"/>
      <c r="BC388" s="240"/>
      <c r="BD388" s="240"/>
      <c r="BE388" s="240"/>
      <c r="BF388" s="240"/>
      <c r="BG388" s="240"/>
      <c r="BH388" s="240"/>
      <c r="BI388" s="240"/>
      <c r="BJ388" s="240"/>
      <c r="BK388" s="240"/>
      <c r="BL388" s="240"/>
      <c r="BM388" s="240"/>
      <c r="BN388" s="240"/>
      <c r="BO388" s="240"/>
      <c r="BP388" s="240"/>
      <c r="BQ388" s="240"/>
      <c r="BR388" s="240"/>
      <c r="BS388" s="240"/>
      <c r="BT388" s="240"/>
      <c r="BU388" s="240"/>
      <c r="BV388" s="240"/>
      <c r="BW388" s="240"/>
      <c r="BX388" s="240"/>
      <c r="BY388" s="240"/>
      <c r="BZ388" s="240"/>
      <c r="CA388" s="240"/>
      <c r="CB388" s="240"/>
      <c r="CC388" s="240"/>
      <c r="CD388" s="240"/>
      <c r="CE388" s="240"/>
    </row>
    <row r="389" spans="1:83" ht="15.75" customHeight="1">
      <c r="A389" s="240"/>
      <c r="B389" s="240"/>
      <c r="C389" s="240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  <c r="AA389" s="241"/>
      <c r="AB389" s="241"/>
      <c r="AC389" s="241"/>
      <c r="AD389" s="241"/>
      <c r="AE389" s="241"/>
      <c r="AF389" s="241"/>
      <c r="AG389" s="241"/>
      <c r="AH389" s="241"/>
      <c r="AI389" s="241"/>
      <c r="AJ389" s="241"/>
      <c r="AK389" s="241"/>
      <c r="AL389" s="241"/>
      <c r="AM389" s="241"/>
      <c r="AN389" s="241"/>
      <c r="AO389" s="241"/>
      <c r="AP389" s="241"/>
      <c r="AQ389" s="241"/>
      <c r="AR389" s="241"/>
      <c r="AS389" s="241"/>
      <c r="AT389" s="241"/>
      <c r="AU389" s="241"/>
      <c r="AV389" s="240"/>
      <c r="AW389" s="240"/>
      <c r="AX389" s="240"/>
      <c r="AY389" s="240"/>
      <c r="AZ389" s="240"/>
      <c r="BA389" s="240"/>
      <c r="BB389" s="240"/>
      <c r="BC389" s="240"/>
      <c r="BD389" s="240"/>
      <c r="BE389" s="240"/>
      <c r="BF389" s="240"/>
      <c r="BG389" s="240"/>
      <c r="BH389" s="240"/>
      <c r="BI389" s="240"/>
      <c r="BJ389" s="240"/>
      <c r="BK389" s="240"/>
      <c r="BL389" s="240"/>
      <c r="BM389" s="240"/>
      <c r="BN389" s="240"/>
      <c r="BO389" s="240"/>
      <c r="BP389" s="240"/>
      <c r="BQ389" s="240"/>
      <c r="BR389" s="240"/>
      <c r="BS389" s="240"/>
      <c r="BT389" s="240"/>
      <c r="BU389" s="240"/>
      <c r="BV389" s="240"/>
      <c r="BW389" s="240"/>
      <c r="BX389" s="240"/>
      <c r="BY389" s="240"/>
      <c r="BZ389" s="240"/>
      <c r="CA389" s="240"/>
      <c r="CB389" s="240"/>
      <c r="CC389" s="240"/>
      <c r="CD389" s="240"/>
      <c r="CE389" s="240"/>
    </row>
    <row r="390" spans="1:83" ht="15.75" customHeight="1">
      <c r="A390" s="240"/>
      <c r="B390" s="240"/>
      <c r="C390" s="240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  <c r="AA390" s="241"/>
      <c r="AB390" s="241"/>
      <c r="AC390" s="241"/>
      <c r="AD390" s="241"/>
      <c r="AE390" s="241"/>
      <c r="AF390" s="241"/>
      <c r="AG390" s="241"/>
      <c r="AH390" s="241"/>
      <c r="AI390" s="241"/>
      <c r="AJ390" s="241"/>
      <c r="AK390" s="241"/>
      <c r="AL390" s="241"/>
      <c r="AM390" s="241"/>
      <c r="AN390" s="241"/>
      <c r="AO390" s="241"/>
      <c r="AP390" s="241"/>
      <c r="AQ390" s="241"/>
      <c r="AR390" s="241"/>
      <c r="AS390" s="241"/>
      <c r="AT390" s="241"/>
      <c r="AU390" s="241"/>
      <c r="AV390" s="240"/>
      <c r="AW390" s="240"/>
      <c r="AX390" s="240"/>
      <c r="AY390" s="240"/>
      <c r="AZ390" s="240"/>
      <c r="BA390" s="240"/>
      <c r="BB390" s="240"/>
      <c r="BC390" s="240"/>
      <c r="BD390" s="240"/>
      <c r="BE390" s="240"/>
      <c r="BF390" s="240"/>
      <c r="BG390" s="240"/>
      <c r="BH390" s="240"/>
      <c r="BI390" s="240"/>
      <c r="BJ390" s="240"/>
      <c r="BK390" s="240"/>
      <c r="BL390" s="240"/>
      <c r="BM390" s="240"/>
      <c r="BN390" s="240"/>
      <c r="BO390" s="240"/>
      <c r="BP390" s="240"/>
      <c r="BQ390" s="240"/>
      <c r="BR390" s="240"/>
      <c r="BS390" s="240"/>
      <c r="BT390" s="240"/>
      <c r="BU390" s="240"/>
      <c r="BV390" s="240"/>
      <c r="BW390" s="240"/>
      <c r="BX390" s="240"/>
      <c r="BY390" s="240"/>
      <c r="BZ390" s="240"/>
      <c r="CA390" s="240"/>
      <c r="CB390" s="240"/>
      <c r="CC390" s="240"/>
      <c r="CD390" s="240"/>
      <c r="CE390" s="240"/>
    </row>
    <row r="391" spans="1:83" ht="15.75" customHeight="1">
      <c r="A391" s="240"/>
      <c r="B391" s="240"/>
      <c r="C391" s="240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  <c r="AA391" s="241"/>
      <c r="AB391" s="241"/>
      <c r="AC391" s="241"/>
      <c r="AD391" s="241"/>
      <c r="AE391" s="241"/>
      <c r="AF391" s="241"/>
      <c r="AG391" s="241"/>
      <c r="AH391" s="241"/>
      <c r="AI391" s="241"/>
      <c r="AJ391" s="241"/>
      <c r="AK391" s="241"/>
      <c r="AL391" s="241"/>
      <c r="AM391" s="241"/>
      <c r="AN391" s="241"/>
      <c r="AO391" s="241"/>
      <c r="AP391" s="241"/>
      <c r="AQ391" s="241"/>
      <c r="AR391" s="241"/>
      <c r="AS391" s="241"/>
      <c r="AT391" s="241"/>
      <c r="AU391" s="241"/>
      <c r="AV391" s="240"/>
      <c r="AW391" s="240"/>
      <c r="AX391" s="240"/>
      <c r="AY391" s="240"/>
      <c r="AZ391" s="240"/>
      <c r="BA391" s="240"/>
      <c r="BB391" s="240"/>
      <c r="BC391" s="240"/>
      <c r="BD391" s="240"/>
      <c r="BE391" s="240"/>
      <c r="BF391" s="240"/>
      <c r="BG391" s="240"/>
      <c r="BH391" s="240"/>
      <c r="BI391" s="240"/>
      <c r="BJ391" s="240"/>
      <c r="BK391" s="240"/>
      <c r="BL391" s="240"/>
      <c r="BM391" s="240"/>
      <c r="BN391" s="240"/>
      <c r="BO391" s="240"/>
      <c r="BP391" s="240"/>
      <c r="BQ391" s="240"/>
      <c r="BR391" s="240"/>
      <c r="BS391" s="240"/>
      <c r="BT391" s="240"/>
      <c r="BU391" s="240"/>
      <c r="BV391" s="240"/>
      <c r="BW391" s="240"/>
      <c r="BX391" s="240"/>
      <c r="BY391" s="240"/>
      <c r="BZ391" s="240"/>
      <c r="CA391" s="240"/>
      <c r="CB391" s="240"/>
      <c r="CC391" s="240"/>
      <c r="CD391" s="240"/>
      <c r="CE391" s="240"/>
    </row>
    <row r="392" spans="1:83" ht="15.75" customHeight="1">
      <c r="A392" s="240"/>
      <c r="B392" s="240"/>
      <c r="C392" s="240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  <c r="AA392" s="241"/>
      <c r="AB392" s="241"/>
      <c r="AC392" s="241"/>
      <c r="AD392" s="241"/>
      <c r="AE392" s="241"/>
      <c r="AF392" s="241"/>
      <c r="AG392" s="241"/>
      <c r="AH392" s="241"/>
      <c r="AI392" s="241"/>
      <c r="AJ392" s="241"/>
      <c r="AK392" s="241"/>
      <c r="AL392" s="241"/>
      <c r="AM392" s="241"/>
      <c r="AN392" s="241"/>
      <c r="AO392" s="241"/>
      <c r="AP392" s="241"/>
      <c r="AQ392" s="241"/>
      <c r="AR392" s="241"/>
      <c r="AS392" s="241"/>
      <c r="AT392" s="241"/>
      <c r="AU392" s="241"/>
      <c r="AV392" s="240"/>
      <c r="AW392" s="240"/>
      <c r="AX392" s="240"/>
      <c r="AY392" s="240"/>
      <c r="AZ392" s="240"/>
      <c r="BA392" s="240"/>
      <c r="BB392" s="240"/>
      <c r="BC392" s="240"/>
      <c r="BD392" s="240"/>
      <c r="BE392" s="240"/>
      <c r="BF392" s="240"/>
      <c r="BG392" s="240"/>
      <c r="BH392" s="240"/>
      <c r="BI392" s="240"/>
      <c r="BJ392" s="240"/>
      <c r="BK392" s="240"/>
      <c r="BL392" s="240"/>
      <c r="BM392" s="240"/>
      <c r="BN392" s="240"/>
      <c r="BO392" s="240"/>
      <c r="BP392" s="240"/>
      <c r="BQ392" s="240"/>
      <c r="BR392" s="240"/>
      <c r="BS392" s="240"/>
      <c r="BT392" s="240"/>
      <c r="BU392" s="240"/>
      <c r="BV392" s="240"/>
      <c r="BW392" s="240"/>
      <c r="BX392" s="240"/>
      <c r="BY392" s="240"/>
      <c r="BZ392" s="240"/>
      <c r="CA392" s="240"/>
      <c r="CB392" s="240"/>
      <c r="CC392" s="240"/>
      <c r="CD392" s="240"/>
      <c r="CE392" s="240"/>
    </row>
    <row r="393" spans="1:83" ht="15.75" customHeight="1">
      <c r="A393" s="240"/>
      <c r="B393" s="240"/>
      <c r="C393" s="240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  <c r="AA393" s="241"/>
      <c r="AB393" s="241"/>
      <c r="AC393" s="241"/>
      <c r="AD393" s="241"/>
      <c r="AE393" s="241"/>
      <c r="AF393" s="241"/>
      <c r="AG393" s="241"/>
      <c r="AH393" s="241"/>
      <c r="AI393" s="241"/>
      <c r="AJ393" s="241"/>
      <c r="AK393" s="241"/>
      <c r="AL393" s="241"/>
      <c r="AM393" s="241"/>
      <c r="AN393" s="241"/>
      <c r="AO393" s="241"/>
      <c r="AP393" s="241"/>
      <c r="AQ393" s="241"/>
      <c r="AR393" s="241"/>
      <c r="AS393" s="241"/>
      <c r="AT393" s="241"/>
      <c r="AU393" s="241"/>
      <c r="AV393" s="240"/>
      <c r="AW393" s="240"/>
      <c r="AX393" s="240"/>
      <c r="AY393" s="240"/>
      <c r="AZ393" s="240"/>
      <c r="BA393" s="240"/>
      <c r="BB393" s="240"/>
      <c r="BC393" s="240"/>
      <c r="BD393" s="240"/>
      <c r="BE393" s="240"/>
      <c r="BF393" s="240"/>
      <c r="BG393" s="240"/>
      <c r="BH393" s="240"/>
      <c r="BI393" s="240"/>
      <c r="BJ393" s="240"/>
      <c r="BK393" s="240"/>
      <c r="BL393" s="240"/>
      <c r="BM393" s="240"/>
      <c r="BN393" s="240"/>
      <c r="BO393" s="240"/>
      <c r="BP393" s="240"/>
      <c r="BQ393" s="240"/>
      <c r="BR393" s="240"/>
      <c r="BS393" s="240"/>
      <c r="BT393" s="240"/>
      <c r="BU393" s="240"/>
      <c r="BV393" s="240"/>
      <c r="BW393" s="240"/>
      <c r="BX393" s="240"/>
      <c r="BY393" s="240"/>
      <c r="BZ393" s="240"/>
      <c r="CA393" s="240"/>
      <c r="CB393" s="240"/>
      <c r="CC393" s="240"/>
      <c r="CD393" s="240"/>
      <c r="CE393" s="240"/>
    </row>
    <row r="394" spans="1:83" ht="15.75" customHeight="1">
      <c r="A394" s="240"/>
      <c r="B394" s="240"/>
      <c r="C394" s="240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  <c r="AA394" s="241"/>
      <c r="AB394" s="241"/>
      <c r="AC394" s="241"/>
      <c r="AD394" s="241"/>
      <c r="AE394" s="241"/>
      <c r="AF394" s="241"/>
      <c r="AG394" s="241"/>
      <c r="AH394" s="241"/>
      <c r="AI394" s="241"/>
      <c r="AJ394" s="241"/>
      <c r="AK394" s="241"/>
      <c r="AL394" s="241"/>
      <c r="AM394" s="241"/>
      <c r="AN394" s="241"/>
      <c r="AO394" s="241"/>
      <c r="AP394" s="241"/>
      <c r="AQ394" s="241"/>
      <c r="AR394" s="241"/>
      <c r="AS394" s="241"/>
      <c r="AT394" s="241"/>
      <c r="AU394" s="241"/>
      <c r="AV394" s="240"/>
      <c r="AW394" s="240"/>
      <c r="AX394" s="240"/>
      <c r="AY394" s="240"/>
      <c r="AZ394" s="240"/>
      <c r="BA394" s="240"/>
      <c r="BB394" s="240"/>
      <c r="BC394" s="240"/>
      <c r="BD394" s="240"/>
      <c r="BE394" s="240"/>
      <c r="BF394" s="240"/>
      <c r="BG394" s="240"/>
      <c r="BH394" s="240"/>
      <c r="BI394" s="240"/>
      <c r="BJ394" s="240"/>
      <c r="BK394" s="240"/>
      <c r="BL394" s="240"/>
      <c r="BM394" s="240"/>
      <c r="BN394" s="240"/>
      <c r="BO394" s="240"/>
      <c r="BP394" s="240"/>
      <c r="BQ394" s="240"/>
      <c r="BR394" s="240"/>
      <c r="BS394" s="240"/>
      <c r="BT394" s="240"/>
      <c r="BU394" s="240"/>
      <c r="BV394" s="240"/>
      <c r="BW394" s="240"/>
      <c r="BX394" s="240"/>
      <c r="BY394" s="240"/>
      <c r="BZ394" s="240"/>
      <c r="CA394" s="240"/>
      <c r="CB394" s="240"/>
      <c r="CC394" s="240"/>
      <c r="CD394" s="240"/>
      <c r="CE394" s="240"/>
    </row>
    <row r="395" spans="1:83" ht="15.75" customHeight="1">
      <c r="A395" s="240"/>
      <c r="B395" s="240"/>
      <c r="C395" s="240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  <c r="AA395" s="241"/>
      <c r="AB395" s="241"/>
      <c r="AC395" s="241"/>
      <c r="AD395" s="241"/>
      <c r="AE395" s="241"/>
      <c r="AF395" s="241"/>
      <c r="AG395" s="241"/>
      <c r="AH395" s="241"/>
      <c r="AI395" s="241"/>
      <c r="AJ395" s="241"/>
      <c r="AK395" s="241"/>
      <c r="AL395" s="241"/>
      <c r="AM395" s="241"/>
      <c r="AN395" s="241"/>
      <c r="AO395" s="241"/>
      <c r="AP395" s="241"/>
      <c r="AQ395" s="241"/>
      <c r="AR395" s="241"/>
      <c r="AS395" s="241"/>
      <c r="AT395" s="241"/>
      <c r="AU395" s="241"/>
      <c r="AV395" s="240"/>
      <c r="AW395" s="240"/>
      <c r="AX395" s="240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J395" s="240"/>
      <c r="BK395" s="240"/>
      <c r="BL395" s="240"/>
      <c r="BM395" s="240"/>
      <c r="BN395" s="240"/>
      <c r="BO395" s="240"/>
      <c r="BP395" s="240"/>
      <c r="BQ395" s="240"/>
      <c r="BR395" s="240"/>
      <c r="BS395" s="240"/>
      <c r="BT395" s="240"/>
      <c r="BU395" s="240"/>
      <c r="BV395" s="240"/>
      <c r="BW395" s="240"/>
      <c r="BX395" s="240"/>
      <c r="BY395" s="240"/>
      <c r="BZ395" s="240"/>
      <c r="CA395" s="240"/>
      <c r="CB395" s="240"/>
      <c r="CC395" s="240"/>
      <c r="CD395" s="240"/>
      <c r="CE395" s="240"/>
    </row>
    <row r="396" spans="1:83" ht="15.75" customHeight="1">
      <c r="A396" s="240"/>
      <c r="B396" s="240"/>
      <c r="C396" s="240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  <c r="AA396" s="241"/>
      <c r="AB396" s="241"/>
      <c r="AC396" s="241"/>
      <c r="AD396" s="241"/>
      <c r="AE396" s="241"/>
      <c r="AF396" s="241"/>
      <c r="AG396" s="241"/>
      <c r="AH396" s="241"/>
      <c r="AI396" s="241"/>
      <c r="AJ396" s="241"/>
      <c r="AK396" s="241"/>
      <c r="AL396" s="241"/>
      <c r="AM396" s="241"/>
      <c r="AN396" s="241"/>
      <c r="AO396" s="241"/>
      <c r="AP396" s="241"/>
      <c r="AQ396" s="241"/>
      <c r="AR396" s="241"/>
      <c r="AS396" s="241"/>
      <c r="AT396" s="241"/>
      <c r="AU396" s="241"/>
      <c r="AV396" s="240"/>
      <c r="AW396" s="240"/>
      <c r="AX396" s="240"/>
      <c r="AY396" s="240"/>
      <c r="AZ396" s="240"/>
      <c r="BA396" s="240"/>
      <c r="BB396" s="240"/>
      <c r="BC396" s="240"/>
      <c r="BD396" s="240"/>
      <c r="BE396" s="240"/>
      <c r="BF396" s="240"/>
      <c r="BG396" s="240"/>
      <c r="BH396" s="240"/>
      <c r="BI396" s="240"/>
      <c r="BJ396" s="240"/>
      <c r="BK396" s="240"/>
      <c r="BL396" s="240"/>
      <c r="BM396" s="240"/>
      <c r="BN396" s="240"/>
      <c r="BO396" s="240"/>
      <c r="BP396" s="240"/>
      <c r="BQ396" s="240"/>
      <c r="BR396" s="240"/>
      <c r="BS396" s="240"/>
      <c r="BT396" s="240"/>
      <c r="BU396" s="240"/>
      <c r="BV396" s="240"/>
      <c r="BW396" s="240"/>
      <c r="BX396" s="240"/>
      <c r="BY396" s="240"/>
      <c r="BZ396" s="240"/>
      <c r="CA396" s="240"/>
      <c r="CB396" s="240"/>
      <c r="CC396" s="240"/>
      <c r="CD396" s="240"/>
      <c r="CE396" s="240"/>
    </row>
    <row r="397" spans="1:83" ht="15.75" customHeight="1">
      <c r="A397" s="240"/>
      <c r="B397" s="240"/>
      <c r="C397" s="240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  <c r="AA397" s="241"/>
      <c r="AB397" s="241"/>
      <c r="AC397" s="241"/>
      <c r="AD397" s="241"/>
      <c r="AE397" s="241"/>
      <c r="AF397" s="241"/>
      <c r="AG397" s="241"/>
      <c r="AH397" s="241"/>
      <c r="AI397" s="241"/>
      <c r="AJ397" s="241"/>
      <c r="AK397" s="241"/>
      <c r="AL397" s="241"/>
      <c r="AM397" s="241"/>
      <c r="AN397" s="241"/>
      <c r="AO397" s="241"/>
      <c r="AP397" s="241"/>
      <c r="AQ397" s="241"/>
      <c r="AR397" s="241"/>
      <c r="AS397" s="241"/>
      <c r="AT397" s="241"/>
      <c r="AU397" s="241"/>
      <c r="AV397" s="240"/>
      <c r="AW397" s="240"/>
      <c r="AX397" s="240"/>
      <c r="AY397" s="240"/>
      <c r="AZ397" s="240"/>
      <c r="BA397" s="240"/>
      <c r="BB397" s="240"/>
      <c r="BC397" s="240"/>
      <c r="BD397" s="240"/>
      <c r="BE397" s="240"/>
      <c r="BF397" s="240"/>
      <c r="BG397" s="240"/>
      <c r="BH397" s="240"/>
      <c r="BI397" s="240"/>
      <c r="BJ397" s="240"/>
      <c r="BK397" s="240"/>
      <c r="BL397" s="240"/>
      <c r="BM397" s="240"/>
      <c r="BN397" s="240"/>
      <c r="BO397" s="240"/>
      <c r="BP397" s="240"/>
      <c r="BQ397" s="240"/>
      <c r="BR397" s="240"/>
      <c r="BS397" s="240"/>
      <c r="BT397" s="240"/>
      <c r="BU397" s="240"/>
      <c r="BV397" s="240"/>
      <c r="BW397" s="240"/>
      <c r="BX397" s="240"/>
      <c r="BY397" s="240"/>
      <c r="BZ397" s="240"/>
      <c r="CA397" s="240"/>
      <c r="CB397" s="240"/>
      <c r="CC397" s="240"/>
      <c r="CD397" s="240"/>
      <c r="CE397" s="240"/>
    </row>
    <row r="398" spans="1:83" ht="15.75" customHeight="1">
      <c r="A398" s="240"/>
      <c r="B398" s="240"/>
      <c r="C398" s="240"/>
      <c r="D398" s="241"/>
      <c r="E398" s="241"/>
      <c r="F398" s="241"/>
      <c r="G398" s="241"/>
      <c r="H398" s="241"/>
      <c r="I398" s="241"/>
      <c r="J398" s="241"/>
      <c r="K398" s="241"/>
      <c r="L398" s="241"/>
      <c r="M398" s="241"/>
      <c r="N398" s="241"/>
      <c r="O398" s="241"/>
      <c r="P398" s="241"/>
      <c r="Q398" s="241"/>
      <c r="R398" s="241"/>
      <c r="S398" s="241"/>
      <c r="T398" s="241"/>
      <c r="U398" s="241"/>
      <c r="V398" s="241"/>
      <c r="W398" s="241"/>
      <c r="X398" s="241"/>
      <c r="Y398" s="241"/>
      <c r="Z398" s="241"/>
      <c r="AA398" s="241"/>
      <c r="AB398" s="241"/>
      <c r="AC398" s="241"/>
      <c r="AD398" s="241"/>
      <c r="AE398" s="241"/>
      <c r="AF398" s="241"/>
      <c r="AG398" s="241"/>
      <c r="AH398" s="241"/>
      <c r="AI398" s="241"/>
      <c r="AJ398" s="241"/>
      <c r="AK398" s="241"/>
      <c r="AL398" s="241"/>
      <c r="AM398" s="241"/>
      <c r="AN398" s="241"/>
      <c r="AO398" s="241"/>
      <c r="AP398" s="241"/>
      <c r="AQ398" s="241"/>
      <c r="AR398" s="241"/>
      <c r="AS398" s="241"/>
      <c r="AT398" s="241"/>
      <c r="AU398" s="241"/>
      <c r="AV398" s="240"/>
      <c r="AW398" s="240"/>
      <c r="AX398" s="240"/>
      <c r="AY398" s="240"/>
      <c r="AZ398" s="240"/>
      <c r="BA398" s="240"/>
      <c r="BB398" s="240"/>
      <c r="BC398" s="240"/>
      <c r="BD398" s="240"/>
      <c r="BE398" s="240"/>
      <c r="BF398" s="240"/>
      <c r="BG398" s="240"/>
      <c r="BH398" s="240"/>
      <c r="BI398" s="240"/>
      <c r="BJ398" s="240"/>
      <c r="BK398" s="240"/>
      <c r="BL398" s="240"/>
      <c r="BM398" s="240"/>
      <c r="BN398" s="240"/>
      <c r="BO398" s="240"/>
      <c r="BP398" s="240"/>
      <c r="BQ398" s="240"/>
      <c r="BR398" s="240"/>
      <c r="BS398" s="240"/>
      <c r="BT398" s="240"/>
      <c r="BU398" s="240"/>
      <c r="BV398" s="240"/>
      <c r="BW398" s="240"/>
      <c r="BX398" s="240"/>
      <c r="BY398" s="240"/>
      <c r="BZ398" s="240"/>
      <c r="CA398" s="240"/>
      <c r="CB398" s="240"/>
      <c r="CC398" s="240"/>
      <c r="CD398" s="240"/>
      <c r="CE398" s="240"/>
    </row>
    <row r="399" spans="1:83" ht="15.75" customHeight="1">
      <c r="A399" s="240"/>
      <c r="B399" s="240"/>
      <c r="C399" s="240"/>
      <c r="D399" s="241"/>
      <c r="E399" s="241"/>
      <c r="F399" s="241"/>
      <c r="G399" s="241"/>
      <c r="H399" s="241"/>
      <c r="I399" s="241"/>
      <c r="J399" s="241"/>
      <c r="K399" s="241"/>
      <c r="L399" s="241"/>
      <c r="M399" s="241"/>
      <c r="N399" s="241"/>
      <c r="O399" s="241"/>
      <c r="P399" s="241"/>
      <c r="Q399" s="241"/>
      <c r="R399" s="241"/>
      <c r="S399" s="241"/>
      <c r="T399" s="241"/>
      <c r="U399" s="241"/>
      <c r="V399" s="241"/>
      <c r="W399" s="241"/>
      <c r="X399" s="241"/>
      <c r="Y399" s="241"/>
      <c r="Z399" s="241"/>
      <c r="AA399" s="241"/>
      <c r="AB399" s="241"/>
      <c r="AC399" s="241"/>
      <c r="AD399" s="241"/>
      <c r="AE399" s="241"/>
      <c r="AF399" s="241"/>
      <c r="AG399" s="241"/>
      <c r="AH399" s="241"/>
      <c r="AI399" s="241"/>
      <c r="AJ399" s="241"/>
      <c r="AK399" s="241"/>
      <c r="AL399" s="241"/>
      <c r="AM399" s="241"/>
      <c r="AN399" s="241"/>
      <c r="AO399" s="241"/>
      <c r="AP399" s="241"/>
      <c r="AQ399" s="241"/>
      <c r="AR399" s="241"/>
      <c r="AS399" s="241"/>
      <c r="AT399" s="241"/>
      <c r="AU399" s="241"/>
      <c r="AV399" s="240"/>
      <c r="AW399" s="240"/>
      <c r="AX399" s="240"/>
      <c r="AY399" s="240"/>
      <c r="AZ399" s="240"/>
      <c r="BA399" s="240"/>
      <c r="BB399" s="240"/>
      <c r="BC399" s="240"/>
      <c r="BD399" s="240"/>
      <c r="BE399" s="240"/>
      <c r="BF399" s="240"/>
      <c r="BG399" s="240"/>
      <c r="BH399" s="240"/>
      <c r="BI399" s="240"/>
      <c r="BJ399" s="240"/>
      <c r="BK399" s="240"/>
      <c r="BL399" s="240"/>
      <c r="BM399" s="240"/>
      <c r="BN399" s="240"/>
      <c r="BO399" s="240"/>
      <c r="BP399" s="240"/>
      <c r="BQ399" s="240"/>
      <c r="BR399" s="240"/>
      <c r="BS399" s="240"/>
      <c r="BT399" s="240"/>
      <c r="BU399" s="240"/>
      <c r="BV399" s="240"/>
      <c r="BW399" s="240"/>
      <c r="BX399" s="240"/>
      <c r="BY399" s="240"/>
      <c r="BZ399" s="240"/>
      <c r="CA399" s="240"/>
      <c r="CB399" s="240"/>
      <c r="CC399" s="240"/>
      <c r="CD399" s="240"/>
      <c r="CE399" s="240"/>
    </row>
  </sheetData>
  <autoFilter ref="A1:CB127" xr:uid="{00000000-0009-0000-0000-000015000000}"/>
  <mergeCells count="22">
    <mergeCell ref="D1:E1"/>
    <mergeCell ref="F1:G1"/>
    <mergeCell ref="H1:I1"/>
    <mergeCell ref="J1:K1"/>
    <mergeCell ref="L1:M1"/>
    <mergeCell ref="N1:O1"/>
    <mergeCell ref="P1:Q1"/>
    <mergeCell ref="AF1:AG1"/>
    <mergeCell ref="AH1:AI1"/>
    <mergeCell ref="AJ1:AK1"/>
    <mergeCell ref="R1:S1"/>
    <mergeCell ref="T1:U1"/>
    <mergeCell ref="V1:W1"/>
    <mergeCell ref="X1:Y1"/>
    <mergeCell ref="Z1:AA1"/>
    <mergeCell ref="AB1:AC1"/>
    <mergeCell ref="AD1:AE1"/>
    <mergeCell ref="AL1:AM1"/>
    <mergeCell ref="AN1:AO1"/>
    <mergeCell ref="AP1:AQ1"/>
    <mergeCell ref="AR1:AS1"/>
    <mergeCell ref="AT1:AU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V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4.5" defaultRowHeight="15" customHeight="1"/>
  <cols>
    <col min="1" max="3" width="14.5" customWidth="1"/>
    <col min="4" max="4" width="8.83203125" customWidth="1"/>
    <col min="5" max="6" width="14.5" customWidth="1"/>
  </cols>
  <sheetData>
    <row r="1" spans="1:22" ht="71.25" customHeight="1">
      <c r="A1" s="46" t="s">
        <v>17</v>
      </c>
      <c r="B1" s="46" t="s">
        <v>18</v>
      </c>
      <c r="C1" s="46" t="s">
        <v>20</v>
      </c>
      <c r="D1" s="46" t="s">
        <v>21</v>
      </c>
      <c r="E1" s="46" t="s">
        <v>22</v>
      </c>
      <c r="F1" s="46" t="s">
        <v>952</v>
      </c>
      <c r="G1" s="46" t="s">
        <v>953</v>
      </c>
      <c r="H1" s="46" t="s">
        <v>954</v>
      </c>
      <c r="I1" s="46" t="s">
        <v>955</v>
      </c>
      <c r="J1" s="46" t="s">
        <v>956</v>
      </c>
      <c r="K1" s="46" t="s">
        <v>957</v>
      </c>
      <c r="L1" s="46" t="s">
        <v>913</v>
      </c>
      <c r="M1" s="46" t="s">
        <v>914</v>
      </c>
      <c r="N1" s="46" t="s">
        <v>915</v>
      </c>
      <c r="O1" s="46" t="s">
        <v>958</v>
      </c>
      <c r="P1" s="46" t="s">
        <v>959</v>
      </c>
      <c r="Q1" s="46" t="s">
        <v>960</v>
      </c>
      <c r="R1" s="46" t="s">
        <v>961</v>
      </c>
      <c r="S1" s="46" t="s">
        <v>962</v>
      </c>
      <c r="T1" s="46" t="s">
        <v>963</v>
      </c>
      <c r="U1" s="46" t="s">
        <v>964</v>
      </c>
      <c r="V1" s="46" t="s">
        <v>965</v>
      </c>
    </row>
    <row r="2" spans="1:22" ht="15.75" customHeight="1">
      <c r="A2" s="46" t="s">
        <v>84</v>
      </c>
      <c r="B2" s="46" t="s">
        <v>85</v>
      </c>
      <c r="C2" s="46" t="s">
        <v>87</v>
      </c>
      <c r="D2" s="46">
        <v>6</v>
      </c>
      <c r="E2" s="46">
        <v>1</v>
      </c>
      <c r="F2" s="46">
        <v>2</v>
      </c>
      <c r="G2" s="46">
        <v>3</v>
      </c>
      <c r="H2" s="46">
        <v>0</v>
      </c>
      <c r="I2" s="46">
        <v>8</v>
      </c>
      <c r="J2" s="46">
        <v>3</v>
      </c>
      <c r="K2" s="46">
        <v>4</v>
      </c>
      <c r="L2" s="46">
        <v>2</v>
      </c>
      <c r="M2" s="46">
        <v>3</v>
      </c>
      <c r="N2" s="46">
        <v>0</v>
      </c>
      <c r="O2" s="46">
        <v>1</v>
      </c>
      <c r="P2" s="46">
        <v>1</v>
      </c>
      <c r="Q2" s="46">
        <v>4</v>
      </c>
      <c r="R2" s="46">
        <v>5</v>
      </c>
      <c r="S2" s="46">
        <v>1</v>
      </c>
      <c r="T2" s="46">
        <v>85</v>
      </c>
      <c r="U2" s="46">
        <v>100</v>
      </c>
      <c r="V2" s="46">
        <v>15</v>
      </c>
    </row>
    <row r="3" spans="1:22" ht="15.75" customHeight="1">
      <c r="A3" s="46" t="s">
        <v>88</v>
      </c>
      <c r="B3" s="46" t="s">
        <v>89</v>
      </c>
      <c r="C3" s="46" t="s">
        <v>87</v>
      </c>
      <c r="D3" s="46">
        <v>10</v>
      </c>
      <c r="E3" s="46">
        <v>1</v>
      </c>
      <c r="F3" s="46">
        <v>2</v>
      </c>
      <c r="G3" s="46">
        <v>1</v>
      </c>
      <c r="H3" s="46">
        <v>0</v>
      </c>
      <c r="I3" s="46">
        <v>5</v>
      </c>
      <c r="J3" s="46">
        <v>2</v>
      </c>
      <c r="K3" s="46">
        <v>2</v>
      </c>
      <c r="L3" s="46">
        <v>2</v>
      </c>
      <c r="M3" s="46">
        <v>1</v>
      </c>
      <c r="N3" s="46">
        <v>0</v>
      </c>
      <c r="O3" s="46">
        <v>0</v>
      </c>
      <c r="P3" s="46">
        <v>1</v>
      </c>
      <c r="Q3" s="46">
        <v>2</v>
      </c>
      <c r="R3" s="46">
        <v>3</v>
      </c>
      <c r="S3" s="46">
        <v>1</v>
      </c>
      <c r="T3" s="46">
        <v>42</v>
      </c>
      <c r="U3" s="46">
        <v>60</v>
      </c>
      <c r="V3" s="46">
        <v>18</v>
      </c>
    </row>
    <row r="4" spans="1:22" ht="15.75" customHeight="1">
      <c r="A4" s="46" t="s">
        <v>91</v>
      </c>
      <c r="B4" s="46" t="s">
        <v>89</v>
      </c>
      <c r="C4" s="46" t="s">
        <v>87</v>
      </c>
      <c r="D4" s="46">
        <v>13</v>
      </c>
      <c r="E4" s="46">
        <v>1</v>
      </c>
      <c r="F4" s="46">
        <v>5</v>
      </c>
      <c r="G4" s="46">
        <v>0</v>
      </c>
      <c r="H4" s="46">
        <v>0</v>
      </c>
      <c r="I4" s="46">
        <v>6</v>
      </c>
      <c r="J4" s="46">
        <v>5</v>
      </c>
      <c r="K4" s="46">
        <v>0</v>
      </c>
      <c r="L4" s="46">
        <v>5</v>
      </c>
      <c r="M4" s="46">
        <v>0</v>
      </c>
      <c r="N4" s="46">
        <v>0</v>
      </c>
      <c r="O4" s="46">
        <v>0</v>
      </c>
      <c r="P4" s="46">
        <v>0</v>
      </c>
      <c r="Q4" s="46">
        <v>3</v>
      </c>
      <c r="R4" s="46">
        <v>4</v>
      </c>
      <c r="S4" s="46">
        <v>1</v>
      </c>
      <c r="T4" s="46">
        <v>32</v>
      </c>
      <c r="U4" s="46">
        <v>80</v>
      </c>
      <c r="V4" s="46">
        <v>48</v>
      </c>
    </row>
    <row r="5" spans="1:22" ht="15.75" customHeight="1">
      <c r="A5" s="46" t="s">
        <v>93</v>
      </c>
      <c r="B5" s="46" t="s">
        <v>89</v>
      </c>
      <c r="C5" s="46" t="s">
        <v>87</v>
      </c>
      <c r="D5" s="46">
        <v>14</v>
      </c>
      <c r="E5" s="46">
        <v>1</v>
      </c>
      <c r="F5" s="46">
        <v>0</v>
      </c>
      <c r="G5" s="46">
        <v>0</v>
      </c>
      <c r="H5" s="46">
        <v>1</v>
      </c>
      <c r="I5" s="46">
        <v>6</v>
      </c>
      <c r="J5" s="46">
        <v>3</v>
      </c>
      <c r="K5" s="46">
        <v>3</v>
      </c>
      <c r="L5" s="46">
        <v>0</v>
      </c>
      <c r="M5" s="46">
        <v>0</v>
      </c>
      <c r="N5" s="46">
        <v>1</v>
      </c>
      <c r="O5" s="46">
        <v>3</v>
      </c>
      <c r="P5" s="46">
        <v>3</v>
      </c>
      <c r="Q5" s="46">
        <v>4</v>
      </c>
      <c r="R5" s="46">
        <v>4</v>
      </c>
      <c r="S5" s="46">
        <v>0</v>
      </c>
      <c r="T5" s="46">
        <v>39</v>
      </c>
      <c r="U5" s="46">
        <v>80</v>
      </c>
      <c r="V5" s="46">
        <v>41</v>
      </c>
    </row>
    <row r="6" spans="1:22" ht="15.75" customHeight="1">
      <c r="A6" s="46" t="s">
        <v>95</v>
      </c>
      <c r="B6" s="46" t="s">
        <v>89</v>
      </c>
      <c r="C6" s="46" t="s">
        <v>87</v>
      </c>
      <c r="D6" s="46">
        <v>18</v>
      </c>
      <c r="E6" s="46">
        <v>1</v>
      </c>
      <c r="F6" s="46">
        <v>2</v>
      </c>
      <c r="G6" s="46">
        <v>2</v>
      </c>
      <c r="H6" s="46">
        <v>0</v>
      </c>
      <c r="I6" s="46">
        <v>7</v>
      </c>
      <c r="J6" s="46">
        <v>4</v>
      </c>
      <c r="K6" s="46">
        <v>3</v>
      </c>
      <c r="L6" s="46">
        <v>2</v>
      </c>
      <c r="M6" s="46">
        <v>2</v>
      </c>
      <c r="N6" s="46">
        <v>0</v>
      </c>
      <c r="O6" s="46">
        <v>2</v>
      </c>
      <c r="P6" s="46">
        <v>1</v>
      </c>
      <c r="Q6" s="46">
        <v>3</v>
      </c>
      <c r="R6" s="46">
        <v>4</v>
      </c>
      <c r="S6" s="46">
        <v>1</v>
      </c>
      <c r="T6" s="46">
        <v>92</v>
      </c>
      <c r="U6" s="5">
        <v>80</v>
      </c>
      <c r="V6" s="5">
        <v>2</v>
      </c>
    </row>
    <row r="7" spans="1:22" ht="15.75" customHeight="1">
      <c r="A7" s="46" t="s">
        <v>97</v>
      </c>
      <c r="B7" s="46" t="s">
        <v>89</v>
      </c>
      <c r="C7" s="46" t="s">
        <v>87</v>
      </c>
      <c r="D7" s="46">
        <v>20</v>
      </c>
      <c r="E7" s="46">
        <v>1</v>
      </c>
      <c r="F7" s="46">
        <v>5</v>
      </c>
      <c r="G7" s="46">
        <v>3</v>
      </c>
      <c r="H7" s="46">
        <v>0</v>
      </c>
      <c r="I7" s="46">
        <v>14</v>
      </c>
      <c r="J7" s="46">
        <v>8</v>
      </c>
      <c r="K7" s="46">
        <v>5</v>
      </c>
      <c r="L7" s="46">
        <v>6</v>
      </c>
      <c r="M7" s="46">
        <v>3</v>
      </c>
      <c r="N7" s="46">
        <v>0</v>
      </c>
      <c r="O7" s="46">
        <v>2</v>
      </c>
      <c r="P7" s="46">
        <v>2</v>
      </c>
      <c r="Q7" s="46">
        <v>5</v>
      </c>
      <c r="R7" s="46">
        <v>9</v>
      </c>
      <c r="S7" s="46">
        <v>4</v>
      </c>
      <c r="T7" s="46">
        <v>142</v>
      </c>
      <c r="U7" s="46">
        <v>180</v>
      </c>
      <c r="V7" s="46">
        <v>38</v>
      </c>
    </row>
    <row r="8" spans="1:22" ht="15.75" customHeight="1">
      <c r="A8" s="46" t="s">
        <v>99</v>
      </c>
      <c r="B8" s="46" t="s">
        <v>89</v>
      </c>
      <c r="C8" s="46" t="s">
        <v>87</v>
      </c>
      <c r="D8" s="46">
        <v>21</v>
      </c>
      <c r="E8" s="46">
        <v>1</v>
      </c>
      <c r="F8" s="46">
        <v>5</v>
      </c>
      <c r="G8" s="46">
        <v>0</v>
      </c>
      <c r="H8" s="46">
        <v>0</v>
      </c>
      <c r="I8" s="46">
        <v>5</v>
      </c>
      <c r="J8" s="46">
        <v>5</v>
      </c>
      <c r="K8" s="46">
        <v>0</v>
      </c>
      <c r="L8" s="46">
        <v>5</v>
      </c>
      <c r="M8" s="46">
        <v>0</v>
      </c>
      <c r="N8" s="46">
        <v>0</v>
      </c>
      <c r="O8" s="46">
        <v>0</v>
      </c>
      <c r="P8" s="46">
        <v>0</v>
      </c>
      <c r="Q8" s="46">
        <v>2</v>
      </c>
      <c r="R8" s="46">
        <v>3</v>
      </c>
      <c r="S8" s="46">
        <v>1</v>
      </c>
      <c r="T8" s="46">
        <v>36</v>
      </c>
      <c r="U8" s="46">
        <v>60</v>
      </c>
      <c r="V8" s="46">
        <v>24</v>
      </c>
    </row>
    <row r="9" spans="1:22" ht="15.75" customHeight="1">
      <c r="A9" s="46" t="s">
        <v>413</v>
      </c>
      <c r="B9" s="46" t="s">
        <v>85</v>
      </c>
      <c r="C9" s="46" t="s">
        <v>87</v>
      </c>
      <c r="D9" s="46">
        <v>23</v>
      </c>
      <c r="E9" s="46">
        <v>1</v>
      </c>
      <c r="F9" s="46">
        <v>1</v>
      </c>
      <c r="G9" s="46">
        <v>2</v>
      </c>
      <c r="H9" s="46">
        <v>0</v>
      </c>
      <c r="I9" s="46">
        <v>7</v>
      </c>
      <c r="J9" s="46">
        <v>2</v>
      </c>
      <c r="K9" s="46">
        <v>4</v>
      </c>
      <c r="L9" s="46">
        <v>1</v>
      </c>
      <c r="M9" s="46">
        <v>2</v>
      </c>
      <c r="N9" s="46">
        <v>0</v>
      </c>
      <c r="O9" s="46">
        <v>1</v>
      </c>
      <c r="P9" s="46">
        <v>2</v>
      </c>
      <c r="Q9" s="46">
        <v>2</v>
      </c>
      <c r="R9" s="46">
        <v>5</v>
      </c>
      <c r="S9" s="46">
        <v>3</v>
      </c>
      <c r="T9" s="46">
        <v>40</v>
      </c>
      <c r="U9" s="46">
        <v>100</v>
      </c>
      <c r="V9" s="46">
        <v>60</v>
      </c>
    </row>
    <row r="10" spans="1:22" ht="15.75" customHeight="1">
      <c r="A10" s="46" t="s">
        <v>103</v>
      </c>
      <c r="B10" s="46" t="s">
        <v>89</v>
      </c>
      <c r="C10" s="46" t="s">
        <v>87</v>
      </c>
      <c r="D10" s="46">
        <v>24</v>
      </c>
      <c r="E10" s="46">
        <v>1</v>
      </c>
      <c r="F10" s="46">
        <v>2</v>
      </c>
      <c r="G10" s="46">
        <v>1</v>
      </c>
      <c r="H10" s="46">
        <v>0</v>
      </c>
      <c r="I10" s="46">
        <v>4</v>
      </c>
      <c r="J10" s="46">
        <v>2</v>
      </c>
      <c r="K10" s="46">
        <v>2</v>
      </c>
      <c r="L10" s="46">
        <v>2</v>
      </c>
      <c r="M10" s="46">
        <v>1</v>
      </c>
      <c r="N10" s="46">
        <v>0</v>
      </c>
      <c r="O10" s="46">
        <v>0</v>
      </c>
      <c r="P10" s="46">
        <v>1</v>
      </c>
      <c r="Q10" s="46">
        <v>2</v>
      </c>
      <c r="R10" s="46">
        <v>3</v>
      </c>
      <c r="S10" s="46">
        <v>1</v>
      </c>
      <c r="T10" s="46">
        <v>32</v>
      </c>
      <c r="U10" s="46">
        <v>60</v>
      </c>
      <c r="V10" s="46">
        <v>28</v>
      </c>
    </row>
    <row r="11" spans="1:22" ht="15.75" customHeight="1">
      <c r="A11" s="46" t="s">
        <v>105</v>
      </c>
      <c r="B11" s="46" t="s">
        <v>89</v>
      </c>
      <c r="C11" s="46" t="s">
        <v>87</v>
      </c>
      <c r="D11" s="46">
        <v>26</v>
      </c>
      <c r="E11" s="46">
        <v>1</v>
      </c>
      <c r="F11" s="46">
        <v>5</v>
      </c>
      <c r="G11" s="46">
        <v>2</v>
      </c>
      <c r="H11" s="46">
        <v>0</v>
      </c>
      <c r="I11" s="46">
        <v>14</v>
      </c>
      <c r="J11" s="46">
        <v>10</v>
      </c>
      <c r="K11" s="46">
        <v>2</v>
      </c>
      <c r="L11" s="46">
        <v>5</v>
      </c>
      <c r="M11" s="46">
        <v>2</v>
      </c>
      <c r="N11" s="46">
        <v>0</v>
      </c>
      <c r="O11" s="46">
        <v>5</v>
      </c>
      <c r="P11" s="46">
        <v>0</v>
      </c>
      <c r="Q11" s="46">
        <v>6</v>
      </c>
      <c r="R11" s="46">
        <v>8</v>
      </c>
      <c r="S11" s="46">
        <v>2</v>
      </c>
      <c r="T11" s="46">
        <v>85</v>
      </c>
      <c r="U11" s="46">
        <v>160</v>
      </c>
      <c r="V11" s="46">
        <v>75</v>
      </c>
    </row>
    <row r="12" spans="1:22" ht="15.75" customHeight="1">
      <c r="A12" s="46" t="s">
        <v>107</v>
      </c>
      <c r="B12" s="46" t="s">
        <v>89</v>
      </c>
      <c r="C12" s="46" t="s">
        <v>87</v>
      </c>
      <c r="D12" s="46">
        <v>27</v>
      </c>
      <c r="E12" s="46">
        <v>1</v>
      </c>
      <c r="F12" s="46">
        <v>2</v>
      </c>
      <c r="G12" s="46">
        <v>2</v>
      </c>
      <c r="H12" s="46">
        <v>0</v>
      </c>
      <c r="I12" s="46">
        <v>8</v>
      </c>
      <c r="J12" s="46">
        <v>3</v>
      </c>
      <c r="K12" s="46">
        <v>4</v>
      </c>
      <c r="L12" s="46">
        <v>2</v>
      </c>
      <c r="M12" s="46">
        <v>2</v>
      </c>
      <c r="N12" s="46">
        <v>0</v>
      </c>
      <c r="O12" s="46">
        <v>1</v>
      </c>
      <c r="P12" s="46">
        <v>2</v>
      </c>
      <c r="Q12" s="46">
        <v>4</v>
      </c>
      <c r="R12" s="46">
        <v>5</v>
      </c>
      <c r="S12" s="46">
        <v>1</v>
      </c>
      <c r="T12" s="46">
        <v>62</v>
      </c>
      <c r="U12" s="46">
        <v>100</v>
      </c>
      <c r="V12" s="46">
        <v>38</v>
      </c>
    </row>
    <row r="13" spans="1:22" ht="15.75" customHeight="1">
      <c r="A13" s="46" t="s">
        <v>109</v>
      </c>
      <c r="B13" s="46" t="s">
        <v>89</v>
      </c>
      <c r="C13" s="46" t="s">
        <v>87</v>
      </c>
      <c r="D13" s="46">
        <v>32</v>
      </c>
      <c r="E13" s="46">
        <v>1</v>
      </c>
      <c r="F13" s="46">
        <v>3</v>
      </c>
      <c r="G13" s="46">
        <v>1</v>
      </c>
      <c r="H13" s="46">
        <v>0</v>
      </c>
      <c r="I13" s="46">
        <v>6</v>
      </c>
      <c r="J13" s="46">
        <v>4</v>
      </c>
      <c r="K13" s="46">
        <v>2</v>
      </c>
      <c r="L13" s="46">
        <v>2</v>
      </c>
      <c r="M13" s="46">
        <v>2</v>
      </c>
      <c r="N13" s="46">
        <v>0</v>
      </c>
      <c r="O13" s="46">
        <v>2</v>
      </c>
      <c r="P13" s="46">
        <v>0</v>
      </c>
      <c r="Q13" s="46">
        <v>4</v>
      </c>
      <c r="R13" s="46">
        <v>4</v>
      </c>
      <c r="S13" s="46">
        <v>0</v>
      </c>
      <c r="T13" s="46">
        <v>33</v>
      </c>
      <c r="U13" s="46">
        <v>80</v>
      </c>
      <c r="V13" s="46">
        <v>47</v>
      </c>
    </row>
    <row r="14" spans="1:22" ht="15.75" customHeight="1">
      <c r="A14" s="46" t="s">
        <v>111</v>
      </c>
      <c r="B14" s="46" t="s">
        <v>89</v>
      </c>
      <c r="C14" s="46" t="s">
        <v>87</v>
      </c>
      <c r="D14" s="46">
        <v>54</v>
      </c>
      <c r="E14" s="46">
        <v>1</v>
      </c>
      <c r="F14" s="46">
        <v>4</v>
      </c>
      <c r="G14" s="46">
        <v>0</v>
      </c>
      <c r="H14" s="46">
        <v>1</v>
      </c>
      <c r="I14" s="46">
        <v>7</v>
      </c>
      <c r="J14" s="46">
        <v>6</v>
      </c>
      <c r="K14" s="46">
        <v>0</v>
      </c>
      <c r="L14" s="46">
        <v>4</v>
      </c>
      <c r="M14" s="46">
        <v>0</v>
      </c>
      <c r="N14" s="46">
        <v>1</v>
      </c>
      <c r="O14" s="46">
        <v>2</v>
      </c>
      <c r="P14" s="46">
        <v>0</v>
      </c>
      <c r="Q14" s="46">
        <v>4</v>
      </c>
      <c r="R14" s="46">
        <v>4</v>
      </c>
      <c r="S14" s="46">
        <v>0</v>
      </c>
      <c r="T14" s="46">
        <v>46</v>
      </c>
      <c r="U14" s="46">
        <v>80</v>
      </c>
      <c r="V14" s="46">
        <v>34</v>
      </c>
    </row>
    <row r="15" spans="1:22" ht="15.75" customHeight="1">
      <c r="A15" s="46" t="s">
        <v>113</v>
      </c>
      <c r="B15" s="46" t="s">
        <v>89</v>
      </c>
      <c r="C15" s="46" t="s">
        <v>87</v>
      </c>
      <c r="D15" s="46">
        <v>58</v>
      </c>
      <c r="E15" s="46">
        <v>1</v>
      </c>
      <c r="F15" s="46">
        <v>2</v>
      </c>
      <c r="G15" s="46">
        <v>0</v>
      </c>
      <c r="H15" s="46">
        <v>2</v>
      </c>
      <c r="I15" s="46">
        <v>5</v>
      </c>
      <c r="J15" s="46">
        <v>5</v>
      </c>
      <c r="K15" s="46">
        <v>0</v>
      </c>
      <c r="L15" s="46">
        <v>2</v>
      </c>
      <c r="M15" s="46">
        <v>0</v>
      </c>
      <c r="N15" s="46">
        <v>0</v>
      </c>
      <c r="O15" s="46">
        <v>3</v>
      </c>
      <c r="P15" s="46">
        <v>0</v>
      </c>
      <c r="Q15" s="46">
        <v>2</v>
      </c>
      <c r="R15" s="46">
        <v>3</v>
      </c>
      <c r="S15" s="46">
        <v>1</v>
      </c>
      <c r="T15" s="46">
        <v>34</v>
      </c>
      <c r="U15" s="46">
        <v>60</v>
      </c>
      <c r="V15" s="46">
        <v>26</v>
      </c>
    </row>
    <row r="16" spans="1:22" ht="15.75" customHeight="1">
      <c r="A16" s="46" t="s">
        <v>115</v>
      </c>
      <c r="B16" s="46" t="s">
        <v>89</v>
      </c>
      <c r="C16" s="46" t="s">
        <v>87</v>
      </c>
      <c r="D16" s="46">
        <v>60</v>
      </c>
      <c r="E16" s="46">
        <v>1</v>
      </c>
      <c r="F16" s="46">
        <v>3</v>
      </c>
      <c r="G16" s="46">
        <v>2</v>
      </c>
      <c r="H16" s="46">
        <v>0</v>
      </c>
      <c r="I16" s="46">
        <v>8</v>
      </c>
      <c r="J16" s="46">
        <v>3</v>
      </c>
      <c r="K16" s="46">
        <v>4</v>
      </c>
      <c r="L16" s="46">
        <v>3</v>
      </c>
      <c r="M16" s="46">
        <v>3</v>
      </c>
      <c r="N16" s="46">
        <v>0</v>
      </c>
      <c r="O16" s="46">
        <v>0</v>
      </c>
      <c r="P16" s="46">
        <v>1</v>
      </c>
      <c r="Q16" s="46">
        <v>2</v>
      </c>
      <c r="R16" s="46">
        <v>5</v>
      </c>
      <c r="S16" s="46">
        <v>3</v>
      </c>
      <c r="T16" s="46">
        <v>64</v>
      </c>
      <c r="U16" s="46">
        <v>100</v>
      </c>
      <c r="V16" s="46">
        <v>36</v>
      </c>
    </row>
    <row r="17" spans="1:22" ht="15.75" customHeight="1">
      <c r="A17" s="46" t="s">
        <v>117</v>
      </c>
      <c r="B17" s="46" t="s">
        <v>89</v>
      </c>
      <c r="C17" s="46" t="s">
        <v>87</v>
      </c>
      <c r="D17" s="46">
        <v>80</v>
      </c>
      <c r="E17" s="46">
        <v>1</v>
      </c>
      <c r="F17" s="46">
        <v>3</v>
      </c>
      <c r="G17" s="46">
        <v>0</v>
      </c>
      <c r="H17" s="46">
        <v>3</v>
      </c>
      <c r="I17" s="46">
        <v>7</v>
      </c>
      <c r="J17" s="46">
        <v>6</v>
      </c>
      <c r="K17" s="46">
        <v>0</v>
      </c>
      <c r="L17" s="46">
        <v>3</v>
      </c>
      <c r="M17" s="46">
        <v>0</v>
      </c>
      <c r="N17" s="46">
        <v>0</v>
      </c>
      <c r="O17" s="46">
        <v>3</v>
      </c>
      <c r="P17" s="46">
        <v>0</v>
      </c>
      <c r="Q17" s="46">
        <v>2</v>
      </c>
      <c r="R17" s="46">
        <v>4</v>
      </c>
      <c r="S17" s="46">
        <v>2</v>
      </c>
      <c r="T17" s="46">
        <v>40</v>
      </c>
      <c r="U17" s="46">
        <v>80</v>
      </c>
      <c r="V17" s="46">
        <v>40</v>
      </c>
    </row>
    <row r="18" spans="1:22" ht="15.75" customHeight="1">
      <c r="A18" s="46" t="s">
        <v>119</v>
      </c>
      <c r="B18" s="46" t="s">
        <v>89</v>
      </c>
      <c r="C18" s="46" t="s">
        <v>87</v>
      </c>
      <c r="D18" s="46">
        <v>83</v>
      </c>
      <c r="E18" s="46">
        <v>1</v>
      </c>
      <c r="F18" s="46">
        <v>2</v>
      </c>
      <c r="G18" s="46">
        <v>1</v>
      </c>
      <c r="H18" s="46">
        <v>0</v>
      </c>
      <c r="I18" s="46">
        <v>8</v>
      </c>
      <c r="J18" s="46">
        <v>4</v>
      </c>
      <c r="K18" s="46">
        <v>3</v>
      </c>
      <c r="L18" s="46">
        <v>4</v>
      </c>
      <c r="M18" s="46">
        <v>2</v>
      </c>
      <c r="N18" s="46">
        <v>0</v>
      </c>
      <c r="O18" s="46">
        <v>0</v>
      </c>
      <c r="P18" s="46">
        <v>1</v>
      </c>
      <c r="Q18" s="46">
        <v>4</v>
      </c>
      <c r="R18" s="46">
        <v>5</v>
      </c>
      <c r="S18" s="46">
        <v>1</v>
      </c>
      <c r="T18" s="46">
        <v>36</v>
      </c>
      <c r="U18" s="46">
        <v>100</v>
      </c>
      <c r="V18" s="46">
        <v>64</v>
      </c>
    </row>
    <row r="19" spans="1:22" ht="15.75" customHeight="1">
      <c r="A19" s="46" t="s">
        <v>121</v>
      </c>
      <c r="B19" s="46" t="s">
        <v>89</v>
      </c>
      <c r="C19" s="46" t="s">
        <v>87</v>
      </c>
      <c r="D19" s="46">
        <v>93</v>
      </c>
      <c r="E19" s="46">
        <v>1</v>
      </c>
      <c r="F19" s="46">
        <v>3</v>
      </c>
      <c r="G19" s="46">
        <v>0</v>
      </c>
      <c r="H19" s="46">
        <v>0</v>
      </c>
      <c r="I19" s="46">
        <v>4</v>
      </c>
      <c r="J19" s="46">
        <v>4</v>
      </c>
      <c r="K19" s="46">
        <v>0</v>
      </c>
      <c r="L19" s="46">
        <v>3</v>
      </c>
      <c r="M19" s="46">
        <v>0</v>
      </c>
      <c r="N19" s="46">
        <v>0</v>
      </c>
      <c r="O19" s="46">
        <v>1</v>
      </c>
      <c r="P19" s="46">
        <v>0</v>
      </c>
      <c r="Q19" s="46">
        <v>2</v>
      </c>
      <c r="R19" s="46">
        <v>3</v>
      </c>
      <c r="S19" s="46">
        <v>1</v>
      </c>
      <c r="T19" s="46">
        <v>31</v>
      </c>
      <c r="U19" s="46">
        <v>60</v>
      </c>
      <c r="V19" s="46">
        <v>29</v>
      </c>
    </row>
    <row r="20" spans="1:22" ht="15.75" customHeight="1">
      <c r="A20" s="46" t="s">
        <v>123</v>
      </c>
      <c r="B20" s="46" t="s">
        <v>89</v>
      </c>
      <c r="C20" s="46" t="s">
        <v>87</v>
      </c>
      <c r="D20" s="46">
        <v>95</v>
      </c>
      <c r="E20" s="46">
        <v>1</v>
      </c>
      <c r="F20" s="46">
        <v>5</v>
      </c>
      <c r="G20" s="46">
        <v>0</v>
      </c>
      <c r="H20" s="46">
        <v>5</v>
      </c>
      <c r="I20" s="46">
        <v>8</v>
      </c>
      <c r="J20" s="46">
        <v>7</v>
      </c>
      <c r="K20" s="46">
        <v>0</v>
      </c>
      <c r="L20" s="46">
        <v>5</v>
      </c>
      <c r="M20" s="46">
        <v>0</v>
      </c>
      <c r="N20" s="46">
        <v>0</v>
      </c>
      <c r="O20" s="46">
        <v>2</v>
      </c>
      <c r="P20" s="46">
        <v>0</v>
      </c>
      <c r="Q20" s="46">
        <v>4</v>
      </c>
      <c r="R20" s="46">
        <v>5</v>
      </c>
      <c r="S20" s="46">
        <v>1</v>
      </c>
      <c r="T20" s="46">
        <v>72</v>
      </c>
      <c r="U20" s="46">
        <v>100</v>
      </c>
      <c r="V20" s="46">
        <v>28</v>
      </c>
    </row>
    <row r="21" spans="1:22" ht="15.75" customHeight="1">
      <c r="A21" s="46" t="s">
        <v>125</v>
      </c>
      <c r="B21" s="46" t="s">
        <v>89</v>
      </c>
      <c r="C21" s="46" t="s">
        <v>87</v>
      </c>
      <c r="D21" s="46">
        <v>114</v>
      </c>
      <c r="E21" s="46">
        <v>1</v>
      </c>
      <c r="F21" s="46">
        <v>6</v>
      </c>
      <c r="G21" s="46">
        <v>0</v>
      </c>
      <c r="H21" s="46">
        <v>0</v>
      </c>
      <c r="I21" s="46">
        <v>11</v>
      </c>
      <c r="J21" s="46">
        <v>10</v>
      </c>
      <c r="K21" s="46">
        <v>0</v>
      </c>
      <c r="L21" s="46">
        <v>6</v>
      </c>
      <c r="M21" s="46">
        <v>0</v>
      </c>
      <c r="N21" s="46">
        <v>0</v>
      </c>
      <c r="O21" s="46">
        <v>4</v>
      </c>
      <c r="P21" s="46">
        <v>0</v>
      </c>
      <c r="Q21" s="46">
        <v>4</v>
      </c>
      <c r="R21" s="46">
        <v>7</v>
      </c>
      <c r="S21" s="46">
        <v>3</v>
      </c>
      <c r="T21" s="46">
        <v>72</v>
      </c>
      <c r="U21" s="46">
        <v>140</v>
      </c>
      <c r="V21" s="46">
        <v>68</v>
      </c>
    </row>
    <row r="22" spans="1:22" ht="15.75" customHeight="1">
      <c r="A22" s="46" t="s">
        <v>127</v>
      </c>
      <c r="B22" s="46" t="s">
        <v>89</v>
      </c>
      <c r="C22" s="46" t="s">
        <v>87</v>
      </c>
      <c r="D22" s="46">
        <v>116</v>
      </c>
      <c r="E22" s="46">
        <v>1</v>
      </c>
      <c r="F22" s="46">
        <v>5</v>
      </c>
      <c r="G22" s="46">
        <v>0</v>
      </c>
      <c r="H22" s="46">
        <v>0</v>
      </c>
      <c r="I22" s="46">
        <v>5</v>
      </c>
      <c r="J22" s="46">
        <v>4</v>
      </c>
      <c r="K22" s="46">
        <v>0</v>
      </c>
      <c r="L22" s="46">
        <v>4</v>
      </c>
      <c r="M22" s="46">
        <v>0</v>
      </c>
      <c r="N22" s="46">
        <v>0</v>
      </c>
      <c r="O22" s="46">
        <v>0</v>
      </c>
      <c r="P22" s="46">
        <v>0</v>
      </c>
      <c r="Q22" s="46">
        <v>3</v>
      </c>
      <c r="R22" s="46">
        <v>3</v>
      </c>
      <c r="S22" s="46">
        <v>0</v>
      </c>
      <c r="T22" s="46">
        <v>50</v>
      </c>
      <c r="U22" s="46">
        <v>60</v>
      </c>
      <c r="V22" s="46">
        <v>10</v>
      </c>
    </row>
    <row r="23" spans="1:22" ht="15.75" customHeight="1">
      <c r="A23" s="46" t="s">
        <v>129</v>
      </c>
      <c r="B23" s="46" t="s">
        <v>89</v>
      </c>
      <c r="C23" s="46" t="s">
        <v>87</v>
      </c>
      <c r="D23" s="46">
        <v>138</v>
      </c>
      <c r="E23" s="46">
        <v>1</v>
      </c>
      <c r="F23" s="46">
        <v>2</v>
      </c>
      <c r="G23" s="46">
        <v>0</v>
      </c>
      <c r="H23" s="46">
        <v>0</v>
      </c>
      <c r="I23" s="46">
        <v>5</v>
      </c>
      <c r="J23" s="46">
        <v>2</v>
      </c>
      <c r="K23" s="46">
        <v>2</v>
      </c>
      <c r="L23" s="46">
        <v>2</v>
      </c>
      <c r="M23" s="46">
        <v>2</v>
      </c>
      <c r="N23" s="46">
        <v>0</v>
      </c>
      <c r="O23" s="46">
        <v>0</v>
      </c>
      <c r="P23" s="46">
        <v>0</v>
      </c>
      <c r="Q23" s="46">
        <v>2</v>
      </c>
      <c r="R23" s="46">
        <v>3</v>
      </c>
      <c r="S23" s="46">
        <v>1</v>
      </c>
      <c r="T23" s="46">
        <v>39</v>
      </c>
      <c r="U23" s="46">
        <v>60</v>
      </c>
      <c r="V23" s="46">
        <v>21</v>
      </c>
    </row>
    <row r="24" spans="1:22" ht="15.75" customHeight="1">
      <c r="A24" s="46" t="s">
        <v>131</v>
      </c>
      <c r="B24" s="46" t="s">
        <v>89</v>
      </c>
      <c r="C24" s="46" t="s">
        <v>87</v>
      </c>
      <c r="D24" s="46">
        <v>139</v>
      </c>
      <c r="E24" s="46">
        <v>1</v>
      </c>
      <c r="F24" s="46">
        <v>3</v>
      </c>
      <c r="G24" s="46">
        <v>2</v>
      </c>
      <c r="H24" s="46">
        <v>0</v>
      </c>
      <c r="I24" s="46">
        <v>6</v>
      </c>
      <c r="J24" s="46">
        <v>3</v>
      </c>
      <c r="K24" s="46">
        <v>2</v>
      </c>
      <c r="L24" s="46">
        <v>3</v>
      </c>
      <c r="M24" s="46">
        <v>2</v>
      </c>
      <c r="N24" s="46">
        <v>0</v>
      </c>
      <c r="O24" s="46">
        <v>0</v>
      </c>
      <c r="P24" s="46">
        <v>0</v>
      </c>
      <c r="Q24" s="46">
        <v>2</v>
      </c>
      <c r="R24" s="46">
        <v>4</v>
      </c>
      <c r="S24" s="46">
        <v>2</v>
      </c>
      <c r="T24" s="46">
        <v>31</v>
      </c>
      <c r="U24" s="46">
        <v>80</v>
      </c>
      <c r="V24" s="46">
        <v>49</v>
      </c>
    </row>
    <row r="25" spans="1:22" ht="15.75" customHeight="1">
      <c r="A25" s="46" t="s">
        <v>133</v>
      </c>
      <c r="B25" s="46" t="s">
        <v>89</v>
      </c>
      <c r="C25" s="46" t="s">
        <v>87</v>
      </c>
      <c r="D25" s="46">
        <v>144</v>
      </c>
      <c r="E25" s="46">
        <v>1</v>
      </c>
      <c r="F25" s="46">
        <v>2</v>
      </c>
      <c r="G25" s="46">
        <v>0</v>
      </c>
      <c r="H25" s="46">
        <v>0</v>
      </c>
      <c r="I25" s="46">
        <v>4</v>
      </c>
      <c r="J25" s="46">
        <v>3</v>
      </c>
      <c r="K25" s="46">
        <v>0</v>
      </c>
      <c r="L25" s="46">
        <v>2</v>
      </c>
      <c r="M25" s="46">
        <v>0</v>
      </c>
      <c r="N25" s="46">
        <v>0</v>
      </c>
      <c r="O25" s="46">
        <v>1</v>
      </c>
      <c r="P25" s="46">
        <v>0</v>
      </c>
      <c r="Q25" s="46">
        <v>2</v>
      </c>
      <c r="R25" s="46">
        <v>2</v>
      </c>
      <c r="S25" s="46">
        <v>0</v>
      </c>
      <c r="T25" s="46">
        <v>28</v>
      </c>
      <c r="U25" s="46">
        <v>40</v>
      </c>
      <c r="V25" s="46">
        <v>12</v>
      </c>
    </row>
    <row r="26" spans="1:22" ht="15.75" customHeight="1">
      <c r="A26" s="46" t="s">
        <v>135</v>
      </c>
      <c r="B26" s="46" t="s">
        <v>89</v>
      </c>
      <c r="C26" s="46" t="s">
        <v>87</v>
      </c>
      <c r="D26" s="46">
        <v>145</v>
      </c>
      <c r="E26" s="46">
        <v>1</v>
      </c>
      <c r="F26" s="46">
        <v>2</v>
      </c>
      <c r="G26" s="46">
        <v>2</v>
      </c>
      <c r="H26" s="46">
        <v>0</v>
      </c>
      <c r="I26" s="46">
        <v>9</v>
      </c>
      <c r="J26" s="46">
        <v>1</v>
      </c>
      <c r="K26" s="46">
        <v>7</v>
      </c>
      <c r="L26" s="46">
        <v>1</v>
      </c>
      <c r="M26" s="46">
        <v>2</v>
      </c>
      <c r="N26" s="46">
        <v>1</v>
      </c>
      <c r="O26" s="46">
        <v>0</v>
      </c>
      <c r="P26" s="46">
        <v>5</v>
      </c>
      <c r="Q26" s="46">
        <v>5</v>
      </c>
      <c r="R26" s="46">
        <v>6</v>
      </c>
      <c r="S26" s="46">
        <v>1</v>
      </c>
      <c r="T26" s="46">
        <v>77</v>
      </c>
      <c r="U26" s="46">
        <v>120</v>
      </c>
      <c r="V26" s="46">
        <v>43</v>
      </c>
    </row>
    <row r="27" spans="1:22" ht="15.75" customHeight="1">
      <c r="A27" s="46" t="s">
        <v>137</v>
      </c>
      <c r="B27" s="46" t="s">
        <v>89</v>
      </c>
      <c r="C27" s="46" t="s">
        <v>87</v>
      </c>
      <c r="D27" s="46">
        <v>153</v>
      </c>
      <c r="E27" s="46">
        <v>1</v>
      </c>
      <c r="F27" s="46">
        <v>2</v>
      </c>
      <c r="G27" s="46">
        <v>1</v>
      </c>
      <c r="H27" s="46">
        <v>0</v>
      </c>
      <c r="I27" s="46">
        <v>5</v>
      </c>
      <c r="J27" s="46">
        <v>2</v>
      </c>
      <c r="K27" s="46">
        <v>2</v>
      </c>
      <c r="L27" s="46">
        <v>2</v>
      </c>
      <c r="M27" s="46">
        <v>1</v>
      </c>
      <c r="N27" s="46">
        <v>0</v>
      </c>
      <c r="O27" s="46">
        <v>0</v>
      </c>
      <c r="P27" s="46">
        <v>1</v>
      </c>
      <c r="Q27" s="46">
        <v>3</v>
      </c>
      <c r="R27" s="46">
        <v>3</v>
      </c>
      <c r="S27" s="46">
        <v>0</v>
      </c>
      <c r="T27" s="46">
        <v>28</v>
      </c>
      <c r="U27" s="46">
        <v>60</v>
      </c>
      <c r="V27" s="46">
        <v>32</v>
      </c>
    </row>
    <row r="28" spans="1:22" ht="15.75" customHeight="1">
      <c r="A28" s="46" t="s">
        <v>139</v>
      </c>
      <c r="B28" s="46" t="s">
        <v>89</v>
      </c>
      <c r="C28" s="46" t="s">
        <v>87</v>
      </c>
      <c r="D28" s="46">
        <v>158</v>
      </c>
      <c r="E28" s="46">
        <v>1</v>
      </c>
      <c r="F28" s="46">
        <v>4</v>
      </c>
      <c r="G28" s="46">
        <v>2</v>
      </c>
      <c r="H28" s="46">
        <v>0</v>
      </c>
      <c r="I28" s="46">
        <v>11</v>
      </c>
      <c r="J28" s="46">
        <v>7</v>
      </c>
      <c r="K28" s="46">
        <v>3</v>
      </c>
      <c r="L28" s="46">
        <v>4</v>
      </c>
      <c r="M28" s="46">
        <v>2</v>
      </c>
      <c r="N28" s="46">
        <v>0</v>
      </c>
      <c r="O28" s="46">
        <v>3</v>
      </c>
      <c r="P28" s="46">
        <v>1</v>
      </c>
      <c r="Q28" s="46">
        <v>6</v>
      </c>
      <c r="R28" s="46">
        <v>7</v>
      </c>
      <c r="S28" s="46">
        <v>1</v>
      </c>
      <c r="T28" s="46">
        <v>102</v>
      </c>
      <c r="U28" s="46">
        <v>140</v>
      </c>
      <c r="V28" s="46">
        <v>38</v>
      </c>
    </row>
    <row r="29" spans="1:22" ht="15.75" customHeight="1">
      <c r="A29" s="46" t="s">
        <v>141</v>
      </c>
      <c r="B29" s="46" t="s">
        <v>89</v>
      </c>
      <c r="C29" s="46" t="s">
        <v>87</v>
      </c>
      <c r="D29" s="46">
        <v>159</v>
      </c>
      <c r="E29" s="46">
        <v>1</v>
      </c>
      <c r="F29" s="46">
        <v>2</v>
      </c>
      <c r="G29" s="46">
        <v>0</v>
      </c>
      <c r="H29" s="46">
        <v>0</v>
      </c>
      <c r="I29" s="46">
        <v>5</v>
      </c>
      <c r="J29" s="46">
        <v>5</v>
      </c>
      <c r="K29" s="46">
        <v>0</v>
      </c>
      <c r="L29" s="46">
        <v>2</v>
      </c>
      <c r="M29" s="46">
        <v>0</v>
      </c>
      <c r="N29" s="46">
        <v>0</v>
      </c>
      <c r="O29" s="46">
        <v>3</v>
      </c>
      <c r="P29" s="46">
        <v>0</v>
      </c>
      <c r="Q29" s="46">
        <v>4</v>
      </c>
      <c r="R29" s="46">
        <v>3</v>
      </c>
      <c r="S29" s="5">
        <v>0</v>
      </c>
      <c r="T29" s="46">
        <v>38</v>
      </c>
      <c r="U29" s="46">
        <v>60</v>
      </c>
      <c r="V29" s="46">
        <v>22</v>
      </c>
    </row>
    <row r="30" spans="1:22" ht="15.75" customHeight="1">
      <c r="A30" s="46" t="s">
        <v>143</v>
      </c>
      <c r="B30" s="46" t="s">
        <v>89</v>
      </c>
      <c r="C30" s="46" t="s">
        <v>87</v>
      </c>
      <c r="D30" s="46">
        <v>160</v>
      </c>
      <c r="E30" s="46">
        <v>1</v>
      </c>
      <c r="F30" s="46">
        <v>1</v>
      </c>
      <c r="G30" s="46">
        <v>2</v>
      </c>
      <c r="H30" s="46">
        <v>3</v>
      </c>
      <c r="I30" s="46">
        <v>8</v>
      </c>
      <c r="J30" s="46">
        <v>1</v>
      </c>
      <c r="K30" s="46">
        <v>6</v>
      </c>
      <c r="L30" s="46">
        <v>1</v>
      </c>
      <c r="M30" s="46">
        <v>2</v>
      </c>
      <c r="N30" s="46">
        <v>3</v>
      </c>
      <c r="O30" s="46">
        <v>0</v>
      </c>
      <c r="P30" s="46">
        <v>4</v>
      </c>
      <c r="Q30" s="46">
        <v>4</v>
      </c>
      <c r="R30" s="46">
        <v>5</v>
      </c>
      <c r="S30" s="46">
        <v>1</v>
      </c>
      <c r="T30" s="46">
        <v>81</v>
      </c>
      <c r="U30" s="46">
        <v>100</v>
      </c>
      <c r="V30" s="46">
        <v>19</v>
      </c>
    </row>
    <row r="31" spans="1:22" ht="15.75" customHeight="1">
      <c r="A31" s="46" t="s">
        <v>145</v>
      </c>
      <c r="B31" s="46" t="s">
        <v>89</v>
      </c>
      <c r="C31" s="46" t="s">
        <v>87</v>
      </c>
      <c r="D31" s="46">
        <v>162</v>
      </c>
      <c r="E31" s="46">
        <v>1</v>
      </c>
      <c r="F31" s="46">
        <v>2</v>
      </c>
      <c r="G31" s="46">
        <v>1</v>
      </c>
      <c r="H31" s="46">
        <v>1</v>
      </c>
      <c r="I31" s="46">
        <v>6</v>
      </c>
      <c r="J31" s="46">
        <v>4</v>
      </c>
      <c r="K31" s="46">
        <v>1</v>
      </c>
      <c r="L31" s="46">
        <v>2</v>
      </c>
      <c r="M31" s="46">
        <v>1</v>
      </c>
      <c r="N31" s="46">
        <v>1</v>
      </c>
      <c r="O31" s="46">
        <v>2</v>
      </c>
      <c r="P31" s="46">
        <v>0</v>
      </c>
      <c r="Q31" s="46">
        <v>3</v>
      </c>
      <c r="R31" s="46">
        <v>4</v>
      </c>
      <c r="S31" s="46">
        <v>1</v>
      </c>
      <c r="T31" s="46">
        <v>44</v>
      </c>
      <c r="U31" s="46">
        <v>80</v>
      </c>
      <c r="V31" s="46">
        <v>36</v>
      </c>
    </row>
    <row r="32" spans="1:22" ht="15.75" customHeight="1">
      <c r="A32" s="46" t="s">
        <v>147</v>
      </c>
      <c r="B32" s="46" t="s">
        <v>89</v>
      </c>
      <c r="C32" s="46" t="s">
        <v>87</v>
      </c>
      <c r="D32" s="46">
        <v>164</v>
      </c>
      <c r="E32" s="46">
        <v>1</v>
      </c>
      <c r="F32" s="46">
        <v>4</v>
      </c>
      <c r="G32" s="46">
        <v>3</v>
      </c>
      <c r="H32" s="46">
        <v>0</v>
      </c>
      <c r="I32" s="46">
        <v>6</v>
      </c>
      <c r="J32" s="46">
        <v>3</v>
      </c>
      <c r="K32" s="46">
        <v>3</v>
      </c>
      <c r="L32" s="46">
        <v>4</v>
      </c>
      <c r="M32" s="46">
        <v>3</v>
      </c>
      <c r="N32" s="46">
        <v>0</v>
      </c>
      <c r="O32" s="5">
        <v>0</v>
      </c>
      <c r="P32" s="46">
        <v>0</v>
      </c>
      <c r="Q32" s="46">
        <v>4</v>
      </c>
      <c r="R32" s="46">
        <v>4</v>
      </c>
      <c r="S32" s="46">
        <v>0</v>
      </c>
      <c r="T32" s="46">
        <v>65</v>
      </c>
      <c r="U32" s="46">
        <v>80</v>
      </c>
      <c r="V32" s="46">
        <v>15</v>
      </c>
    </row>
    <row r="33" spans="1:22" ht="15.75" customHeight="1">
      <c r="A33" s="46" t="s">
        <v>149</v>
      </c>
      <c r="B33" s="46" t="s">
        <v>89</v>
      </c>
      <c r="C33" s="46" t="s">
        <v>87</v>
      </c>
      <c r="D33" s="46">
        <v>186</v>
      </c>
      <c r="E33" s="46">
        <v>1</v>
      </c>
      <c r="F33" s="46">
        <v>1</v>
      </c>
      <c r="G33" s="46">
        <v>1</v>
      </c>
      <c r="H33" s="46">
        <v>2</v>
      </c>
      <c r="I33" s="46">
        <v>4</v>
      </c>
      <c r="J33" s="46">
        <v>2</v>
      </c>
      <c r="K33" s="46">
        <v>1</v>
      </c>
      <c r="L33" s="46">
        <v>1</v>
      </c>
      <c r="M33" s="46">
        <v>0</v>
      </c>
      <c r="N33" s="46">
        <v>1</v>
      </c>
      <c r="O33" s="46">
        <v>1</v>
      </c>
      <c r="P33" s="46">
        <v>1</v>
      </c>
      <c r="Q33" s="46">
        <v>2</v>
      </c>
      <c r="R33" s="46">
        <v>2</v>
      </c>
      <c r="S33" s="46">
        <v>0</v>
      </c>
      <c r="T33" s="46">
        <v>27</v>
      </c>
      <c r="U33" s="46">
        <v>40</v>
      </c>
      <c r="V33" s="46">
        <v>13</v>
      </c>
    </row>
    <row r="34" spans="1:22" ht="15.75" customHeight="1">
      <c r="A34" s="46" t="s">
        <v>151</v>
      </c>
      <c r="B34" s="46" t="s">
        <v>89</v>
      </c>
      <c r="C34" s="46" t="s">
        <v>87</v>
      </c>
      <c r="D34" s="46">
        <v>188</v>
      </c>
      <c r="E34" s="46">
        <v>1</v>
      </c>
      <c r="F34" s="46">
        <v>3</v>
      </c>
      <c r="G34" s="46">
        <v>0</v>
      </c>
      <c r="H34" s="46">
        <v>0</v>
      </c>
      <c r="I34" s="46">
        <v>5</v>
      </c>
      <c r="J34" s="46">
        <v>4</v>
      </c>
      <c r="K34" s="46">
        <v>0</v>
      </c>
      <c r="L34" s="46">
        <v>3</v>
      </c>
      <c r="M34" s="46">
        <v>0</v>
      </c>
      <c r="N34" s="46">
        <v>0</v>
      </c>
      <c r="O34" s="46">
        <v>1</v>
      </c>
      <c r="P34" s="46">
        <v>0</v>
      </c>
      <c r="Q34" s="46">
        <v>2</v>
      </c>
      <c r="R34" s="46">
        <v>3</v>
      </c>
      <c r="S34" s="46">
        <v>1</v>
      </c>
      <c r="T34" s="46">
        <v>31</v>
      </c>
      <c r="U34" s="46">
        <v>60</v>
      </c>
      <c r="V34" s="46">
        <v>29</v>
      </c>
    </row>
    <row r="35" spans="1:22" ht="15.75" customHeight="1">
      <c r="A35" s="46" t="s">
        <v>153</v>
      </c>
      <c r="B35" s="46" t="s">
        <v>89</v>
      </c>
      <c r="C35" s="46" t="s">
        <v>87</v>
      </c>
      <c r="D35" s="46">
        <v>194</v>
      </c>
      <c r="E35" s="46">
        <v>1</v>
      </c>
      <c r="F35" s="46">
        <v>5</v>
      </c>
      <c r="G35" s="46">
        <v>0</v>
      </c>
      <c r="H35" s="46">
        <v>0</v>
      </c>
      <c r="I35" s="46">
        <v>6</v>
      </c>
      <c r="J35" s="46">
        <v>5</v>
      </c>
      <c r="K35" s="46">
        <v>0</v>
      </c>
      <c r="L35" s="46">
        <v>5</v>
      </c>
      <c r="M35" s="46">
        <v>0</v>
      </c>
      <c r="N35" s="46">
        <v>0</v>
      </c>
      <c r="O35" s="46">
        <v>0</v>
      </c>
      <c r="P35" s="46">
        <v>0</v>
      </c>
      <c r="Q35" s="46">
        <v>3</v>
      </c>
      <c r="R35" s="46">
        <v>4</v>
      </c>
      <c r="S35" s="46">
        <v>1</v>
      </c>
      <c r="T35" s="46">
        <v>43</v>
      </c>
      <c r="U35" s="46">
        <v>80</v>
      </c>
      <c r="V35" s="46">
        <v>37</v>
      </c>
    </row>
    <row r="36" spans="1:22" ht="15.75" customHeight="1">
      <c r="A36" s="46" t="s">
        <v>155</v>
      </c>
      <c r="B36" s="46" t="s">
        <v>89</v>
      </c>
      <c r="C36" s="46" t="s">
        <v>87</v>
      </c>
      <c r="D36" s="46">
        <v>204</v>
      </c>
      <c r="E36" s="46">
        <v>1</v>
      </c>
      <c r="F36" s="46">
        <v>5</v>
      </c>
      <c r="G36" s="46">
        <v>0</v>
      </c>
      <c r="H36" s="46">
        <v>0</v>
      </c>
      <c r="I36" s="46">
        <v>6</v>
      </c>
      <c r="J36" s="46">
        <v>5</v>
      </c>
      <c r="K36" s="46">
        <v>0</v>
      </c>
      <c r="L36" s="46">
        <v>5</v>
      </c>
      <c r="M36" s="46">
        <v>0</v>
      </c>
      <c r="N36" s="46">
        <v>0</v>
      </c>
      <c r="O36" s="46">
        <v>0</v>
      </c>
      <c r="P36" s="46">
        <v>0</v>
      </c>
      <c r="Q36" s="46">
        <v>4</v>
      </c>
      <c r="R36" s="46">
        <v>4</v>
      </c>
      <c r="S36" s="46">
        <v>0</v>
      </c>
      <c r="T36" s="46">
        <v>68</v>
      </c>
      <c r="U36" s="46">
        <v>80</v>
      </c>
      <c r="V36" s="46">
        <v>12</v>
      </c>
    </row>
    <row r="37" spans="1:22" ht="15.75" customHeight="1">
      <c r="A37" s="46" t="s">
        <v>157</v>
      </c>
      <c r="B37" s="46" t="s">
        <v>89</v>
      </c>
      <c r="C37" s="46" t="s">
        <v>87</v>
      </c>
      <c r="D37" s="46">
        <v>214</v>
      </c>
      <c r="E37" s="46">
        <v>1</v>
      </c>
      <c r="F37" s="46">
        <v>4</v>
      </c>
      <c r="G37" s="46">
        <v>2</v>
      </c>
      <c r="H37" s="46">
        <v>0</v>
      </c>
      <c r="I37" s="46">
        <v>8</v>
      </c>
      <c r="J37" s="46">
        <v>4</v>
      </c>
      <c r="K37" s="46">
        <v>4</v>
      </c>
      <c r="L37" s="46">
        <v>4</v>
      </c>
      <c r="M37" s="46">
        <v>2</v>
      </c>
      <c r="N37" s="46">
        <v>0</v>
      </c>
      <c r="O37" s="46">
        <v>0</v>
      </c>
      <c r="P37" s="46">
        <v>2</v>
      </c>
      <c r="Q37" s="46">
        <v>4</v>
      </c>
      <c r="R37" s="46">
        <v>5</v>
      </c>
      <c r="S37" s="46">
        <v>1</v>
      </c>
      <c r="T37" s="46">
        <v>54</v>
      </c>
      <c r="U37" s="46">
        <v>100</v>
      </c>
      <c r="V37" s="46">
        <v>46</v>
      </c>
    </row>
    <row r="38" spans="1:22" ht="15.75" customHeight="1">
      <c r="A38" s="46" t="s">
        <v>159</v>
      </c>
      <c r="B38" s="46" t="s">
        <v>89</v>
      </c>
      <c r="C38" s="46" t="s">
        <v>87</v>
      </c>
      <c r="D38" s="46">
        <v>215</v>
      </c>
      <c r="E38" s="46">
        <v>1</v>
      </c>
      <c r="F38" s="46">
        <v>2</v>
      </c>
      <c r="G38" s="46">
        <v>0</v>
      </c>
      <c r="H38" s="46">
        <v>0</v>
      </c>
      <c r="I38" s="46">
        <v>4</v>
      </c>
      <c r="J38" s="46">
        <v>4</v>
      </c>
      <c r="K38" s="46">
        <v>0</v>
      </c>
      <c r="L38" s="46">
        <v>2</v>
      </c>
      <c r="M38" s="46">
        <v>0</v>
      </c>
      <c r="N38" s="46">
        <v>0</v>
      </c>
      <c r="O38" s="46">
        <v>2</v>
      </c>
      <c r="P38" s="46">
        <v>0</v>
      </c>
      <c r="Q38" s="46">
        <v>2</v>
      </c>
      <c r="R38" s="46">
        <v>3</v>
      </c>
      <c r="S38" s="46">
        <v>1</v>
      </c>
      <c r="T38" s="46">
        <v>37</v>
      </c>
      <c r="U38" s="46">
        <v>60</v>
      </c>
      <c r="V38" s="46">
        <v>23</v>
      </c>
    </row>
    <row r="39" spans="1:22" ht="15.75" customHeight="1">
      <c r="A39" s="46" t="s">
        <v>161</v>
      </c>
      <c r="B39" s="46" t="s">
        <v>89</v>
      </c>
      <c r="C39" s="46" t="s">
        <v>87</v>
      </c>
      <c r="D39" s="46">
        <v>220</v>
      </c>
      <c r="E39" s="46">
        <v>1</v>
      </c>
      <c r="F39" s="46">
        <v>5</v>
      </c>
      <c r="G39" s="46">
        <v>0</v>
      </c>
      <c r="H39" s="46">
        <v>0</v>
      </c>
      <c r="I39" s="46">
        <v>11</v>
      </c>
      <c r="J39" s="46">
        <v>9</v>
      </c>
      <c r="K39" s="46">
        <v>0</v>
      </c>
      <c r="L39" s="46">
        <v>5</v>
      </c>
      <c r="M39" s="46">
        <v>0</v>
      </c>
      <c r="N39" s="46">
        <v>0</v>
      </c>
      <c r="O39" s="46">
        <v>4</v>
      </c>
      <c r="P39" s="46">
        <v>0</v>
      </c>
      <c r="Q39" s="46">
        <v>4</v>
      </c>
      <c r="R39" s="46">
        <v>7</v>
      </c>
      <c r="S39" s="46">
        <v>3</v>
      </c>
      <c r="T39" s="46">
        <v>61</v>
      </c>
      <c r="U39" s="46">
        <v>140</v>
      </c>
      <c r="V39" s="46">
        <v>79</v>
      </c>
    </row>
    <row r="40" spans="1:22" ht="15.75" customHeight="1">
      <c r="A40" s="46" t="s">
        <v>163</v>
      </c>
      <c r="B40" s="46" t="s">
        <v>89</v>
      </c>
      <c r="C40" s="46" t="s">
        <v>87</v>
      </c>
      <c r="D40" s="46">
        <v>225</v>
      </c>
      <c r="E40" s="46">
        <v>1</v>
      </c>
      <c r="F40" s="46">
        <v>2</v>
      </c>
      <c r="G40" s="46">
        <v>1</v>
      </c>
      <c r="H40" s="46">
        <v>2</v>
      </c>
      <c r="I40" s="46">
        <v>6</v>
      </c>
      <c r="J40" s="46">
        <v>3</v>
      </c>
      <c r="K40" s="46">
        <v>2</v>
      </c>
      <c r="L40" s="46">
        <v>2</v>
      </c>
      <c r="M40" s="46">
        <v>1</v>
      </c>
      <c r="N40" s="46">
        <v>0</v>
      </c>
      <c r="O40" s="46">
        <v>1</v>
      </c>
      <c r="P40" s="46">
        <v>1</v>
      </c>
      <c r="Q40" s="46">
        <v>3</v>
      </c>
      <c r="R40" s="46">
        <v>4</v>
      </c>
      <c r="S40" s="46">
        <v>1</v>
      </c>
      <c r="T40" s="46">
        <v>45</v>
      </c>
      <c r="U40" s="46">
        <v>80</v>
      </c>
      <c r="V40" s="46">
        <v>35</v>
      </c>
    </row>
    <row r="41" spans="1:22" ht="15.75" customHeight="1">
      <c r="A41" s="46" t="s">
        <v>165</v>
      </c>
      <c r="B41" s="46" t="s">
        <v>89</v>
      </c>
      <c r="C41" s="46" t="s">
        <v>87</v>
      </c>
      <c r="D41" s="46">
        <v>233</v>
      </c>
      <c r="E41" s="46">
        <v>1</v>
      </c>
      <c r="F41" s="46">
        <v>4</v>
      </c>
      <c r="G41" s="46">
        <v>1</v>
      </c>
      <c r="H41" s="46">
        <v>1</v>
      </c>
      <c r="I41" s="46">
        <v>7</v>
      </c>
      <c r="J41" s="46">
        <v>5</v>
      </c>
      <c r="K41" s="46">
        <v>1</v>
      </c>
      <c r="L41" s="46">
        <v>4</v>
      </c>
      <c r="M41" s="46">
        <v>1</v>
      </c>
      <c r="N41" s="46">
        <v>0</v>
      </c>
      <c r="O41" s="46">
        <v>1</v>
      </c>
      <c r="P41" s="46">
        <v>0</v>
      </c>
      <c r="Q41" s="46">
        <v>4</v>
      </c>
      <c r="R41" s="46">
        <v>5</v>
      </c>
      <c r="S41" s="46">
        <v>1</v>
      </c>
      <c r="T41" s="46">
        <v>73</v>
      </c>
      <c r="U41" s="46">
        <v>100</v>
      </c>
      <c r="V41" s="46">
        <v>27</v>
      </c>
    </row>
    <row r="42" spans="1:22" ht="15.75" customHeight="1">
      <c r="A42" s="46" t="s">
        <v>167</v>
      </c>
      <c r="B42" s="46" t="s">
        <v>89</v>
      </c>
      <c r="C42" s="46" t="s">
        <v>87</v>
      </c>
      <c r="D42" s="46">
        <v>234</v>
      </c>
      <c r="E42" s="46">
        <v>1</v>
      </c>
      <c r="F42" s="46">
        <v>2</v>
      </c>
      <c r="G42" s="46">
        <v>0</v>
      </c>
      <c r="H42" s="46">
        <v>0</v>
      </c>
      <c r="I42" s="46">
        <v>5</v>
      </c>
      <c r="J42" s="46">
        <v>4</v>
      </c>
      <c r="K42" s="46">
        <v>1</v>
      </c>
      <c r="L42" s="46">
        <v>2</v>
      </c>
      <c r="M42" s="46">
        <v>0</v>
      </c>
      <c r="N42" s="46">
        <v>0</v>
      </c>
      <c r="O42" s="46">
        <v>2</v>
      </c>
      <c r="P42" s="46">
        <v>1</v>
      </c>
      <c r="Q42" s="46">
        <v>2</v>
      </c>
      <c r="R42" s="46">
        <v>3</v>
      </c>
      <c r="S42" s="46">
        <v>1</v>
      </c>
      <c r="T42" s="46">
        <v>33</v>
      </c>
      <c r="U42" s="46">
        <v>60</v>
      </c>
      <c r="V42" s="46">
        <v>27</v>
      </c>
    </row>
    <row r="43" spans="1:22" ht="15.75" customHeight="1">
      <c r="A43" s="46" t="s">
        <v>169</v>
      </c>
      <c r="B43" s="46" t="s">
        <v>89</v>
      </c>
      <c r="C43" s="46" t="s">
        <v>87</v>
      </c>
      <c r="D43" s="46">
        <v>238</v>
      </c>
      <c r="E43" s="46">
        <v>1</v>
      </c>
      <c r="F43" s="46">
        <v>3</v>
      </c>
      <c r="G43" s="46">
        <v>0</v>
      </c>
      <c r="H43" s="46">
        <v>3</v>
      </c>
      <c r="I43" s="46">
        <v>7</v>
      </c>
      <c r="J43" s="46">
        <v>6</v>
      </c>
      <c r="K43" s="46">
        <v>0</v>
      </c>
      <c r="L43" s="46">
        <v>4</v>
      </c>
      <c r="M43" s="46">
        <v>0</v>
      </c>
      <c r="N43" s="46">
        <v>0</v>
      </c>
      <c r="O43" s="46">
        <v>2</v>
      </c>
      <c r="P43" s="46">
        <v>0</v>
      </c>
      <c r="Q43" s="46">
        <v>3</v>
      </c>
      <c r="R43" s="46">
        <v>4</v>
      </c>
      <c r="S43" s="46">
        <v>1</v>
      </c>
      <c r="T43" s="46">
        <v>60</v>
      </c>
      <c r="U43" s="46">
        <v>80</v>
      </c>
      <c r="V43" s="46">
        <v>20</v>
      </c>
    </row>
    <row r="44" spans="1:22" ht="15.75" customHeight="1">
      <c r="A44" s="46" t="s">
        <v>171</v>
      </c>
      <c r="B44" s="46" t="s">
        <v>89</v>
      </c>
      <c r="C44" s="46" t="s">
        <v>87</v>
      </c>
      <c r="D44" s="46">
        <v>240</v>
      </c>
      <c r="E44" s="46">
        <v>1</v>
      </c>
      <c r="F44" s="46">
        <v>4</v>
      </c>
      <c r="G44" s="46">
        <v>1</v>
      </c>
      <c r="H44" s="46">
        <v>0</v>
      </c>
      <c r="I44" s="46">
        <v>7</v>
      </c>
      <c r="J44" s="46">
        <v>5</v>
      </c>
      <c r="K44" s="46">
        <v>1</v>
      </c>
      <c r="L44" s="46">
        <v>4</v>
      </c>
      <c r="M44" s="46">
        <v>1</v>
      </c>
      <c r="N44" s="46">
        <v>0</v>
      </c>
      <c r="O44" s="46">
        <v>1</v>
      </c>
      <c r="P44" s="46">
        <v>0</v>
      </c>
      <c r="Q44" s="46">
        <v>4</v>
      </c>
      <c r="R44" s="46">
        <v>4</v>
      </c>
      <c r="S44" s="46">
        <v>0</v>
      </c>
      <c r="T44" s="46">
        <v>73</v>
      </c>
      <c r="U44" s="46">
        <v>80</v>
      </c>
      <c r="V44" s="46">
        <v>7</v>
      </c>
    </row>
    <row r="45" spans="1:22" ht="15.75" customHeight="1">
      <c r="A45" s="46" t="s">
        <v>173</v>
      </c>
      <c r="B45" s="46" t="s">
        <v>89</v>
      </c>
      <c r="C45" s="46" t="s">
        <v>87</v>
      </c>
      <c r="D45" s="46">
        <v>245</v>
      </c>
      <c r="E45" s="46">
        <v>1</v>
      </c>
      <c r="F45" s="46">
        <v>4</v>
      </c>
      <c r="G45" s="46">
        <v>2</v>
      </c>
      <c r="H45" s="46">
        <v>0</v>
      </c>
      <c r="I45" s="46">
        <v>9</v>
      </c>
      <c r="J45" s="46">
        <v>5</v>
      </c>
      <c r="K45" s="46">
        <v>3</v>
      </c>
      <c r="L45" s="46">
        <v>4</v>
      </c>
      <c r="M45" s="46">
        <v>2</v>
      </c>
      <c r="N45" s="46">
        <v>0</v>
      </c>
      <c r="O45" s="46">
        <v>1</v>
      </c>
      <c r="P45" s="46">
        <v>1</v>
      </c>
      <c r="Q45" s="46">
        <v>4</v>
      </c>
      <c r="R45" s="46">
        <v>6</v>
      </c>
      <c r="S45" s="46">
        <v>2</v>
      </c>
      <c r="T45" s="46">
        <v>75</v>
      </c>
      <c r="U45" s="46">
        <v>120</v>
      </c>
      <c r="V45" s="46">
        <v>45</v>
      </c>
    </row>
    <row r="46" spans="1:22" ht="15.75" customHeight="1">
      <c r="A46" s="46" t="s">
        <v>966</v>
      </c>
      <c r="B46" s="46" t="s">
        <v>89</v>
      </c>
      <c r="C46" s="46" t="s">
        <v>87</v>
      </c>
      <c r="D46" s="46">
        <v>247</v>
      </c>
      <c r="E46" s="46">
        <v>1</v>
      </c>
      <c r="F46" s="46">
        <v>3</v>
      </c>
      <c r="G46" s="46">
        <v>1</v>
      </c>
      <c r="H46" s="46">
        <v>0</v>
      </c>
      <c r="I46" s="46">
        <v>4</v>
      </c>
      <c r="J46" s="46">
        <v>2</v>
      </c>
      <c r="K46" s="46">
        <v>1</v>
      </c>
      <c r="L46" s="46">
        <v>2</v>
      </c>
      <c r="M46" s="46">
        <v>0</v>
      </c>
      <c r="N46" s="46">
        <v>0</v>
      </c>
      <c r="O46" s="46">
        <v>0</v>
      </c>
      <c r="P46" s="46">
        <v>1</v>
      </c>
      <c r="Q46" s="46">
        <v>2</v>
      </c>
      <c r="R46" s="46">
        <v>2</v>
      </c>
      <c r="S46" s="46">
        <v>0</v>
      </c>
      <c r="T46" s="46">
        <v>32</v>
      </c>
      <c r="U46" s="46">
        <v>40</v>
      </c>
      <c r="V46" s="46">
        <v>8</v>
      </c>
    </row>
    <row r="47" spans="1:22" ht="15.75" customHeight="1">
      <c r="A47" s="46" t="s">
        <v>177</v>
      </c>
      <c r="B47" s="46" t="s">
        <v>89</v>
      </c>
      <c r="C47" s="46" t="s">
        <v>87</v>
      </c>
      <c r="D47" s="46">
        <v>252</v>
      </c>
      <c r="E47" s="46">
        <v>1</v>
      </c>
      <c r="F47" s="46">
        <v>3</v>
      </c>
      <c r="G47" s="46">
        <v>0</v>
      </c>
      <c r="H47" s="46">
        <v>0</v>
      </c>
      <c r="I47" s="46">
        <v>11</v>
      </c>
      <c r="J47" s="46">
        <v>9</v>
      </c>
      <c r="K47" s="46">
        <v>0</v>
      </c>
      <c r="L47" s="46">
        <v>4</v>
      </c>
      <c r="M47" s="46">
        <v>0</v>
      </c>
      <c r="N47" s="46">
        <v>0</v>
      </c>
      <c r="O47" s="46">
        <v>5</v>
      </c>
      <c r="P47" s="46">
        <v>0</v>
      </c>
      <c r="Q47" s="46">
        <v>5</v>
      </c>
      <c r="R47" s="46">
        <v>7</v>
      </c>
      <c r="S47" s="46">
        <v>2</v>
      </c>
      <c r="T47" s="46">
        <v>76</v>
      </c>
      <c r="U47" s="46">
        <v>140</v>
      </c>
      <c r="V47" s="46">
        <v>64</v>
      </c>
    </row>
    <row r="48" spans="1:22" ht="15.75" customHeight="1">
      <c r="A48" s="46" t="s">
        <v>179</v>
      </c>
      <c r="B48" s="46" t="s">
        <v>89</v>
      </c>
      <c r="C48" s="46" t="s">
        <v>87</v>
      </c>
      <c r="D48" s="46">
        <v>254</v>
      </c>
      <c r="E48" s="46">
        <v>1</v>
      </c>
      <c r="F48" s="46">
        <v>3</v>
      </c>
      <c r="G48" s="46">
        <v>0</v>
      </c>
      <c r="H48" s="46">
        <v>0</v>
      </c>
      <c r="I48" s="46">
        <v>4</v>
      </c>
      <c r="J48" s="46">
        <v>4</v>
      </c>
      <c r="K48" s="46">
        <v>0</v>
      </c>
      <c r="L48" s="46">
        <v>3</v>
      </c>
      <c r="M48" s="46">
        <v>0</v>
      </c>
      <c r="N48" s="46">
        <v>0</v>
      </c>
      <c r="O48" s="46">
        <v>1</v>
      </c>
      <c r="P48" s="46">
        <v>0</v>
      </c>
      <c r="Q48" s="46">
        <v>2</v>
      </c>
      <c r="R48" s="46">
        <v>3</v>
      </c>
      <c r="S48" s="46">
        <v>1</v>
      </c>
      <c r="T48" s="46">
        <v>28</v>
      </c>
      <c r="U48" s="46">
        <v>60</v>
      </c>
      <c r="V48" s="46">
        <v>32</v>
      </c>
    </row>
    <row r="49" spans="1:22" ht="15.75" customHeight="1">
      <c r="A49" s="46" t="s">
        <v>181</v>
      </c>
      <c r="B49" s="46" t="s">
        <v>89</v>
      </c>
      <c r="C49" s="46" t="s">
        <v>87</v>
      </c>
      <c r="D49" s="46">
        <v>264</v>
      </c>
      <c r="E49" s="46">
        <v>1</v>
      </c>
      <c r="F49" s="46">
        <v>1</v>
      </c>
      <c r="G49" s="46">
        <v>0</v>
      </c>
      <c r="H49" s="46">
        <v>2</v>
      </c>
      <c r="I49" s="46">
        <v>7</v>
      </c>
      <c r="J49" s="46">
        <v>3</v>
      </c>
      <c r="K49" s="46">
        <v>3</v>
      </c>
      <c r="L49" s="46">
        <v>1</v>
      </c>
      <c r="M49" s="46">
        <v>0</v>
      </c>
      <c r="N49" s="46">
        <v>2</v>
      </c>
      <c r="O49" s="46">
        <v>2</v>
      </c>
      <c r="P49" s="46">
        <v>3</v>
      </c>
      <c r="Q49" s="46">
        <v>3</v>
      </c>
      <c r="R49" s="46">
        <v>4</v>
      </c>
      <c r="S49" s="46">
        <v>1</v>
      </c>
      <c r="T49" s="46">
        <v>62</v>
      </c>
      <c r="U49" s="46">
        <v>80</v>
      </c>
      <c r="V49" s="46">
        <v>18</v>
      </c>
    </row>
    <row r="50" spans="1:22" ht="15.75" customHeight="1">
      <c r="A50" s="46" t="s">
        <v>183</v>
      </c>
      <c r="B50" s="46" t="s">
        <v>89</v>
      </c>
      <c r="C50" s="46" t="s">
        <v>87</v>
      </c>
      <c r="D50" s="46">
        <v>265</v>
      </c>
      <c r="E50" s="46">
        <v>1</v>
      </c>
      <c r="F50" s="46">
        <v>2</v>
      </c>
      <c r="G50" s="46">
        <v>0</v>
      </c>
      <c r="H50" s="46">
        <v>2</v>
      </c>
      <c r="I50" s="46">
        <v>5</v>
      </c>
      <c r="J50" s="46">
        <v>4</v>
      </c>
      <c r="K50" s="46">
        <v>1</v>
      </c>
      <c r="L50" s="46">
        <v>0</v>
      </c>
      <c r="M50" s="46">
        <v>0</v>
      </c>
      <c r="N50" s="46">
        <v>2</v>
      </c>
      <c r="O50" s="46">
        <v>4</v>
      </c>
      <c r="P50" s="46">
        <v>1</v>
      </c>
      <c r="Q50" s="46">
        <v>3</v>
      </c>
      <c r="R50" s="46">
        <v>3</v>
      </c>
      <c r="S50" s="46">
        <v>0</v>
      </c>
      <c r="T50" s="46">
        <v>36</v>
      </c>
      <c r="U50" s="46">
        <v>60</v>
      </c>
      <c r="V50" s="46">
        <v>24</v>
      </c>
    </row>
    <row r="51" spans="1:22" ht="15.75" customHeight="1">
      <c r="A51" s="46" t="s">
        <v>185</v>
      </c>
      <c r="B51" s="46" t="s">
        <v>89</v>
      </c>
      <c r="C51" s="46" t="s">
        <v>87</v>
      </c>
      <c r="D51" s="46">
        <v>276</v>
      </c>
      <c r="E51" s="46">
        <v>1</v>
      </c>
      <c r="F51" s="46">
        <v>2</v>
      </c>
      <c r="G51" s="46">
        <v>2</v>
      </c>
      <c r="H51" s="46">
        <v>0</v>
      </c>
      <c r="I51" s="46">
        <v>6</v>
      </c>
      <c r="J51" s="46">
        <v>3</v>
      </c>
      <c r="K51" s="46">
        <v>2</v>
      </c>
      <c r="L51" s="46">
        <v>2</v>
      </c>
      <c r="M51" s="46">
        <v>2</v>
      </c>
      <c r="N51" s="46">
        <v>0</v>
      </c>
      <c r="O51" s="46">
        <v>1</v>
      </c>
      <c r="P51" s="46">
        <v>0</v>
      </c>
      <c r="Q51" s="46">
        <v>3</v>
      </c>
      <c r="R51" s="46">
        <v>4</v>
      </c>
      <c r="S51" s="46">
        <v>1</v>
      </c>
      <c r="T51" s="46">
        <v>51</v>
      </c>
      <c r="U51" s="46">
        <v>80</v>
      </c>
      <c r="V51" s="46">
        <v>29</v>
      </c>
    </row>
    <row r="52" spans="1:22" ht="15.75" customHeight="1">
      <c r="A52" s="46" t="s">
        <v>187</v>
      </c>
      <c r="B52" s="46" t="s">
        <v>89</v>
      </c>
      <c r="C52" s="46" t="s">
        <v>87</v>
      </c>
      <c r="D52" s="46">
        <v>281</v>
      </c>
      <c r="E52" s="46">
        <v>1</v>
      </c>
      <c r="F52" s="46">
        <v>3</v>
      </c>
      <c r="G52" s="46">
        <v>0</v>
      </c>
      <c r="H52" s="46">
        <v>0</v>
      </c>
      <c r="I52" s="46">
        <v>10</v>
      </c>
      <c r="J52" s="46">
        <v>9</v>
      </c>
      <c r="K52" s="46">
        <v>0</v>
      </c>
      <c r="L52" s="46">
        <v>3</v>
      </c>
      <c r="M52" s="46">
        <v>0</v>
      </c>
      <c r="N52" s="46">
        <v>0</v>
      </c>
      <c r="O52" s="46">
        <v>6</v>
      </c>
      <c r="P52" s="46">
        <v>0</v>
      </c>
      <c r="Q52" s="46">
        <v>4</v>
      </c>
      <c r="R52" s="46">
        <v>6</v>
      </c>
      <c r="S52" s="46">
        <v>2</v>
      </c>
      <c r="T52" s="46">
        <v>93</v>
      </c>
      <c r="U52" s="46">
        <v>120</v>
      </c>
      <c r="V52" s="46">
        <v>27</v>
      </c>
    </row>
    <row r="53" spans="1:22" ht="15.75" customHeight="1">
      <c r="A53" s="46" t="s">
        <v>189</v>
      </c>
      <c r="B53" s="46" t="s">
        <v>89</v>
      </c>
      <c r="C53" s="46" t="s">
        <v>87</v>
      </c>
      <c r="D53" s="46">
        <v>291</v>
      </c>
      <c r="E53" s="46">
        <v>1</v>
      </c>
      <c r="F53" s="46">
        <v>1</v>
      </c>
      <c r="G53" s="46">
        <v>0</v>
      </c>
      <c r="H53" s="46">
        <v>0</v>
      </c>
      <c r="I53" s="46">
        <v>4</v>
      </c>
      <c r="J53" s="46">
        <v>3</v>
      </c>
      <c r="K53" s="46">
        <v>1</v>
      </c>
      <c r="L53" s="46">
        <v>2</v>
      </c>
      <c r="M53" s="46">
        <v>0</v>
      </c>
      <c r="N53" s="46">
        <v>0</v>
      </c>
      <c r="O53" s="46">
        <v>1</v>
      </c>
      <c r="P53" s="46">
        <v>1</v>
      </c>
      <c r="Q53" s="46">
        <v>1</v>
      </c>
      <c r="R53" s="46">
        <v>3</v>
      </c>
      <c r="S53" s="46">
        <v>2</v>
      </c>
      <c r="T53" s="46">
        <v>67</v>
      </c>
      <c r="U53" s="5">
        <v>60</v>
      </c>
      <c r="V53" s="5">
        <v>0</v>
      </c>
    </row>
    <row r="54" spans="1:22" ht="15.75" customHeight="1">
      <c r="A54" s="46" t="s">
        <v>191</v>
      </c>
      <c r="B54" s="46" t="s">
        <v>89</v>
      </c>
      <c r="C54" s="46" t="s">
        <v>87</v>
      </c>
      <c r="D54" s="46">
        <v>314</v>
      </c>
      <c r="E54" s="46">
        <v>1</v>
      </c>
      <c r="F54" s="46">
        <v>4</v>
      </c>
      <c r="G54" s="46">
        <v>0</v>
      </c>
      <c r="H54" s="46">
        <v>0</v>
      </c>
      <c r="I54" s="46">
        <v>8</v>
      </c>
      <c r="J54" s="46">
        <v>7</v>
      </c>
      <c r="K54" s="46">
        <v>0</v>
      </c>
      <c r="L54" s="46">
        <v>4</v>
      </c>
      <c r="M54" s="46">
        <v>0</v>
      </c>
      <c r="N54" s="46">
        <v>0</v>
      </c>
      <c r="O54" s="46">
        <v>3</v>
      </c>
      <c r="P54" s="46">
        <v>0</v>
      </c>
      <c r="Q54" s="46">
        <v>4</v>
      </c>
      <c r="R54" s="46">
        <v>5</v>
      </c>
      <c r="S54" s="46">
        <v>1</v>
      </c>
      <c r="T54" s="46">
        <v>63</v>
      </c>
      <c r="U54" s="46">
        <v>100</v>
      </c>
      <c r="V54" s="46">
        <v>37</v>
      </c>
    </row>
    <row r="55" spans="1:22" ht="15.75" customHeight="1">
      <c r="A55" s="5" t="s">
        <v>967</v>
      </c>
      <c r="B55" s="46" t="s">
        <v>85</v>
      </c>
      <c r="C55" s="46" t="s">
        <v>87</v>
      </c>
      <c r="D55" s="5">
        <v>132034</v>
      </c>
      <c r="E55" s="46">
        <v>1</v>
      </c>
      <c r="F55" s="46">
        <v>2</v>
      </c>
      <c r="G55" s="46">
        <v>2</v>
      </c>
      <c r="H55" s="46">
        <v>0</v>
      </c>
      <c r="I55" s="46">
        <v>10</v>
      </c>
      <c r="J55" s="46">
        <v>4</v>
      </c>
      <c r="K55" s="46">
        <v>5</v>
      </c>
      <c r="L55" s="46">
        <v>2</v>
      </c>
      <c r="M55" s="46">
        <v>2</v>
      </c>
      <c r="N55" s="46">
        <v>0</v>
      </c>
      <c r="O55" s="46">
        <v>2</v>
      </c>
      <c r="P55" s="46">
        <v>3</v>
      </c>
      <c r="Q55" s="46">
        <v>4</v>
      </c>
      <c r="R55" s="46">
        <v>6</v>
      </c>
      <c r="S55" s="46">
        <v>2</v>
      </c>
      <c r="T55" s="46">
        <v>90</v>
      </c>
      <c r="U55" s="46">
        <v>120</v>
      </c>
      <c r="V55" s="46">
        <v>30</v>
      </c>
    </row>
    <row r="56" spans="1:22" ht="15.75" customHeight="1">
      <c r="A56" s="5" t="s">
        <v>968</v>
      </c>
      <c r="B56" s="46" t="s">
        <v>89</v>
      </c>
      <c r="C56" s="46" t="s">
        <v>87</v>
      </c>
      <c r="D56" s="5">
        <v>189090</v>
      </c>
      <c r="E56" s="46">
        <v>1</v>
      </c>
      <c r="F56" s="46">
        <v>2</v>
      </c>
      <c r="G56" s="46">
        <v>1</v>
      </c>
      <c r="H56" s="46">
        <v>1</v>
      </c>
      <c r="I56" s="46">
        <v>6</v>
      </c>
      <c r="J56" s="46">
        <v>3</v>
      </c>
      <c r="K56" s="46">
        <v>3</v>
      </c>
      <c r="L56" s="46">
        <v>2</v>
      </c>
      <c r="M56" s="46">
        <v>1</v>
      </c>
      <c r="N56" s="46">
        <v>1</v>
      </c>
      <c r="O56" s="46">
        <v>1</v>
      </c>
      <c r="P56" s="46">
        <v>2</v>
      </c>
      <c r="Q56" s="46">
        <v>4</v>
      </c>
      <c r="R56" s="46">
        <v>4</v>
      </c>
      <c r="S56" s="46">
        <v>0</v>
      </c>
      <c r="T56" s="46">
        <v>56</v>
      </c>
      <c r="U56" s="46">
        <v>80</v>
      </c>
      <c r="V56" s="46">
        <v>24</v>
      </c>
    </row>
    <row r="57" spans="1:22" ht="15.75" customHeight="1">
      <c r="A57" s="46" t="s">
        <v>199</v>
      </c>
      <c r="B57" s="46" t="s">
        <v>85</v>
      </c>
      <c r="C57" s="46" t="s">
        <v>87</v>
      </c>
      <c r="D57" s="46" t="s">
        <v>201</v>
      </c>
      <c r="E57" s="46">
        <v>1</v>
      </c>
      <c r="F57" s="46">
        <v>2</v>
      </c>
      <c r="G57" s="46">
        <v>0</v>
      </c>
      <c r="H57" s="46">
        <v>0</v>
      </c>
      <c r="I57" s="46">
        <v>4</v>
      </c>
      <c r="J57" s="46">
        <v>3</v>
      </c>
      <c r="K57" s="46">
        <v>0</v>
      </c>
      <c r="L57" s="46">
        <v>2</v>
      </c>
      <c r="M57" s="46">
        <v>0</v>
      </c>
      <c r="N57" s="46">
        <v>0</v>
      </c>
      <c r="O57" s="46">
        <v>1</v>
      </c>
      <c r="P57" s="46">
        <v>0</v>
      </c>
      <c r="Q57" s="46">
        <v>2</v>
      </c>
      <c r="R57" s="46">
        <v>3</v>
      </c>
      <c r="S57" s="46">
        <v>1</v>
      </c>
      <c r="T57" s="46">
        <v>70</v>
      </c>
      <c r="U57" s="5">
        <v>60</v>
      </c>
      <c r="V57" s="5">
        <v>0</v>
      </c>
    </row>
    <row r="58" spans="1:22" ht="15.75" customHeight="1">
      <c r="A58" s="46" t="s">
        <v>202</v>
      </c>
      <c r="B58" s="46" t="s">
        <v>85</v>
      </c>
      <c r="C58" s="46" t="s">
        <v>87</v>
      </c>
      <c r="D58" s="46" t="s">
        <v>204</v>
      </c>
      <c r="E58" s="46">
        <v>1</v>
      </c>
      <c r="F58" s="46">
        <v>2</v>
      </c>
      <c r="G58" s="46">
        <v>2</v>
      </c>
      <c r="H58" s="46">
        <v>0</v>
      </c>
      <c r="I58" s="46">
        <v>5</v>
      </c>
      <c r="J58" s="46">
        <v>2</v>
      </c>
      <c r="K58" s="46">
        <v>2</v>
      </c>
      <c r="L58" s="46">
        <v>1</v>
      </c>
      <c r="M58" s="46">
        <v>1</v>
      </c>
      <c r="N58" s="46">
        <v>0</v>
      </c>
      <c r="O58" s="46">
        <v>1</v>
      </c>
      <c r="P58" s="46">
        <v>1</v>
      </c>
      <c r="Q58" s="46">
        <v>2</v>
      </c>
      <c r="R58" s="46">
        <v>3</v>
      </c>
      <c r="S58" s="46">
        <v>1</v>
      </c>
      <c r="T58" s="46">
        <v>36</v>
      </c>
      <c r="U58" s="46">
        <v>60</v>
      </c>
      <c r="V58" s="46">
        <v>24</v>
      </c>
    </row>
    <row r="59" spans="1:22" ht="15.75" customHeight="1">
      <c r="A59" s="46" t="s">
        <v>205</v>
      </c>
      <c r="B59" s="46" t="s">
        <v>85</v>
      </c>
      <c r="C59" s="46" t="s">
        <v>87</v>
      </c>
      <c r="D59" s="46" t="s">
        <v>207</v>
      </c>
      <c r="E59" s="46">
        <v>1</v>
      </c>
      <c r="F59" s="46">
        <v>3</v>
      </c>
      <c r="G59" s="46">
        <v>4</v>
      </c>
      <c r="H59" s="46">
        <v>0</v>
      </c>
      <c r="I59" s="46">
        <v>7</v>
      </c>
      <c r="J59" s="46">
        <v>3</v>
      </c>
      <c r="K59" s="46">
        <v>3</v>
      </c>
      <c r="L59" s="46">
        <v>3</v>
      </c>
      <c r="M59" s="46">
        <v>4</v>
      </c>
      <c r="N59" s="46">
        <v>0</v>
      </c>
      <c r="O59" s="46">
        <v>0</v>
      </c>
      <c r="P59" s="5">
        <v>0</v>
      </c>
      <c r="Q59" s="46">
        <v>2</v>
      </c>
      <c r="R59" s="46">
        <v>4</v>
      </c>
      <c r="S59" s="46">
        <v>2</v>
      </c>
      <c r="T59" s="46">
        <v>75</v>
      </c>
      <c r="U59" s="46">
        <v>80</v>
      </c>
      <c r="V59" s="46">
        <v>5</v>
      </c>
    </row>
    <row r="60" spans="1:22" ht="15.75" customHeight="1">
      <c r="A60" s="46" t="s">
        <v>208</v>
      </c>
      <c r="B60" s="46" t="s">
        <v>85</v>
      </c>
      <c r="C60" s="46" t="s">
        <v>87</v>
      </c>
      <c r="D60" s="46" t="s">
        <v>210</v>
      </c>
      <c r="E60" s="46">
        <v>1</v>
      </c>
      <c r="F60" s="46">
        <v>3</v>
      </c>
      <c r="G60" s="46">
        <v>1</v>
      </c>
      <c r="H60" s="46">
        <v>0</v>
      </c>
      <c r="I60" s="46">
        <v>6</v>
      </c>
      <c r="J60" s="46">
        <v>3</v>
      </c>
      <c r="K60" s="46">
        <v>2</v>
      </c>
      <c r="L60" s="46">
        <v>3</v>
      </c>
      <c r="M60" s="46">
        <v>1</v>
      </c>
      <c r="N60" s="46">
        <v>0</v>
      </c>
      <c r="O60" s="46">
        <v>0</v>
      </c>
      <c r="P60" s="46">
        <v>1</v>
      </c>
      <c r="Q60" s="46">
        <v>2</v>
      </c>
      <c r="R60" s="46">
        <v>4</v>
      </c>
      <c r="S60" s="46">
        <v>2</v>
      </c>
      <c r="T60" s="46">
        <v>244</v>
      </c>
      <c r="U60" s="5">
        <v>80</v>
      </c>
      <c r="V60" s="5">
        <v>64</v>
      </c>
    </row>
    <row r="61" spans="1:22" ht="15.75" customHeight="1">
      <c r="A61" s="46" t="s">
        <v>211</v>
      </c>
      <c r="B61" s="46" t="s">
        <v>85</v>
      </c>
      <c r="C61" s="46" t="s">
        <v>87</v>
      </c>
      <c r="D61" s="46" t="s">
        <v>213</v>
      </c>
      <c r="E61" s="46">
        <v>1</v>
      </c>
      <c r="F61" s="46">
        <v>1</v>
      </c>
      <c r="G61" s="46">
        <v>0</v>
      </c>
      <c r="H61" s="46">
        <v>1</v>
      </c>
      <c r="I61" s="46">
        <v>6</v>
      </c>
      <c r="J61" s="46">
        <v>6</v>
      </c>
      <c r="K61" s="46">
        <v>0</v>
      </c>
      <c r="L61" s="46">
        <v>4</v>
      </c>
      <c r="M61" s="46">
        <v>0</v>
      </c>
      <c r="N61" s="46">
        <v>0</v>
      </c>
      <c r="O61" s="46">
        <v>2</v>
      </c>
      <c r="P61" s="46">
        <v>0</v>
      </c>
      <c r="Q61" s="46">
        <v>2</v>
      </c>
      <c r="R61" s="46">
        <v>4</v>
      </c>
      <c r="S61" s="46">
        <v>2</v>
      </c>
      <c r="T61" s="46">
        <v>314</v>
      </c>
      <c r="U61" s="5">
        <v>80</v>
      </c>
      <c r="V61" s="5">
        <v>34</v>
      </c>
    </row>
    <row r="62" spans="1:22" ht="15.75" customHeight="1">
      <c r="A62" s="46" t="s">
        <v>214</v>
      </c>
      <c r="B62" s="46" t="s">
        <v>85</v>
      </c>
      <c r="C62" s="46" t="s">
        <v>87</v>
      </c>
      <c r="D62" s="46" t="s">
        <v>216</v>
      </c>
      <c r="E62" s="46">
        <v>1</v>
      </c>
      <c r="F62" s="46">
        <v>3</v>
      </c>
      <c r="G62" s="46">
        <v>0</v>
      </c>
      <c r="H62" s="46">
        <v>0</v>
      </c>
      <c r="I62" s="46">
        <v>5</v>
      </c>
      <c r="J62" s="46">
        <v>4</v>
      </c>
      <c r="K62" s="46">
        <v>0</v>
      </c>
      <c r="L62" s="46">
        <v>3</v>
      </c>
      <c r="M62" s="46">
        <v>0</v>
      </c>
      <c r="N62" s="46">
        <v>0</v>
      </c>
      <c r="O62" s="46">
        <v>1</v>
      </c>
      <c r="P62" s="46">
        <v>0</v>
      </c>
      <c r="Q62" s="46">
        <v>2</v>
      </c>
      <c r="R62" s="46">
        <v>3</v>
      </c>
      <c r="S62" s="46">
        <v>1</v>
      </c>
      <c r="T62" s="46">
        <v>68</v>
      </c>
      <c r="U62" s="5">
        <v>60</v>
      </c>
      <c r="V62" s="5">
        <v>0</v>
      </c>
    </row>
    <row r="63" spans="1:22" ht="15.75" customHeight="1">
      <c r="A63" s="46" t="s">
        <v>217</v>
      </c>
      <c r="B63" s="46" t="s">
        <v>218</v>
      </c>
      <c r="C63" s="46" t="s">
        <v>87</v>
      </c>
      <c r="D63" s="46" t="s">
        <v>220</v>
      </c>
      <c r="E63" s="46">
        <v>1</v>
      </c>
      <c r="F63" s="46">
        <v>2</v>
      </c>
      <c r="G63" s="46">
        <v>2</v>
      </c>
      <c r="H63" s="46">
        <v>0</v>
      </c>
      <c r="I63" s="46">
        <v>5</v>
      </c>
      <c r="J63" s="46">
        <v>2</v>
      </c>
      <c r="K63" s="46">
        <v>3</v>
      </c>
      <c r="L63" s="46">
        <v>1</v>
      </c>
      <c r="M63" s="46">
        <v>1</v>
      </c>
      <c r="N63" s="46">
        <v>2</v>
      </c>
      <c r="O63" s="46">
        <v>1</v>
      </c>
      <c r="P63" s="46">
        <v>2</v>
      </c>
      <c r="Q63" s="46">
        <v>2</v>
      </c>
      <c r="R63" s="46">
        <v>3</v>
      </c>
      <c r="S63" s="46">
        <v>1</v>
      </c>
      <c r="T63" s="46">
        <v>239</v>
      </c>
      <c r="U63" s="5">
        <v>60</v>
      </c>
      <c r="V63" s="5">
        <v>79</v>
      </c>
    </row>
    <row r="64" spans="1:22" ht="15.75" customHeight="1">
      <c r="A64" s="46" t="s">
        <v>221</v>
      </c>
      <c r="B64" s="46" t="s">
        <v>85</v>
      </c>
      <c r="C64" s="46" t="s">
        <v>87</v>
      </c>
      <c r="D64" s="46" t="s">
        <v>223</v>
      </c>
      <c r="E64" s="46">
        <v>1</v>
      </c>
      <c r="F64" s="46">
        <v>6</v>
      </c>
      <c r="G64" s="46">
        <v>0</v>
      </c>
      <c r="H64" s="46">
        <v>0</v>
      </c>
      <c r="I64" s="46">
        <v>5</v>
      </c>
      <c r="J64" s="46">
        <v>4</v>
      </c>
      <c r="K64" s="46">
        <v>0</v>
      </c>
      <c r="L64" s="46">
        <v>4</v>
      </c>
      <c r="M64" s="46">
        <v>0</v>
      </c>
      <c r="N64" s="46">
        <v>0</v>
      </c>
      <c r="O64" s="46">
        <v>0</v>
      </c>
      <c r="P64" s="46">
        <v>0</v>
      </c>
      <c r="Q64" s="46">
        <v>4</v>
      </c>
      <c r="R64" s="46">
        <v>3</v>
      </c>
      <c r="S64" s="5">
        <v>0</v>
      </c>
      <c r="T64" s="46">
        <v>58</v>
      </c>
      <c r="U64" s="46">
        <v>60</v>
      </c>
      <c r="V64" s="46">
        <v>2</v>
      </c>
    </row>
    <row r="65" spans="1:22" ht="15.75" customHeight="1">
      <c r="A65" s="46" t="s">
        <v>224</v>
      </c>
      <c r="B65" s="46" t="s">
        <v>85</v>
      </c>
      <c r="C65" s="46" t="s">
        <v>87</v>
      </c>
      <c r="D65" s="46" t="s">
        <v>226</v>
      </c>
      <c r="E65" s="46">
        <v>1</v>
      </c>
      <c r="F65" s="46">
        <v>1</v>
      </c>
      <c r="G65" s="46">
        <v>2</v>
      </c>
      <c r="H65" s="46">
        <v>1</v>
      </c>
      <c r="I65" s="46">
        <v>7</v>
      </c>
      <c r="J65" s="46">
        <v>6</v>
      </c>
      <c r="K65" s="46">
        <v>0</v>
      </c>
      <c r="L65" s="46">
        <v>7</v>
      </c>
      <c r="M65" s="46">
        <v>0</v>
      </c>
      <c r="N65" s="46">
        <v>1</v>
      </c>
      <c r="O65" s="5">
        <v>0</v>
      </c>
      <c r="P65" s="46">
        <v>0</v>
      </c>
      <c r="Q65" s="46">
        <v>4</v>
      </c>
      <c r="R65" s="46">
        <v>4</v>
      </c>
      <c r="S65" s="46">
        <v>0</v>
      </c>
      <c r="T65" s="46">
        <v>52</v>
      </c>
      <c r="U65" s="46">
        <v>80</v>
      </c>
      <c r="V65" s="46">
        <v>28</v>
      </c>
    </row>
    <row r="66" spans="1:22" ht="15.75" customHeight="1">
      <c r="A66" s="46" t="s">
        <v>227</v>
      </c>
      <c r="B66" s="46" t="s">
        <v>85</v>
      </c>
      <c r="C66" s="46" t="s">
        <v>87</v>
      </c>
      <c r="D66" s="46" t="s">
        <v>229</v>
      </c>
      <c r="E66" s="46">
        <v>1</v>
      </c>
      <c r="F66" s="46">
        <v>2</v>
      </c>
      <c r="G66" s="46">
        <v>0</v>
      </c>
      <c r="H66" s="46">
        <v>2</v>
      </c>
      <c r="I66" s="46">
        <v>5</v>
      </c>
      <c r="J66" s="46">
        <v>2</v>
      </c>
      <c r="K66" s="46">
        <v>2</v>
      </c>
      <c r="L66" s="46">
        <v>1</v>
      </c>
      <c r="M66" s="46">
        <v>2</v>
      </c>
      <c r="N66" s="46">
        <v>1</v>
      </c>
      <c r="O66" s="46">
        <v>1</v>
      </c>
      <c r="P66" s="46">
        <v>0</v>
      </c>
      <c r="Q66" s="46">
        <v>2</v>
      </c>
      <c r="R66" s="46">
        <v>3</v>
      </c>
      <c r="S66" s="46">
        <v>1</v>
      </c>
      <c r="T66" s="46">
        <v>110</v>
      </c>
      <c r="U66" s="5">
        <v>60</v>
      </c>
      <c r="V66" s="5">
        <v>0</v>
      </c>
    </row>
    <row r="67" spans="1:22" ht="15.75" customHeight="1">
      <c r="A67" s="46" t="s">
        <v>230</v>
      </c>
      <c r="B67" s="46" t="s">
        <v>85</v>
      </c>
      <c r="C67" s="46" t="s">
        <v>87</v>
      </c>
      <c r="D67" s="46" t="s">
        <v>232</v>
      </c>
      <c r="E67" s="46">
        <v>1</v>
      </c>
      <c r="F67" s="46">
        <v>2</v>
      </c>
      <c r="G67" s="46">
        <v>1</v>
      </c>
      <c r="H67" s="46">
        <v>2</v>
      </c>
      <c r="I67" s="46">
        <v>7</v>
      </c>
      <c r="J67" s="46">
        <v>5</v>
      </c>
      <c r="K67" s="46">
        <v>1</v>
      </c>
      <c r="L67" s="46">
        <v>2</v>
      </c>
      <c r="M67" s="46">
        <v>0</v>
      </c>
      <c r="N67" s="46">
        <v>2</v>
      </c>
      <c r="O67" s="46">
        <v>3</v>
      </c>
      <c r="P67" s="46">
        <v>1</v>
      </c>
      <c r="Q67" s="46">
        <v>4</v>
      </c>
      <c r="R67" s="46">
        <v>4</v>
      </c>
      <c r="S67" s="46">
        <v>0</v>
      </c>
      <c r="T67" s="46">
        <v>63</v>
      </c>
      <c r="U67" s="46">
        <v>80</v>
      </c>
      <c r="V67" s="46">
        <v>17</v>
      </c>
    </row>
    <row r="68" spans="1:22" ht="15.75" customHeight="1">
      <c r="C68" s="46" t="s">
        <v>233</v>
      </c>
      <c r="D68" s="46" t="s">
        <v>235</v>
      </c>
      <c r="E68" s="46">
        <v>1</v>
      </c>
      <c r="I68" s="46">
        <v>4</v>
      </c>
      <c r="J68" s="46">
        <v>3</v>
      </c>
      <c r="K68" s="46">
        <v>0</v>
      </c>
      <c r="M68" s="46">
        <v>0</v>
      </c>
      <c r="N68" s="46">
        <v>0</v>
      </c>
      <c r="O68" s="46">
        <v>3</v>
      </c>
      <c r="P68" s="46">
        <v>0</v>
      </c>
      <c r="Q68" s="46">
        <v>4</v>
      </c>
      <c r="R68" s="46">
        <v>3</v>
      </c>
      <c r="S68" s="5">
        <v>0</v>
      </c>
      <c r="T68" s="46">
        <v>70</v>
      </c>
      <c r="U68" s="5">
        <v>60</v>
      </c>
      <c r="V68" s="5">
        <v>0</v>
      </c>
    </row>
    <row r="69" spans="1:22" ht="15.75" customHeight="1">
      <c r="A69" s="46" t="s">
        <v>969</v>
      </c>
      <c r="B69" s="46" t="s">
        <v>237</v>
      </c>
      <c r="C69" s="46" t="s">
        <v>239</v>
      </c>
      <c r="D69" s="46">
        <v>2</v>
      </c>
      <c r="E69" s="46">
        <v>1</v>
      </c>
      <c r="F69" s="46">
        <v>3</v>
      </c>
      <c r="G69" s="46">
        <v>1</v>
      </c>
      <c r="H69" s="46">
        <v>0</v>
      </c>
      <c r="I69" s="46">
        <v>8</v>
      </c>
      <c r="J69" s="46">
        <v>6</v>
      </c>
      <c r="K69" s="46">
        <v>1</v>
      </c>
      <c r="L69" s="46">
        <v>3</v>
      </c>
      <c r="M69" s="46">
        <v>1</v>
      </c>
      <c r="N69" s="46">
        <v>0</v>
      </c>
      <c r="O69" s="46">
        <v>3</v>
      </c>
      <c r="P69" s="46">
        <v>0</v>
      </c>
      <c r="Q69" s="46">
        <v>5</v>
      </c>
      <c r="R69" s="46">
        <v>5</v>
      </c>
      <c r="S69" s="46">
        <v>0</v>
      </c>
      <c r="T69" s="46">
        <v>59</v>
      </c>
      <c r="U69" s="46">
        <v>100</v>
      </c>
      <c r="V69" s="46">
        <v>41</v>
      </c>
    </row>
    <row r="70" spans="1:22" ht="15.75" customHeight="1">
      <c r="A70" s="46" t="s">
        <v>240</v>
      </c>
      <c r="B70" s="46" t="s">
        <v>237</v>
      </c>
      <c r="C70" s="46" t="s">
        <v>239</v>
      </c>
      <c r="D70" s="46">
        <v>4</v>
      </c>
      <c r="E70" s="46">
        <v>1</v>
      </c>
      <c r="F70" s="46">
        <v>4</v>
      </c>
      <c r="G70" s="46">
        <v>2</v>
      </c>
      <c r="H70" s="46">
        <v>0</v>
      </c>
      <c r="I70" s="46">
        <v>10</v>
      </c>
      <c r="J70" s="46">
        <v>3</v>
      </c>
      <c r="K70" s="46">
        <v>6</v>
      </c>
      <c r="L70" s="46">
        <v>4</v>
      </c>
      <c r="M70" s="46">
        <v>2</v>
      </c>
      <c r="N70" s="46">
        <v>0</v>
      </c>
      <c r="O70" s="5">
        <v>0</v>
      </c>
      <c r="P70" s="46">
        <v>4</v>
      </c>
      <c r="Q70" s="46">
        <v>2</v>
      </c>
      <c r="R70" s="46">
        <v>6</v>
      </c>
      <c r="S70" s="46">
        <v>4</v>
      </c>
      <c r="T70" s="46">
        <v>110</v>
      </c>
      <c r="U70" s="46">
        <v>120</v>
      </c>
      <c r="V70" s="46">
        <v>10</v>
      </c>
    </row>
    <row r="71" spans="1:22" ht="15.75" customHeight="1">
      <c r="A71" s="46" t="s">
        <v>242</v>
      </c>
      <c r="B71" s="46" t="s">
        <v>237</v>
      </c>
      <c r="C71" s="46" t="s">
        <v>239</v>
      </c>
      <c r="D71" s="46">
        <v>12</v>
      </c>
      <c r="E71" s="46">
        <v>1</v>
      </c>
      <c r="F71" s="46">
        <v>2</v>
      </c>
      <c r="G71" s="46">
        <v>0</v>
      </c>
      <c r="H71" s="46">
        <v>0</v>
      </c>
      <c r="I71" s="46">
        <v>5</v>
      </c>
      <c r="J71" s="46">
        <v>4</v>
      </c>
      <c r="K71" s="46">
        <v>0</v>
      </c>
      <c r="L71" s="46">
        <v>2</v>
      </c>
      <c r="M71" s="46">
        <v>0</v>
      </c>
      <c r="N71" s="46">
        <v>0</v>
      </c>
      <c r="O71" s="46">
        <v>2</v>
      </c>
      <c r="P71" s="46">
        <v>0</v>
      </c>
      <c r="Q71" s="46">
        <v>4</v>
      </c>
      <c r="R71" s="46">
        <v>3</v>
      </c>
      <c r="S71" s="5">
        <v>0</v>
      </c>
      <c r="T71" s="46">
        <v>30</v>
      </c>
      <c r="U71" s="46">
        <v>60</v>
      </c>
      <c r="V71" s="46">
        <v>30</v>
      </c>
    </row>
    <row r="72" spans="1:22" ht="15.75" customHeight="1">
      <c r="A72" s="46" t="s">
        <v>244</v>
      </c>
      <c r="B72" s="46" t="s">
        <v>237</v>
      </c>
      <c r="C72" s="46" t="s">
        <v>239</v>
      </c>
      <c r="D72" s="46">
        <v>16</v>
      </c>
      <c r="E72" s="46">
        <v>1</v>
      </c>
      <c r="F72" s="46">
        <v>2</v>
      </c>
      <c r="G72" s="46">
        <v>2</v>
      </c>
      <c r="H72" s="46">
        <v>0</v>
      </c>
      <c r="I72" s="46">
        <v>9</v>
      </c>
      <c r="J72" s="46">
        <v>5</v>
      </c>
      <c r="K72" s="46">
        <v>2</v>
      </c>
      <c r="L72" s="46">
        <v>2</v>
      </c>
      <c r="M72" s="46">
        <v>2</v>
      </c>
      <c r="N72" s="46">
        <v>0</v>
      </c>
      <c r="O72" s="46">
        <v>3</v>
      </c>
      <c r="P72" s="46">
        <v>0</v>
      </c>
      <c r="Q72" s="46">
        <v>2</v>
      </c>
      <c r="R72" s="46">
        <v>5</v>
      </c>
      <c r="S72" s="46">
        <v>3</v>
      </c>
      <c r="T72" s="46">
        <v>76</v>
      </c>
      <c r="U72" s="46">
        <v>100</v>
      </c>
      <c r="V72" s="46">
        <v>24</v>
      </c>
    </row>
    <row r="73" spans="1:22" ht="15.75" customHeight="1">
      <c r="A73" s="46" t="s">
        <v>246</v>
      </c>
      <c r="B73" s="46" t="s">
        <v>237</v>
      </c>
      <c r="C73" s="46" t="s">
        <v>239</v>
      </c>
      <c r="D73" s="46">
        <v>27</v>
      </c>
      <c r="E73" s="46">
        <v>1</v>
      </c>
      <c r="F73" s="46">
        <v>4</v>
      </c>
      <c r="G73" s="46">
        <v>0</v>
      </c>
      <c r="H73" s="46">
        <v>0</v>
      </c>
      <c r="I73" s="46">
        <v>4</v>
      </c>
      <c r="J73" s="46">
        <v>3</v>
      </c>
      <c r="K73" s="46">
        <v>1</v>
      </c>
      <c r="L73" s="46">
        <v>4</v>
      </c>
      <c r="M73" s="46">
        <v>0</v>
      </c>
      <c r="N73" s="46">
        <v>0</v>
      </c>
      <c r="O73" s="5">
        <v>0</v>
      </c>
      <c r="P73" s="46">
        <v>1</v>
      </c>
      <c r="Q73" s="46">
        <v>5</v>
      </c>
      <c r="R73" s="46">
        <v>3</v>
      </c>
      <c r="S73" s="5">
        <v>0</v>
      </c>
      <c r="T73" s="46">
        <v>36</v>
      </c>
      <c r="U73" s="46">
        <v>60</v>
      </c>
      <c r="V73" s="46">
        <v>24</v>
      </c>
    </row>
    <row r="74" spans="1:22" ht="15.75" customHeight="1">
      <c r="A74" s="46" t="s">
        <v>248</v>
      </c>
      <c r="B74" s="46" t="s">
        <v>237</v>
      </c>
      <c r="C74" s="46" t="s">
        <v>239</v>
      </c>
      <c r="D74" s="46">
        <v>39</v>
      </c>
      <c r="E74" s="46">
        <v>1</v>
      </c>
      <c r="F74" s="46">
        <v>4</v>
      </c>
      <c r="G74" s="46">
        <v>3</v>
      </c>
      <c r="H74" s="46">
        <v>0</v>
      </c>
      <c r="I74" s="46">
        <v>9</v>
      </c>
      <c r="J74" s="46">
        <v>6</v>
      </c>
      <c r="K74" s="46">
        <v>3</v>
      </c>
      <c r="L74" s="46">
        <v>4</v>
      </c>
      <c r="M74" s="46">
        <v>3</v>
      </c>
      <c r="N74" s="46">
        <v>0</v>
      </c>
      <c r="O74" s="46">
        <v>2</v>
      </c>
      <c r="P74" s="46">
        <v>0</v>
      </c>
      <c r="R74" s="46">
        <v>6</v>
      </c>
      <c r="S74" s="46">
        <v>6</v>
      </c>
      <c r="T74" s="46">
        <v>64</v>
      </c>
      <c r="U74" s="46">
        <v>120</v>
      </c>
      <c r="V74" s="46">
        <v>56</v>
      </c>
    </row>
    <row r="75" spans="1:22" ht="15.75" customHeight="1">
      <c r="A75" s="46" t="s">
        <v>250</v>
      </c>
      <c r="B75" s="46" t="s">
        <v>89</v>
      </c>
      <c r="C75" s="46" t="s">
        <v>87</v>
      </c>
      <c r="D75" s="46">
        <v>5</v>
      </c>
      <c r="E75" s="46">
        <v>0.5</v>
      </c>
      <c r="F75" s="46">
        <v>2</v>
      </c>
      <c r="G75" s="46">
        <v>2</v>
      </c>
      <c r="H75" s="46">
        <v>0</v>
      </c>
      <c r="I75" s="46">
        <v>8</v>
      </c>
      <c r="J75" s="46">
        <v>5</v>
      </c>
      <c r="K75" s="46">
        <v>2</v>
      </c>
      <c r="L75" s="46">
        <v>0</v>
      </c>
      <c r="M75" s="46">
        <v>0</v>
      </c>
      <c r="N75" s="46">
        <v>0</v>
      </c>
      <c r="O75" s="46">
        <v>5</v>
      </c>
      <c r="P75" s="46">
        <v>2</v>
      </c>
      <c r="Q75" s="46">
        <v>3</v>
      </c>
      <c r="R75" s="46">
        <v>5</v>
      </c>
      <c r="S75" s="46">
        <v>2</v>
      </c>
      <c r="T75" s="46">
        <v>28</v>
      </c>
      <c r="U75" s="46">
        <v>100</v>
      </c>
      <c r="V75" s="46">
        <v>72</v>
      </c>
    </row>
    <row r="76" spans="1:22" ht="15.75" customHeight="1">
      <c r="A76" s="46" t="s">
        <v>252</v>
      </c>
      <c r="B76" s="46" t="s">
        <v>89</v>
      </c>
      <c r="C76" s="46" t="s">
        <v>87</v>
      </c>
      <c r="D76" s="46">
        <v>7</v>
      </c>
      <c r="E76" s="46">
        <v>0.5</v>
      </c>
      <c r="F76" s="46">
        <v>2</v>
      </c>
      <c r="G76" s="46">
        <v>1</v>
      </c>
      <c r="H76" s="46">
        <v>0</v>
      </c>
      <c r="I76" s="46">
        <v>5</v>
      </c>
      <c r="J76" s="46">
        <v>3</v>
      </c>
      <c r="K76" s="46">
        <v>2</v>
      </c>
      <c r="L76" s="46">
        <v>0</v>
      </c>
      <c r="M76" s="46">
        <v>0</v>
      </c>
      <c r="N76" s="46">
        <v>0</v>
      </c>
      <c r="O76" s="46">
        <v>3</v>
      </c>
      <c r="P76" s="46">
        <v>2</v>
      </c>
      <c r="Q76" s="46">
        <v>1</v>
      </c>
      <c r="R76" s="46">
        <v>3</v>
      </c>
      <c r="S76" s="46">
        <v>2</v>
      </c>
      <c r="T76" s="46">
        <v>16</v>
      </c>
      <c r="U76" s="46">
        <v>60</v>
      </c>
      <c r="V76" s="46">
        <v>44</v>
      </c>
    </row>
    <row r="77" spans="1:22" ht="15.75" customHeight="1">
      <c r="A77" s="46" t="s">
        <v>254</v>
      </c>
      <c r="B77" s="46" t="s">
        <v>89</v>
      </c>
      <c r="C77" s="46" t="s">
        <v>87</v>
      </c>
      <c r="D77" s="46">
        <v>8</v>
      </c>
      <c r="E77" s="46">
        <v>0.5</v>
      </c>
      <c r="F77" s="46">
        <v>1</v>
      </c>
      <c r="G77" s="46">
        <v>1</v>
      </c>
      <c r="H77" s="46">
        <v>0</v>
      </c>
      <c r="I77" s="46">
        <v>4</v>
      </c>
      <c r="J77" s="46">
        <v>1</v>
      </c>
      <c r="K77" s="46">
        <v>2</v>
      </c>
      <c r="L77" s="46">
        <v>0</v>
      </c>
      <c r="M77" s="46">
        <v>0</v>
      </c>
      <c r="N77" s="46">
        <v>0</v>
      </c>
      <c r="O77" s="46">
        <v>1</v>
      </c>
      <c r="P77" s="46">
        <v>2</v>
      </c>
      <c r="Q77" s="46">
        <v>1</v>
      </c>
      <c r="R77" s="46">
        <v>2</v>
      </c>
      <c r="S77" s="46">
        <v>1</v>
      </c>
      <c r="T77" s="46">
        <v>36</v>
      </c>
      <c r="U77" s="46">
        <v>40</v>
      </c>
      <c r="V77" s="46">
        <v>4</v>
      </c>
    </row>
    <row r="78" spans="1:22" ht="15.75" customHeight="1">
      <c r="A78" s="46" t="s">
        <v>256</v>
      </c>
      <c r="B78" s="46" t="s">
        <v>89</v>
      </c>
      <c r="C78" s="46" t="s">
        <v>87</v>
      </c>
      <c r="D78" s="46">
        <v>17</v>
      </c>
      <c r="E78" s="46">
        <v>0.5</v>
      </c>
      <c r="F78" s="46">
        <v>2</v>
      </c>
      <c r="G78" s="46">
        <v>1</v>
      </c>
      <c r="H78" s="46">
        <v>1</v>
      </c>
      <c r="I78" s="46">
        <v>8</v>
      </c>
      <c r="J78" s="46">
        <v>3</v>
      </c>
      <c r="K78" s="46">
        <v>4</v>
      </c>
      <c r="L78" s="46">
        <v>0</v>
      </c>
      <c r="M78" s="46">
        <v>0</v>
      </c>
      <c r="N78" s="46">
        <v>0</v>
      </c>
      <c r="O78" s="46">
        <v>3</v>
      </c>
      <c r="P78" s="46">
        <v>4</v>
      </c>
      <c r="Q78" s="46">
        <v>2</v>
      </c>
      <c r="R78" s="46">
        <v>5</v>
      </c>
      <c r="S78" s="46">
        <v>3</v>
      </c>
      <c r="T78" s="46">
        <v>18</v>
      </c>
      <c r="U78" s="46">
        <v>100</v>
      </c>
      <c r="V78" s="46">
        <v>82</v>
      </c>
    </row>
    <row r="79" spans="1:22" ht="15.75" customHeight="1">
      <c r="A79" s="46" t="s">
        <v>258</v>
      </c>
      <c r="B79" s="46" t="s">
        <v>89</v>
      </c>
      <c r="C79" s="46" t="s">
        <v>87</v>
      </c>
      <c r="D79" s="46">
        <v>42</v>
      </c>
      <c r="E79" s="46">
        <v>0.5</v>
      </c>
      <c r="F79" s="46">
        <v>4</v>
      </c>
      <c r="G79" s="46">
        <v>2</v>
      </c>
      <c r="H79" s="46">
        <v>2</v>
      </c>
      <c r="I79" s="46">
        <v>6</v>
      </c>
      <c r="J79" s="46">
        <v>3</v>
      </c>
      <c r="K79" s="46">
        <v>2</v>
      </c>
      <c r="L79" s="46">
        <v>0</v>
      </c>
      <c r="M79" s="46">
        <v>0</v>
      </c>
      <c r="N79" s="46">
        <v>0</v>
      </c>
      <c r="O79" s="46">
        <v>3</v>
      </c>
      <c r="P79" s="46">
        <v>2</v>
      </c>
      <c r="Q79" s="46">
        <v>2</v>
      </c>
      <c r="R79" s="46">
        <v>4</v>
      </c>
      <c r="S79" s="46">
        <v>2</v>
      </c>
      <c r="T79" s="46">
        <v>32</v>
      </c>
      <c r="U79" s="46">
        <v>80</v>
      </c>
      <c r="V79" s="46">
        <v>48</v>
      </c>
    </row>
    <row r="80" spans="1:22" ht="15.75" customHeight="1">
      <c r="A80" s="46" t="s">
        <v>260</v>
      </c>
      <c r="B80" s="46" t="s">
        <v>89</v>
      </c>
      <c r="C80" s="46" t="s">
        <v>87</v>
      </c>
      <c r="D80" s="46">
        <v>59</v>
      </c>
      <c r="E80" s="46">
        <v>0.5</v>
      </c>
      <c r="F80" s="46">
        <v>5</v>
      </c>
      <c r="G80" s="46">
        <v>1</v>
      </c>
      <c r="H80" s="46">
        <v>0</v>
      </c>
      <c r="I80" s="46">
        <v>9</v>
      </c>
      <c r="J80" s="46">
        <v>6</v>
      </c>
      <c r="K80" s="46">
        <v>2</v>
      </c>
      <c r="L80" s="46">
        <v>0</v>
      </c>
      <c r="M80" s="46">
        <v>0</v>
      </c>
      <c r="N80" s="46">
        <v>0</v>
      </c>
      <c r="O80" s="46">
        <v>6</v>
      </c>
      <c r="P80" s="46">
        <v>2</v>
      </c>
      <c r="Q80" s="46">
        <v>4</v>
      </c>
      <c r="R80" s="46">
        <v>5</v>
      </c>
      <c r="S80" s="46">
        <v>1</v>
      </c>
      <c r="T80" s="46">
        <v>14</v>
      </c>
      <c r="U80" s="46">
        <v>100</v>
      </c>
      <c r="V80" s="46">
        <v>86</v>
      </c>
    </row>
    <row r="81" spans="1:22" ht="15.75" customHeight="1">
      <c r="A81" s="46" t="s">
        <v>262</v>
      </c>
      <c r="B81" s="46" t="s">
        <v>89</v>
      </c>
      <c r="C81" s="46" t="s">
        <v>87</v>
      </c>
      <c r="D81" s="46">
        <v>62</v>
      </c>
      <c r="E81" s="46">
        <v>0.5</v>
      </c>
      <c r="F81" s="46">
        <v>4</v>
      </c>
      <c r="G81" s="46">
        <v>0</v>
      </c>
      <c r="H81" s="46">
        <v>0</v>
      </c>
      <c r="I81" s="46">
        <v>7</v>
      </c>
      <c r="J81" s="46">
        <v>6</v>
      </c>
      <c r="K81" s="46">
        <v>1</v>
      </c>
      <c r="L81" s="46">
        <v>0</v>
      </c>
      <c r="M81" s="46">
        <v>0</v>
      </c>
      <c r="N81" s="46">
        <v>0</v>
      </c>
      <c r="O81" s="46">
        <v>6</v>
      </c>
      <c r="P81" s="46">
        <v>1</v>
      </c>
      <c r="Q81" s="46">
        <v>2</v>
      </c>
      <c r="R81" s="46">
        <v>5</v>
      </c>
      <c r="S81" s="46">
        <v>3</v>
      </c>
      <c r="T81" s="46">
        <v>26</v>
      </c>
      <c r="U81" s="46">
        <v>100</v>
      </c>
      <c r="V81" s="46">
        <v>74</v>
      </c>
    </row>
    <row r="82" spans="1:22" ht="15.75" customHeight="1">
      <c r="A82" s="46" t="s">
        <v>264</v>
      </c>
      <c r="B82" s="46" t="s">
        <v>89</v>
      </c>
      <c r="C82" s="46" t="s">
        <v>87</v>
      </c>
      <c r="D82" s="46">
        <v>86</v>
      </c>
      <c r="E82" s="46">
        <v>0.5</v>
      </c>
      <c r="F82" s="46">
        <v>1</v>
      </c>
      <c r="G82" s="46">
        <v>1</v>
      </c>
      <c r="H82" s="46">
        <v>0</v>
      </c>
      <c r="I82" s="46">
        <v>5</v>
      </c>
      <c r="J82" s="46">
        <v>2</v>
      </c>
      <c r="K82" s="46">
        <v>3</v>
      </c>
      <c r="L82" s="46">
        <v>0</v>
      </c>
      <c r="M82" s="46">
        <v>0</v>
      </c>
      <c r="N82" s="46">
        <v>0</v>
      </c>
      <c r="O82" s="46">
        <v>2</v>
      </c>
      <c r="P82" s="46">
        <v>3</v>
      </c>
      <c r="Q82" s="46">
        <v>1</v>
      </c>
      <c r="R82" s="46">
        <v>3</v>
      </c>
      <c r="S82" s="46">
        <v>2</v>
      </c>
      <c r="T82" s="46">
        <v>10</v>
      </c>
      <c r="U82" s="46">
        <v>60</v>
      </c>
      <c r="V82" s="46">
        <v>50</v>
      </c>
    </row>
    <row r="83" spans="1:22" ht="15.75" customHeight="1">
      <c r="A83" s="46" t="s">
        <v>266</v>
      </c>
      <c r="B83" s="46" t="s">
        <v>89</v>
      </c>
      <c r="C83" s="46" t="s">
        <v>87</v>
      </c>
      <c r="D83" s="46">
        <v>91</v>
      </c>
      <c r="E83" s="46">
        <v>0.5</v>
      </c>
      <c r="F83" s="46">
        <v>3</v>
      </c>
      <c r="G83" s="46">
        <v>1</v>
      </c>
      <c r="H83" s="46">
        <v>0</v>
      </c>
      <c r="I83" s="46">
        <v>5</v>
      </c>
      <c r="J83" s="46">
        <v>3</v>
      </c>
      <c r="K83" s="46">
        <v>1</v>
      </c>
      <c r="L83" s="46">
        <v>0</v>
      </c>
      <c r="M83" s="46">
        <v>0</v>
      </c>
      <c r="N83" s="46">
        <v>0</v>
      </c>
      <c r="O83" s="46">
        <v>3</v>
      </c>
      <c r="P83" s="46">
        <v>1</v>
      </c>
      <c r="Q83" s="46">
        <v>2</v>
      </c>
      <c r="R83" s="46">
        <v>3</v>
      </c>
      <c r="S83" s="46">
        <v>1</v>
      </c>
      <c r="T83" s="46">
        <v>25</v>
      </c>
      <c r="U83" s="46">
        <v>60</v>
      </c>
      <c r="V83" s="46">
        <v>35</v>
      </c>
    </row>
    <row r="84" spans="1:22" ht="15.75" customHeight="1">
      <c r="A84" s="46" t="s">
        <v>268</v>
      </c>
      <c r="B84" s="46" t="s">
        <v>89</v>
      </c>
      <c r="C84" s="46" t="s">
        <v>87</v>
      </c>
      <c r="D84" s="46">
        <v>102</v>
      </c>
      <c r="E84" s="46">
        <v>0.5</v>
      </c>
      <c r="F84" s="46">
        <v>1</v>
      </c>
      <c r="G84" s="46">
        <v>1</v>
      </c>
      <c r="H84" s="46">
        <v>0</v>
      </c>
      <c r="I84" s="46">
        <v>6</v>
      </c>
      <c r="J84" s="46">
        <v>2</v>
      </c>
      <c r="K84" s="46">
        <v>3</v>
      </c>
      <c r="L84" s="46">
        <v>0</v>
      </c>
      <c r="M84" s="46">
        <v>0</v>
      </c>
      <c r="N84" s="46">
        <v>0</v>
      </c>
      <c r="O84" s="46">
        <v>2</v>
      </c>
      <c r="P84" s="46">
        <v>3</v>
      </c>
      <c r="Q84" s="46">
        <v>1</v>
      </c>
      <c r="R84" s="46">
        <v>4</v>
      </c>
      <c r="S84" s="46">
        <v>3</v>
      </c>
      <c r="T84" s="46">
        <v>25</v>
      </c>
      <c r="U84" s="46">
        <v>80</v>
      </c>
      <c r="V84" s="46">
        <v>55</v>
      </c>
    </row>
    <row r="85" spans="1:22" ht="15.75" customHeight="1">
      <c r="A85" s="46" t="s">
        <v>270</v>
      </c>
      <c r="B85" s="46" t="s">
        <v>89</v>
      </c>
      <c r="C85" s="46" t="s">
        <v>87</v>
      </c>
      <c r="D85" s="46">
        <v>104</v>
      </c>
      <c r="E85" s="46">
        <v>0.5</v>
      </c>
      <c r="F85" s="46">
        <v>4</v>
      </c>
      <c r="G85" s="46">
        <v>0</v>
      </c>
      <c r="H85" s="46">
        <v>0</v>
      </c>
      <c r="I85" s="46">
        <v>9</v>
      </c>
      <c r="J85" s="46">
        <v>8</v>
      </c>
      <c r="K85" s="46">
        <v>0</v>
      </c>
      <c r="L85" s="46">
        <v>0</v>
      </c>
      <c r="M85" s="46">
        <v>0</v>
      </c>
      <c r="N85" s="46">
        <v>0</v>
      </c>
      <c r="O85" s="46">
        <v>8</v>
      </c>
      <c r="P85" s="46">
        <v>0</v>
      </c>
      <c r="Q85" s="46">
        <v>4</v>
      </c>
      <c r="R85" s="46">
        <v>6</v>
      </c>
      <c r="S85" s="46">
        <v>2</v>
      </c>
      <c r="T85" s="46">
        <v>71</v>
      </c>
      <c r="U85" s="46">
        <v>120</v>
      </c>
      <c r="V85" s="46">
        <v>49</v>
      </c>
    </row>
    <row r="86" spans="1:22" ht="15.75" customHeight="1">
      <c r="A86" s="46" t="s">
        <v>272</v>
      </c>
      <c r="B86" s="46" t="s">
        <v>89</v>
      </c>
      <c r="C86" s="46" t="s">
        <v>87</v>
      </c>
      <c r="D86" s="46">
        <v>135</v>
      </c>
      <c r="E86" s="46">
        <v>0.5</v>
      </c>
      <c r="F86" s="46">
        <v>2</v>
      </c>
      <c r="G86" s="46">
        <v>0</v>
      </c>
      <c r="H86" s="46">
        <v>0</v>
      </c>
      <c r="I86" s="46">
        <v>3</v>
      </c>
      <c r="J86" s="46">
        <v>2</v>
      </c>
      <c r="K86" s="46">
        <v>0</v>
      </c>
      <c r="L86" s="46">
        <v>0</v>
      </c>
      <c r="M86" s="46">
        <v>0</v>
      </c>
      <c r="N86" s="46">
        <v>0</v>
      </c>
      <c r="O86" s="46">
        <v>2</v>
      </c>
      <c r="P86" s="46">
        <v>0</v>
      </c>
      <c r="Q86" s="46">
        <v>3</v>
      </c>
      <c r="R86" s="46">
        <v>2</v>
      </c>
      <c r="S86" s="5">
        <v>0</v>
      </c>
      <c r="T86" s="46">
        <v>31</v>
      </c>
      <c r="U86" s="46">
        <v>40</v>
      </c>
      <c r="V86" s="46">
        <v>9</v>
      </c>
    </row>
    <row r="87" spans="1:22" ht="15.75" customHeight="1">
      <c r="A87" s="46" t="s">
        <v>274</v>
      </c>
      <c r="B87" s="46" t="s">
        <v>89</v>
      </c>
      <c r="C87" s="46" t="s">
        <v>87</v>
      </c>
      <c r="D87" s="46">
        <v>141</v>
      </c>
      <c r="E87" s="46">
        <v>0.5</v>
      </c>
      <c r="F87" s="46">
        <v>2</v>
      </c>
      <c r="G87" s="46">
        <v>1</v>
      </c>
      <c r="H87" s="46">
        <v>0</v>
      </c>
      <c r="I87" s="46">
        <v>7</v>
      </c>
      <c r="J87" s="46">
        <v>3</v>
      </c>
      <c r="K87" s="46">
        <v>3</v>
      </c>
      <c r="L87" s="46">
        <v>0</v>
      </c>
      <c r="M87" s="46">
        <v>0</v>
      </c>
      <c r="N87" s="46">
        <v>0</v>
      </c>
      <c r="O87" s="46">
        <v>3</v>
      </c>
      <c r="P87" s="46">
        <v>3</v>
      </c>
      <c r="Q87" s="46">
        <v>2</v>
      </c>
      <c r="R87" s="46">
        <v>4</v>
      </c>
      <c r="S87" s="46">
        <v>2</v>
      </c>
      <c r="T87" s="46">
        <v>11</v>
      </c>
      <c r="U87" s="46">
        <v>80</v>
      </c>
      <c r="V87" s="46">
        <v>69</v>
      </c>
    </row>
    <row r="88" spans="1:22" ht="15.75" customHeight="1">
      <c r="A88" s="46" t="s">
        <v>276</v>
      </c>
      <c r="B88" s="46" t="s">
        <v>89</v>
      </c>
      <c r="C88" s="46" t="s">
        <v>87</v>
      </c>
      <c r="D88" s="46">
        <v>146</v>
      </c>
      <c r="E88" s="46">
        <v>0.5</v>
      </c>
      <c r="F88" s="46">
        <v>4</v>
      </c>
      <c r="G88" s="46">
        <v>0</v>
      </c>
      <c r="H88" s="46">
        <v>4</v>
      </c>
      <c r="I88" s="46">
        <v>6</v>
      </c>
      <c r="J88" s="46">
        <v>5</v>
      </c>
      <c r="K88" s="46">
        <v>1</v>
      </c>
      <c r="L88" s="46">
        <v>0</v>
      </c>
      <c r="M88" s="46">
        <v>0</v>
      </c>
      <c r="N88" s="46">
        <v>0</v>
      </c>
      <c r="O88" s="46">
        <v>5</v>
      </c>
      <c r="P88" s="46">
        <v>1</v>
      </c>
      <c r="Q88" s="46">
        <v>3</v>
      </c>
      <c r="R88" s="46">
        <v>4</v>
      </c>
      <c r="S88" s="46">
        <v>1</v>
      </c>
      <c r="T88" s="46">
        <v>32</v>
      </c>
      <c r="U88" s="46">
        <v>80</v>
      </c>
      <c r="V88" s="46">
        <v>48</v>
      </c>
    </row>
    <row r="89" spans="1:22" ht="15.75" customHeight="1">
      <c r="A89" s="46" t="s">
        <v>278</v>
      </c>
      <c r="B89" s="46" t="s">
        <v>89</v>
      </c>
      <c r="C89" s="46" t="s">
        <v>87</v>
      </c>
      <c r="D89" s="46">
        <v>167</v>
      </c>
      <c r="E89" s="46">
        <v>0.5</v>
      </c>
      <c r="F89" s="46">
        <v>2</v>
      </c>
      <c r="G89" s="46">
        <v>0</v>
      </c>
      <c r="H89" s="46">
        <v>0</v>
      </c>
      <c r="I89" s="46">
        <v>9</v>
      </c>
      <c r="J89" s="46">
        <v>4</v>
      </c>
      <c r="K89" s="46">
        <v>4</v>
      </c>
      <c r="L89" s="46">
        <v>0</v>
      </c>
      <c r="M89" s="46">
        <v>0</v>
      </c>
      <c r="N89" s="46">
        <v>0</v>
      </c>
      <c r="O89" s="46">
        <v>4</v>
      </c>
      <c r="P89" s="46">
        <v>4</v>
      </c>
      <c r="Q89" s="46">
        <v>3</v>
      </c>
      <c r="R89" s="46">
        <v>6</v>
      </c>
      <c r="S89" s="46">
        <v>3</v>
      </c>
      <c r="T89" s="46">
        <v>40</v>
      </c>
      <c r="U89" s="46">
        <v>120</v>
      </c>
      <c r="V89" s="46">
        <v>80</v>
      </c>
    </row>
    <row r="90" spans="1:22" ht="15.75" customHeight="1">
      <c r="A90" s="46" t="s">
        <v>280</v>
      </c>
      <c r="B90" s="46" t="s">
        <v>89</v>
      </c>
      <c r="C90" s="46" t="s">
        <v>87</v>
      </c>
      <c r="D90" s="46">
        <v>179</v>
      </c>
      <c r="E90" s="46">
        <v>0.5</v>
      </c>
      <c r="F90" s="46">
        <v>3</v>
      </c>
      <c r="G90" s="46">
        <v>1</v>
      </c>
      <c r="H90" s="46">
        <v>0</v>
      </c>
      <c r="I90" s="46">
        <v>11</v>
      </c>
      <c r="J90" s="46">
        <v>8</v>
      </c>
      <c r="K90" s="46">
        <v>1</v>
      </c>
      <c r="L90" s="46">
        <v>0</v>
      </c>
      <c r="M90" s="46">
        <v>0</v>
      </c>
      <c r="N90" s="46">
        <v>0</v>
      </c>
      <c r="O90" s="46">
        <v>8</v>
      </c>
      <c r="P90" s="46">
        <v>1</v>
      </c>
      <c r="Q90" s="46">
        <v>2</v>
      </c>
      <c r="R90" s="46">
        <v>7</v>
      </c>
      <c r="S90" s="46">
        <v>5</v>
      </c>
      <c r="T90" s="46">
        <v>12</v>
      </c>
      <c r="U90" s="46">
        <v>140</v>
      </c>
      <c r="V90" s="46">
        <v>128</v>
      </c>
    </row>
    <row r="91" spans="1:22" ht="15.75" customHeight="1">
      <c r="A91" s="46" t="s">
        <v>282</v>
      </c>
      <c r="B91" s="46" t="s">
        <v>89</v>
      </c>
      <c r="C91" s="46" t="s">
        <v>87</v>
      </c>
      <c r="D91" s="46">
        <v>191</v>
      </c>
      <c r="E91" s="46">
        <v>0.5</v>
      </c>
      <c r="F91" s="46">
        <v>4</v>
      </c>
      <c r="G91" s="46">
        <v>1</v>
      </c>
      <c r="H91" s="46">
        <v>0</v>
      </c>
      <c r="I91" s="46">
        <v>6</v>
      </c>
      <c r="J91" s="46">
        <v>4</v>
      </c>
      <c r="K91" s="46">
        <v>1</v>
      </c>
      <c r="L91" s="46">
        <v>0</v>
      </c>
      <c r="M91" s="46">
        <v>0</v>
      </c>
      <c r="N91" s="46">
        <v>0</v>
      </c>
      <c r="O91" s="46">
        <v>4</v>
      </c>
      <c r="P91" s="46">
        <v>1</v>
      </c>
      <c r="Q91" s="46">
        <v>2</v>
      </c>
      <c r="R91" s="46">
        <v>4</v>
      </c>
      <c r="S91" s="46">
        <v>2</v>
      </c>
      <c r="T91" s="46">
        <v>11</v>
      </c>
      <c r="U91" s="46">
        <v>80</v>
      </c>
      <c r="V91" s="46">
        <v>69</v>
      </c>
    </row>
    <row r="92" spans="1:22" ht="15.75" customHeight="1">
      <c r="A92" s="46" t="s">
        <v>284</v>
      </c>
      <c r="B92" s="46" t="s">
        <v>89</v>
      </c>
      <c r="C92" s="46" t="s">
        <v>87</v>
      </c>
      <c r="D92" s="46">
        <v>210</v>
      </c>
      <c r="E92" s="46">
        <v>0.5</v>
      </c>
      <c r="F92" s="46">
        <v>1</v>
      </c>
      <c r="G92" s="46">
        <v>1</v>
      </c>
      <c r="H92" s="46">
        <v>1</v>
      </c>
      <c r="I92" s="46">
        <v>5</v>
      </c>
      <c r="J92" s="46">
        <v>2</v>
      </c>
      <c r="K92" s="46">
        <v>2</v>
      </c>
      <c r="L92" s="46">
        <v>0</v>
      </c>
      <c r="M92" s="46">
        <v>0</v>
      </c>
      <c r="N92" s="46">
        <v>0</v>
      </c>
      <c r="O92" s="46">
        <v>2</v>
      </c>
      <c r="P92" s="46">
        <v>2</v>
      </c>
      <c r="Q92" s="46">
        <v>2</v>
      </c>
      <c r="R92" s="46">
        <v>3</v>
      </c>
      <c r="S92" s="46">
        <v>1</v>
      </c>
      <c r="T92" s="46">
        <v>26</v>
      </c>
      <c r="U92" s="46">
        <v>60</v>
      </c>
      <c r="V92" s="46">
        <v>34</v>
      </c>
    </row>
    <row r="93" spans="1:22" ht="15.75" customHeight="1">
      <c r="A93" s="46" t="s">
        <v>286</v>
      </c>
      <c r="B93" s="46" t="s">
        <v>89</v>
      </c>
      <c r="C93" s="46" t="s">
        <v>87</v>
      </c>
      <c r="D93" s="46">
        <v>236</v>
      </c>
      <c r="E93" s="46">
        <v>0.5</v>
      </c>
      <c r="F93" s="46">
        <v>5</v>
      </c>
      <c r="G93" s="46">
        <v>2</v>
      </c>
      <c r="H93" s="46">
        <v>1</v>
      </c>
      <c r="I93" s="46">
        <v>9</v>
      </c>
      <c r="J93" s="46">
        <v>5</v>
      </c>
      <c r="K93" s="46">
        <v>3</v>
      </c>
      <c r="L93" s="46">
        <v>0</v>
      </c>
      <c r="M93" s="46">
        <v>0</v>
      </c>
      <c r="N93" s="46">
        <v>0</v>
      </c>
      <c r="O93" s="46">
        <v>5</v>
      </c>
      <c r="P93" s="46">
        <v>3</v>
      </c>
      <c r="Q93" s="46">
        <v>3</v>
      </c>
      <c r="R93" s="46">
        <v>6</v>
      </c>
      <c r="S93" s="46">
        <v>3</v>
      </c>
      <c r="T93" s="46">
        <v>53</v>
      </c>
      <c r="U93" s="46">
        <v>120</v>
      </c>
      <c r="V93" s="46">
        <v>67</v>
      </c>
    </row>
    <row r="94" spans="1:22" ht="15.75" customHeight="1">
      <c r="A94" s="46" t="s">
        <v>288</v>
      </c>
      <c r="B94" s="46" t="s">
        <v>89</v>
      </c>
      <c r="C94" s="46" t="s">
        <v>87</v>
      </c>
      <c r="D94" s="46">
        <v>239</v>
      </c>
      <c r="E94" s="46">
        <v>0.5</v>
      </c>
      <c r="F94" s="46">
        <v>4</v>
      </c>
      <c r="G94" s="46">
        <v>0</v>
      </c>
      <c r="H94" s="46">
        <v>0</v>
      </c>
      <c r="I94" s="46">
        <v>5</v>
      </c>
      <c r="J94" s="46">
        <v>4</v>
      </c>
      <c r="K94" s="46">
        <v>0</v>
      </c>
      <c r="L94" s="46">
        <v>0</v>
      </c>
      <c r="M94" s="46">
        <v>0</v>
      </c>
      <c r="N94" s="46">
        <v>0</v>
      </c>
      <c r="O94" s="46">
        <v>4</v>
      </c>
      <c r="P94" s="46">
        <v>0</v>
      </c>
      <c r="Q94" s="46">
        <v>4</v>
      </c>
      <c r="R94" s="46">
        <v>3</v>
      </c>
      <c r="S94" s="5">
        <v>0</v>
      </c>
      <c r="T94" s="46">
        <v>58</v>
      </c>
      <c r="U94" s="46">
        <v>60</v>
      </c>
      <c r="V94" s="46">
        <v>2</v>
      </c>
    </row>
    <row r="95" spans="1:22" ht="15.75" customHeight="1">
      <c r="A95" s="46" t="s">
        <v>290</v>
      </c>
      <c r="B95" s="46" t="s">
        <v>89</v>
      </c>
      <c r="C95" s="46" t="s">
        <v>87</v>
      </c>
      <c r="D95" s="46">
        <v>248</v>
      </c>
      <c r="E95" s="46">
        <v>0.5</v>
      </c>
      <c r="F95" s="46">
        <v>2</v>
      </c>
      <c r="G95" s="46">
        <v>0</v>
      </c>
      <c r="H95" s="46">
        <v>0</v>
      </c>
      <c r="I95" s="46">
        <v>6</v>
      </c>
      <c r="J95" s="46">
        <v>3</v>
      </c>
      <c r="K95" s="46">
        <v>2</v>
      </c>
      <c r="L95" s="46">
        <v>0</v>
      </c>
      <c r="M95" s="46">
        <v>0</v>
      </c>
      <c r="N95" s="46">
        <v>0</v>
      </c>
      <c r="O95" s="46">
        <v>3</v>
      </c>
      <c r="P95" s="46">
        <v>2</v>
      </c>
      <c r="Q95" s="46">
        <v>2</v>
      </c>
      <c r="R95" s="46">
        <v>4</v>
      </c>
      <c r="S95" s="46">
        <v>2</v>
      </c>
      <c r="T95" s="46">
        <v>31</v>
      </c>
      <c r="U95" s="46">
        <v>80</v>
      </c>
      <c r="V95" s="46">
        <v>49</v>
      </c>
    </row>
    <row r="96" spans="1:22" ht="15.75" customHeight="1">
      <c r="A96" s="46" t="s">
        <v>292</v>
      </c>
      <c r="B96" s="46" t="s">
        <v>89</v>
      </c>
      <c r="C96" s="46" t="s">
        <v>87</v>
      </c>
      <c r="D96" s="46">
        <v>250</v>
      </c>
      <c r="E96" s="46">
        <v>0.5</v>
      </c>
      <c r="F96" s="46">
        <v>3</v>
      </c>
      <c r="G96" s="46">
        <v>0</v>
      </c>
      <c r="H96" s="46">
        <v>0</v>
      </c>
      <c r="I96" s="46">
        <v>5</v>
      </c>
      <c r="J96" s="46">
        <v>4</v>
      </c>
      <c r="K96" s="46">
        <v>0</v>
      </c>
      <c r="L96" s="46">
        <v>0</v>
      </c>
      <c r="M96" s="46">
        <v>0</v>
      </c>
      <c r="N96" s="46">
        <v>0</v>
      </c>
      <c r="O96" s="46">
        <v>4</v>
      </c>
      <c r="P96" s="46">
        <v>0</v>
      </c>
      <c r="Q96" s="46">
        <v>2</v>
      </c>
      <c r="R96" s="46">
        <v>3</v>
      </c>
      <c r="S96" s="46">
        <v>1</v>
      </c>
      <c r="T96" s="46">
        <v>28</v>
      </c>
      <c r="U96" s="46">
        <v>60</v>
      </c>
      <c r="V96" s="46">
        <v>32</v>
      </c>
    </row>
    <row r="97" spans="1:22" ht="15.75" customHeight="1">
      <c r="A97" s="46" t="s">
        <v>294</v>
      </c>
      <c r="B97" s="46" t="s">
        <v>89</v>
      </c>
      <c r="C97" s="46" t="s">
        <v>87</v>
      </c>
      <c r="D97" s="46">
        <v>263</v>
      </c>
      <c r="E97" s="46">
        <v>0.5</v>
      </c>
      <c r="F97" s="46">
        <v>4</v>
      </c>
      <c r="G97" s="46">
        <v>0</v>
      </c>
      <c r="H97" s="46">
        <v>0</v>
      </c>
      <c r="I97" s="46">
        <v>7</v>
      </c>
      <c r="J97" s="46">
        <v>6</v>
      </c>
      <c r="K97" s="46">
        <v>0</v>
      </c>
      <c r="L97" s="46">
        <v>0</v>
      </c>
      <c r="M97" s="46">
        <v>0</v>
      </c>
      <c r="N97" s="46">
        <v>0</v>
      </c>
      <c r="O97" s="46">
        <v>6</v>
      </c>
      <c r="P97" s="46">
        <v>0</v>
      </c>
      <c r="Q97" s="46">
        <v>3</v>
      </c>
      <c r="R97" s="46">
        <v>4</v>
      </c>
      <c r="S97" s="46">
        <v>1</v>
      </c>
      <c r="T97" s="46">
        <v>33</v>
      </c>
      <c r="U97" s="46">
        <v>80</v>
      </c>
      <c r="V97" s="46">
        <v>47</v>
      </c>
    </row>
    <row r="98" spans="1:22" ht="15.75" customHeight="1">
      <c r="A98" s="46" t="s">
        <v>296</v>
      </c>
      <c r="B98" s="46" t="s">
        <v>89</v>
      </c>
      <c r="C98" s="46" t="s">
        <v>87</v>
      </c>
      <c r="D98" s="46">
        <v>309</v>
      </c>
      <c r="E98" s="46">
        <v>0.5</v>
      </c>
      <c r="F98" s="46">
        <v>3</v>
      </c>
      <c r="G98" s="46">
        <v>0</v>
      </c>
      <c r="H98" s="46">
        <v>0</v>
      </c>
      <c r="I98" s="46">
        <v>3</v>
      </c>
      <c r="J98" s="46">
        <v>3</v>
      </c>
      <c r="K98" s="46">
        <v>0</v>
      </c>
      <c r="L98" s="46">
        <v>0</v>
      </c>
      <c r="M98" s="46">
        <v>0</v>
      </c>
      <c r="N98" s="46">
        <v>0</v>
      </c>
      <c r="O98" s="46">
        <v>3</v>
      </c>
      <c r="P98" s="46">
        <v>0</v>
      </c>
      <c r="Q98" s="46">
        <v>2</v>
      </c>
      <c r="R98" s="46">
        <v>2</v>
      </c>
      <c r="S98" s="46">
        <v>0</v>
      </c>
      <c r="T98" s="46">
        <v>10</v>
      </c>
      <c r="U98" s="46">
        <v>40</v>
      </c>
      <c r="V98" s="46">
        <v>30</v>
      </c>
    </row>
    <row r="99" spans="1:22" ht="15.75" customHeight="1">
      <c r="A99" s="46" t="s">
        <v>298</v>
      </c>
      <c r="B99" s="46" t="s">
        <v>89</v>
      </c>
      <c r="C99" s="46" t="s">
        <v>87</v>
      </c>
      <c r="D99" s="46">
        <v>327</v>
      </c>
      <c r="E99" s="46">
        <v>0.5</v>
      </c>
      <c r="F99" s="46">
        <v>0</v>
      </c>
      <c r="G99" s="46">
        <v>0</v>
      </c>
      <c r="I99" s="46">
        <v>4</v>
      </c>
      <c r="J99" s="46">
        <v>3</v>
      </c>
      <c r="K99" s="46">
        <v>0</v>
      </c>
      <c r="L99" s="46">
        <v>0</v>
      </c>
      <c r="M99" s="46">
        <v>0</v>
      </c>
      <c r="N99" s="46">
        <v>0</v>
      </c>
      <c r="O99" s="46">
        <v>3</v>
      </c>
      <c r="P99" s="46">
        <v>0</v>
      </c>
      <c r="Q99" s="46">
        <v>1</v>
      </c>
      <c r="R99" s="46">
        <v>2</v>
      </c>
      <c r="S99" s="46">
        <v>1</v>
      </c>
      <c r="T99" s="46">
        <v>7</v>
      </c>
      <c r="U99" s="46">
        <v>40</v>
      </c>
      <c r="V99" s="46">
        <v>33</v>
      </c>
    </row>
    <row r="100" spans="1:22" ht="15.75" customHeight="1">
      <c r="A100" s="46" t="s">
        <v>300</v>
      </c>
      <c r="B100" s="46" t="s">
        <v>237</v>
      </c>
      <c r="C100" s="46" t="s">
        <v>239</v>
      </c>
      <c r="D100" s="46">
        <v>1</v>
      </c>
      <c r="E100" s="46">
        <v>0.5</v>
      </c>
      <c r="F100" s="46">
        <v>4</v>
      </c>
      <c r="G100" s="46">
        <v>2</v>
      </c>
      <c r="H100" s="46">
        <v>0</v>
      </c>
      <c r="I100" s="46">
        <v>6</v>
      </c>
      <c r="J100" s="46">
        <v>3</v>
      </c>
      <c r="K100" s="46">
        <v>2</v>
      </c>
      <c r="L100" s="46">
        <v>0</v>
      </c>
      <c r="M100" s="46">
        <v>0</v>
      </c>
      <c r="N100" s="46">
        <v>0</v>
      </c>
      <c r="O100" s="46">
        <v>3</v>
      </c>
      <c r="P100" s="46">
        <v>2</v>
      </c>
      <c r="Q100" s="46">
        <v>2</v>
      </c>
      <c r="R100" s="46">
        <v>4</v>
      </c>
      <c r="S100" s="46">
        <v>2</v>
      </c>
      <c r="T100" s="46">
        <v>16</v>
      </c>
      <c r="U100" s="46">
        <v>80</v>
      </c>
      <c r="V100" s="46">
        <v>64</v>
      </c>
    </row>
    <row r="101" spans="1:22" ht="15.75" customHeight="1">
      <c r="A101" s="46" t="s">
        <v>302</v>
      </c>
      <c r="B101" s="46" t="s">
        <v>237</v>
      </c>
      <c r="C101" s="46" t="s">
        <v>239</v>
      </c>
      <c r="D101" s="46">
        <v>5</v>
      </c>
      <c r="E101" s="46">
        <v>0.5</v>
      </c>
      <c r="F101" s="46">
        <v>4</v>
      </c>
      <c r="G101" s="46">
        <v>0</v>
      </c>
      <c r="I101" s="46">
        <v>7</v>
      </c>
      <c r="J101" s="46">
        <v>6</v>
      </c>
      <c r="K101" s="46">
        <v>0</v>
      </c>
      <c r="L101" s="46">
        <v>0</v>
      </c>
      <c r="M101" s="46">
        <v>0</v>
      </c>
      <c r="N101" s="46">
        <v>0</v>
      </c>
      <c r="O101" s="46">
        <v>6</v>
      </c>
      <c r="P101" s="46">
        <v>0</v>
      </c>
      <c r="Q101" s="46">
        <v>3</v>
      </c>
      <c r="R101" s="46">
        <v>4</v>
      </c>
      <c r="S101" s="46">
        <v>1</v>
      </c>
      <c r="T101" s="46">
        <v>30</v>
      </c>
      <c r="U101" s="46">
        <v>80</v>
      </c>
      <c r="V101" s="46">
        <v>50</v>
      </c>
    </row>
    <row r="102" spans="1:22" ht="15.75" customHeight="1">
      <c r="A102" s="46" t="s">
        <v>304</v>
      </c>
      <c r="B102" s="46" t="s">
        <v>237</v>
      </c>
      <c r="C102" s="46" t="s">
        <v>239</v>
      </c>
      <c r="D102" s="46">
        <v>26</v>
      </c>
      <c r="E102" s="46">
        <v>0.5</v>
      </c>
      <c r="F102" s="46">
        <v>3</v>
      </c>
      <c r="G102" s="46">
        <v>1</v>
      </c>
      <c r="H102" s="46">
        <v>5</v>
      </c>
      <c r="I102" s="46">
        <v>6</v>
      </c>
      <c r="J102" s="46">
        <v>4</v>
      </c>
      <c r="K102" s="46">
        <v>1</v>
      </c>
      <c r="L102" s="46">
        <v>0</v>
      </c>
      <c r="M102" s="46">
        <v>0</v>
      </c>
      <c r="N102" s="46">
        <v>0</v>
      </c>
      <c r="O102" s="46">
        <v>4</v>
      </c>
      <c r="P102" s="46">
        <v>1</v>
      </c>
      <c r="Q102" s="46">
        <v>1</v>
      </c>
      <c r="R102" s="46">
        <v>4</v>
      </c>
      <c r="S102" s="46">
        <v>3</v>
      </c>
      <c r="T102" s="46">
        <v>18</v>
      </c>
      <c r="U102" s="46">
        <v>80</v>
      </c>
      <c r="V102" s="46">
        <v>62</v>
      </c>
    </row>
    <row r="103" spans="1:22" ht="15.75" customHeight="1">
      <c r="A103" s="46" t="s">
        <v>306</v>
      </c>
      <c r="B103" s="46" t="s">
        <v>237</v>
      </c>
      <c r="C103" s="46" t="s">
        <v>239</v>
      </c>
      <c r="D103" s="46">
        <v>32</v>
      </c>
      <c r="E103" s="46">
        <v>0.5</v>
      </c>
      <c r="F103" s="46">
        <v>1</v>
      </c>
      <c r="G103" s="46">
        <v>1</v>
      </c>
      <c r="H103" s="46">
        <v>3</v>
      </c>
      <c r="I103" s="46">
        <v>6</v>
      </c>
      <c r="J103" s="46">
        <v>3</v>
      </c>
      <c r="K103" s="46">
        <v>3</v>
      </c>
      <c r="L103" s="46">
        <v>0</v>
      </c>
      <c r="M103" s="46">
        <v>0</v>
      </c>
      <c r="N103" s="46">
        <v>0</v>
      </c>
      <c r="O103" s="46">
        <v>3</v>
      </c>
      <c r="P103" s="46">
        <v>3</v>
      </c>
      <c r="Q103" s="46">
        <v>2</v>
      </c>
      <c r="R103" s="46">
        <v>4</v>
      </c>
      <c r="S103" s="46">
        <v>2</v>
      </c>
      <c r="T103" s="46">
        <v>16</v>
      </c>
      <c r="U103" s="46">
        <v>80</v>
      </c>
      <c r="V103" s="46">
        <v>64</v>
      </c>
    </row>
    <row r="104" spans="1:22" ht="15.75" customHeight="1">
      <c r="A104" s="46" t="s">
        <v>308</v>
      </c>
      <c r="B104" s="46" t="s">
        <v>237</v>
      </c>
      <c r="C104" s="46" t="s">
        <v>239</v>
      </c>
      <c r="D104" s="46">
        <v>44</v>
      </c>
      <c r="E104" s="46">
        <v>0.5</v>
      </c>
      <c r="F104" s="46">
        <v>3</v>
      </c>
      <c r="G104" s="46">
        <v>0</v>
      </c>
      <c r="H104" s="46">
        <v>2</v>
      </c>
      <c r="I104" s="46">
        <v>6</v>
      </c>
      <c r="J104" s="46">
        <v>5</v>
      </c>
      <c r="K104" s="46">
        <v>0</v>
      </c>
      <c r="L104" s="46">
        <v>0</v>
      </c>
      <c r="M104" s="46">
        <v>0</v>
      </c>
      <c r="N104" s="46">
        <v>0</v>
      </c>
      <c r="O104" s="46">
        <v>5</v>
      </c>
      <c r="P104" s="46">
        <v>0</v>
      </c>
      <c r="Q104" s="46">
        <v>2</v>
      </c>
      <c r="R104" s="46">
        <v>4</v>
      </c>
      <c r="S104" s="46">
        <v>2</v>
      </c>
      <c r="T104" s="46">
        <v>24</v>
      </c>
      <c r="U104" s="46">
        <v>80</v>
      </c>
      <c r="V104" s="46">
        <v>56</v>
      </c>
    </row>
    <row r="105" spans="1:22" ht="15.75" customHeight="1">
      <c r="A105" s="46" t="s">
        <v>417</v>
      </c>
      <c r="B105" s="46" t="s">
        <v>311</v>
      </c>
      <c r="C105" s="46" t="s">
        <v>313</v>
      </c>
      <c r="D105" s="46">
        <v>1</v>
      </c>
      <c r="E105" s="46">
        <v>0.5</v>
      </c>
      <c r="F105" s="46">
        <v>5</v>
      </c>
      <c r="G105" s="46">
        <v>0</v>
      </c>
      <c r="H105" s="46">
        <v>4</v>
      </c>
      <c r="I105" s="46">
        <v>6</v>
      </c>
      <c r="J105" s="46">
        <v>5</v>
      </c>
      <c r="K105" s="46">
        <v>0</v>
      </c>
      <c r="L105" s="46">
        <v>0</v>
      </c>
      <c r="M105" s="46">
        <v>0</v>
      </c>
      <c r="N105" s="46">
        <v>0</v>
      </c>
      <c r="O105" s="46">
        <v>5</v>
      </c>
      <c r="P105" s="46">
        <v>0</v>
      </c>
      <c r="Q105" s="46">
        <v>1</v>
      </c>
      <c r="R105" s="46">
        <v>4</v>
      </c>
      <c r="S105" s="46">
        <v>3</v>
      </c>
      <c r="T105" s="46">
        <v>13</v>
      </c>
      <c r="U105" s="46">
        <v>80</v>
      </c>
      <c r="V105" s="46">
        <v>67</v>
      </c>
    </row>
    <row r="106" spans="1:22" ht="15.75" customHeight="1">
      <c r="A106" s="46" t="s">
        <v>314</v>
      </c>
      <c r="B106" s="46" t="s">
        <v>311</v>
      </c>
      <c r="C106" s="46" t="s">
        <v>313</v>
      </c>
      <c r="D106" s="46">
        <v>3</v>
      </c>
      <c r="E106" s="46">
        <v>0.5</v>
      </c>
      <c r="F106" s="46">
        <v>2</v>
      </c>
      <c r="G106" s="46">
        <v>0</v>
      </c>
      <c r="H106" s="46">
        <v>2</v>
      </c>
      <c r="I106" s="46">
        <v>6</v>
      </c>
      <c r="J106" s="46">
        <v>4</v>
      </c>
      <c r="K106" s="46">
        <v>2</v>
      </c>
      <c r="L106" s="46">
        <v>0</v>
      </c>
      <c r="M106" s="46">
        <v>0</v>
      </c>
      <c r="N106" s="46">
        <v>0</v>
      </c>
      <c r="O106" s="46">
        <v>4</v>
      </c>
      <c r="P106" s="46">
        <v>2</v>
      </c>
      <c r="Q106" s="46">
        <v>2</v>
      </c>
      <c r="R106" s="46">
        <v>4</v>
      </c>
      <c r="S106" s="46">
        <v>2</v>
      </c>
      <c r="T106" s="46">
        <v>22</v>
      </c>
      <c r="U106" s="46">
        <v>80</v>
      </c>
      <c r="V106" s="46">
        <v>58</v>
      </c>
    </row>
    <row r="107" spans="1:22" ht="15.75" customHeight="1">
      <c r="A107" s="46" t="s">
        <v>316</v>
      </c>
      <c r="B107" s="46" t="s">
        <v>311</v>
      </c>
      <c r="C107" s="46" t="s">
        <v>313</v>
      </c>
      <c r="D107" s="46">
        <v>4</v>
      </c>
      <c r="E107" s="46">
        <v>0.5</v>
      </c>
      <c r="F107" s="46">
        <v>2</v>
      </c>
      <c r="G107" s="46">
        <v>0</v>
      </c>
      <c r="H107" s="46">
        <v>1</v>
      </c>
      <c r="I107" s="46">
        <v>5</v>
      </c>
      <c r="J107" s="46">
        <v>4</v>
      </c>
      <c r="K107" s="46">
        <v>0</v>
      </c>
      <c r="L107" s="46">
        <v>0</v>
      </c>
      <c r="M107" s="46">
        <v>0</v>
      </c>
      <c r="N107" s="46">
        <v>0</v>
      </c>
      <c r="O107" s="46">
        <v>4</v>
      </c>
      <c r="P107" s="46">
        <v>0</v>
      </c>
      <c r="Q107" s="46">
        <v>4</v>
      </c>
      <c r="R107" s="46">
        <v>3</v>
      </c>
      <c r="S107" s="5">
        <v>0</v>
      </c>
      <c r="T107" s="46">
        <v>13</v>
      </c>
      <c r="U107" s="46">
        <v>60</v>
      </c>
      <c r="V107" s="46">
        <v>47</v>
      </c>
    </row>
    <row r="108" spans="1:22" ht="15.75" customHeight="1">
      <c r="A108" s="46" t="s">
        <v>318</v>
      </c>
      <c r="B108" s="46" t="s">
        <v>311</v>
      </c>
      <c r="C108" s="46" t="s">
        <v>313</v>
      </c>
      <c r="D108" s="46">
        <v>8</v>
      </c>
      <c r="E108" s="46">
        <v>0.5</v>
      </c>
      <c r="F108" s="46">
        <v>3</v>
      </c>
      <c r="G108" s="46">
        <v>0</v>
      </c>
      <c r="H108" s="46">
        <v>3</v>
      </c>
      <c r="I108" s="46">
        <v>5</v>
      </c>
      <c r="J108" s="46">
        <v>4</v>
      </c>
      <c r="K108" s="46">
        <v>0</v>
      </c>
      <c r="L108" s="46">
        <v>0</v>
      </c>
      <c r="M108" s="46">
        <v>0</v>
      </c>
      <c r="N108" s="46">
        <v>0</v>
      </c>
      <c r="O108" s="46">
        <v>4</v>
      </c>
      <c r="P108" s="46">
        <v>0</v>
      </c>
      <c r="Q108" s="46">
        <v>3</v>
      </c>
      <c r="R108" s="46">
        <v>3</v>
      </c>
      <c r="S108" s="46">
        <v>0</v>
      </c>
      <c r="T108" s="46">
        <v>0</v>
      </c>
      <c r="U108" s="46">
        <v>60</v>
      </c>
      <c r="V108" s="46">
        <v>60</v>
      </c>
    </row>
    <row r="109" spans="1:22" ht="15.75" customHeight="1">
      <c r="A109" s="46" t="s">
        <v>320</v>
      </c>
      <c r="B109" s="46" t="s">
        <v>311</v>
      </c>
      <c r="C109" s="46" t="s">
        <v>313</v>
      </c>
      <c r="D109" s="46" t="s">
        <v>320</v>
      </c>
      <c r="E109" s="46">
        <v>0.5</v>
      </c>
      <c r="F109" s="46">
        <v>3</v>
      </c>
      <c r="G109" s="46">
        <v>4</v>
      </c>
      <c r="H109" s="46">
        <v>0</v>
      </c>
      <c r="I109" s="46">
        <v>6</v>
      </c>
      <c r="J109" s="46">
        <v>6</v>
      </c>
      <c r="K109" s="46">
        <v>0</v>
      </c>
      <c r="L109" s="46">
        <v>0</v>
      </c>
      <c r="M109" s="46">
        <v>0</v>
      </c>
      <c r="N109" s="46">
        <v>0</v>
      </c>
      <c r="O109" s="46">
        <v>6</v>
      </c>
      <c r="P109" s="46">
        <v>0</v>
      </c>
      <c r="Q109" s="46">
        <v>2</v>
      </c>
      <c r="R109" s="46">
        <v>4</v>
      </c>
      <c r="S109" s="46">
        <v>2</v>
      </c>
      <c r="T109" s="46">
        <v>18</v>
      </c>
      <c r="U109" s="46">
        <v>80</v>
      </c>
      <c r="V109" s="46">
        <v>62</v>
      </c>
    </row>
    <row r="110" spans="1:22" ht="15.75" customHeight="1">
      <c r="A110" s="46" t="s">
        <v>322</v>
      </c>
      <c r="B110" s="46" t="s">
        <v>323</v>
      </c>
      <c r="C110" s="46" t="s">
        <v>325</v>
      </c>
      <c r="D110" s="46">
        <v>5</v>
      </c>
      <c r="E110" s="46">
        <v>0.5</v>
      </c>
      <c r="F110" s="46">
        <v>3</v>
      </c>
      <c r="G110" s="46">
        <v>1</v>
      </c>
      <c r="H110" s="46">
        <v>1</v>
      </c>
      <c r="I110" s="46">
        <v>5</v>
      </c>
      <c r="J110" s="46">
        <v>4</v>
      </c>
      <c r="K110" s="46">
        <v>1</v>
      </c>
      <c r="L110" s="46">
        <v>0</v>
      </c>
      <c r="M110" s="46">
        <v>0</v>
      </c>
      <c r="N110" s="46">
        <v>0</v>
      </c>
      <c r="O110" s="46">
        <v>4</v>
      </c>
      <c r="P110" s="46">
        <v>1</v>
      </c>
      <c r="Q110" s="46">
        <v>2</v>
      </c>
      <c r="R110" s="46">
        <v>3</v>
      </c>
      <c r="S110" s="46">
        <v>1</v>
      </c>
      <c r="T110" s="5">
        <v>30</v>
      </c>
      <c r="U110" s="46">
        <v>60</v>
      </c>
      <c r="V110" s="5">
        <v>30</v>
      </c>
    </row>
    <row r="111" spans="1:22" ht="15.75" customHeight="1">
      <c r="A111" s="46" t="s">
        <v>326</v>
      </c>
      <c r="B111" s="46" t="s">
        <v>323</v>
      </c>
      <c r="C111" s="46" t="s">
        <v>325</v>
      </c>
      <c r="D111" s="46">
        <v>11</v>
      </c>
      <c r="E111" s="46">
        <v>0.5</v>
      </c>
      <c r="F111" s="46">
        <v>4</v>
      </c>
      <c r="G111" s="46">
        <v>3</v>
      </c>
      <c r="H111" s="46">
        <v>0</v>
      </c>
      <c r="I111" s="46">
        <v>8</v>
      </c>
      <c r="J111" s="46">
        <v>4</v>
      </c>
      <c r="K111" s="46">
        <v>4</v>
      </c>
      <c r="L111" s="46">
        <v>0</v>
      </c>
      <c r="M111" s="46">
        <v>0</v>
      </c>
      <c r="N111" s="46">
        <v>0</v>
      </c>
      <c r="O111" s="46">
        <v>4</v>
      </c>
      <c r="P111" s="46">
        <v>4</v>
      </c>
      <c r="Q111" s="46">
        <v>2</v>
      </c>
      <c r="R111" s="46">
        <v>5</v>
      </c>
      <c r="S111" s="46">
        <v>3</v>
      </c>
      <c r="T111" s="46">
        <v>9</v>
      </c>
      <c r="U111" s="46">
        <v>100</v>
      </c>
      <c r="V111" s="46">
        <v>91</v>
      </c>
    </row>
    <row r="112" spans="1:22" ht="15.75" customHeight="1">
      <c r="A112" s="46" t="s">
        <v>328</v>
      </c>
      <c r="B112" s="46" t="s">
        <v>323</v>
      </c>
      <c r="C112" s="46" t="s">
        <v>325</v>
      </c>
      <c r="D112" s="46">
        <v>12</v>
      </c>
      <c r="E112" s="46">
        <v>0.5</v>
      </c>
      <c r="F112" s="46">
        <v>2</v>
      </c>
      <c r="G112" s="46">
        <v>0</v>
      </c>
      <c r="H112" s="46">
        <v>0</v>
      </c>
      <c r="I112" s="46">
        <v>6</v>
      </c>
      <c r="J112" s="46">
        <v>4</v>
      </c>
      <c r="K112" s="46">
        <v>2</v>
      </c>
      <c r="L112" s="46">
        <v>0</v>
      </c>
      <c r="M112" s="46">
        <v>0</v>
      </c>
      <c r="N112" s="46">
        <v>0</v>
      </c>
      <c r="O112" s="46">
        <v>4</v>
      </c>
      <c r="P112" s="46">
        <v>2</v>
      </c>
      <c r="Q112" s="46">
        <v>3</v>
      </c>
      <c r="R112" s="46">
        <v>4</v>
      </c>
      <c r="S112" s="46">
        <v>1</v>
      </c>
      <c r="T112" s="46">
        <v>16</v>
      </c>
      <c r="U112" s="46">
        <v>80</v>
      </c>
      <c r="V112" s="46">
        <v>64</v>
      </c>
    </row>
    <row r="113" spans="1:22" ht="15.75" customHeight="1">
      <c r="A113" s="46" t="s">
        <v>330</v>
      </c>
      <c r="B113" s="46" t="s">
        <v>323</v>
      </c>
      <c r="C113" s="46" t="s">
        <v>325</v>
      </c>
      <c r="D113" s="46">
        <v>16</v>
      </c>
      <c r="E113" s="46">
        <v>0.5</v>
      </c>
      <c r="F113" s="46">
        <v>1</v>
      </c>
      <c r="G113" s="46">
        <v>0</v>
      </c>
      <c r="H113" s="46">
        <v>0</v>
      </c>
      <c r="I113" s="46">
        <v>4</v>
      </c>
      <c r="J113" s="46">
        <v>4</v>
      </c>
      <c r="K113" s="46">
        <v>0</v>
      </c>
      <c r="L113" s="46">
        <v>0</v>
      </c>
      <c r="M113" s="46">
        <v>0</v>
      </c>
      <c r="N113" s="46">
        <v>0</v>
      </c>
      <c r="O113" s="46">
        <v>4</v>
      </c>
      <c r="P113" s="46">
        <v>0</v>
      </c>
      <c r="Q113" s="46">
        <v>2</v>
      </c>
      <c r="R113" s="46">
        <v>3</v>
      </c>
      <c r="S113" s="46">
        <v>1</v>
      </c>
      <c r="T113" s="46">
        <v>22</v>
      </c>
      <c r="U113" s="46">
        <v>60</v>
      </c>
      <c r="V113" s="46">
        <v>38</v>
      </c>
    </row>
    <row r="114" spans="1:22" ht="15.75" customHeight="1">
      <c r="A114" s="46" t="s">
        <v>332</v>
      </c>
      <c r="B114" s="46" t="s">
        <v>323</v>
      </c>
      <c r="C114" s="46" t="s">
        <v>325</v>
      </c>
      <c r="D114" s="46">
        <v>19</v>
      </c>
      <c r="E114" s="46">
        <v>0.5</v>
      </c>
      <c r="F114" s="46">
        <v>3</v>
      </c>
      <c r="G114" s="46">
        <v>0</v>
      </c>
      <c r="H114" s="46">
        <v>0</v>
      </c>
      <c r="I114" s="46">
        <v>8</v>
      </c>
      <c r="J114" s="46">
        <v>7</v>
      </c>
      <c r="K114" s="46">
        <v>0</v>
      </c>
      <c r="L114" s="46">
        <v>0</v>
      </c>
      <c r="M114" s="46">
        <v>0</v>
      </c>
      <c r="N114" s="46">
        <v>0</v>
      </c>
      <c r="O114" s="46">
        <v>7</v>
      </c>
      <c r="P114" s="46">
        <v>0</v>
      </c>
      <c r="Q114" s="46">
        <v>3</v>
      </c>
      <c r="R114" s="46">
        <v>5</v>
      </c>
      <c r="S114" s="46">
        <v>2</v>
      </c>
      <c r="T114" s="46">
        <v>9</v>
      </c>
      <c r="U114" s="46">
        <v>100</v>
      </c>
      <c r="V114" s="46">
        <v>91</v>
      </c>
    </row>
    <row r="115" spans="1:22" ht="15.75" customHeight="1">
      <c r="A115" s="46" t="s">
        <v>334</v>
      </c>
      <c r="B115" s="46" t="s">
        <v>323</v>
      </c>
      <c r="C115" s="46" t="s">
        <v>325</v>
      </c>
      <c r="D115" s="46">
        <v>24</v>
      </c>
      <c r="E115" s="46">
        <v>0.5</v>
      </c>
      <c r="F115" s="46">
        <v>5</v>
      </c>
      <c r="G115" s="46">
        <v>0</v>
      </c>
      <c r="H115" s="46">
        <v>0</v>
      </c>
      <c r="I115" s="46">
        <v>5</v>
      </c>
      <c r="J115" s="46">
        <v>5</v>
      </c>
      <c r="K115" s="46">
        <v>0</v>
      </c>
      <c r="L115" s="46">
        <v>0</v>
      </c>
      <c r="M115" s="46">
        <v>0</v>
      </c>
      <c r="N115" s="46">
        <v>0</v>
      </c>
      <c r="O115" s="46">
        <v>5</v>
      </c>
      <c r="P115" s="46">
        <v>0</v>
      </c>
      <c r="Q115" s="46">
        <v>3</v>
      </c>
      <c r="R115" s="46">
        <v>3</v>
      </c>
      <c r="S115" s="46">
        <v>0</v>
      </c>
      <c r="T115" s="46">
        <v>9</v>
      </c>
      <c r="U115" s="46">
        <v>60</v>
      </c>
      <c r="V115" s="46">
        <v>51</v>
      </c>
    </row>
    <row r="116" spans="1:22" ht="15.75" customHeight="1">
      <c r="A116" s="46" t="s">
        <v>336</v>
      </c>
      <c r="B116" s="46" t="s">
        <v>323</v>
      </c>
      <c r="C116" s="46" t="s">
        <v>325</v>
      </c>
      <c r="D116" s="46">
        <v>28</v>
      </c>
      <c r="E116" s="46">
        <v>0.5</v>
      </c>
      <c r="F116" s="46">
        <v>2</v>
      </c>
      <c r="G116" s="46">
        <v>0</v>
      </c>
      <c r="H116" s="46">
        <v>0</v>
      </c>
      <c r="I116" s="46">
        <v>6</v>
      </c>
      <c r="J116" s="46">
        <v>5</v>
      </c>
      <c r="K116" s="46">
        <v>0</v>
      </c>
      <c r="L116" s="46">
        <v>0</v>
      </c>
      <c r="M116" s="46">
        <v>0</v>
      </c>
      <c r="N116" s="46">
        <v>0</v>
      </c>
      <c r="O116" s="46">
        <v>5</v>
      </c>
      <c r="P116" s="46">
        <v>0</v>
      </c>
      <c r="Q116" s="46">
        <v>2</v>
      </c>
      <c r="R116" s="46">
        <v>4</v>
      </c>
      <c r="S116" s="46">
        <v>2</v>
      </c>
      <c r="T116" s="46">
        <v>24</v>
      </c>
      <c r="U116" s="46">
        <v>80</v>
      </c>
      <c r="V116" s="46">
        <v>56</v>
      </c>
    </row>
    <row r="117" spans="1:22" ht="15.75" customHeight="1">
      <c r="A117" s="46" t="s">
        <v>338</v>
      </c>
      <c r="B117" s="46" t="s">
        <v>323</v>
      </c>
      <c r="C117" s="46" t="s">
        <v>325</v>
      </c>
      <c r="D117" s="46">
        <v>31</v>
      </c>
      <c r="E117" s="46">
        <v>0.5</v>
      </c>
      <c r="F117" s="46">
        <v>3</v>
      </c>
      <c r="G117" s="46">
        <v>0</v>
      </c>
      <c r="H117" s="46">
        <v>0</v>
      </c>
      <c r="I117" s="46">
        <v>6</v>
      </c>
      <c r="J117" s="46">
        <v>5</v>
      </c>
      <c r="K117" s="46">
        <v>0</v>
      </c>
      <c r="L117" s="46">
        <v>0</v>
      </c>
      <c r="M117" s="46">
        <v>0</v>
      </c>
      <c r="N117" s="46">
        <v>0</v>
      </c>
      <c r="O117" s="46">
        <v>5</v>
      </c>
      <c r="P117" s="46">
        <v>0</v>
      </c>
      <c r="Q117" s="46">
        <v>3</v>
      </c>
      <c r="R117" s="46">
        <v>4</v>
      </c>
      <c r="S117" s="46">
        <v>1</v>
      </c>
      <c r="T117" s="46">
        <v>17</v>
      </c>
      <c r="U117" s="46">
        <v>80</v>
      </c>
      <c r="V117" s="46">
        <v>63</v>
      </c>
    </row>
    <row r="118" spans="1:22" ht="15.75" customHeight="1">
      <c r="A118" s="46" t="s">
        <v>340</v>
      </c>
      <c r="B118" s="46" t="s">
        <v>323</v>
      </c>
      <c r="C118" s="46" t="s">
        <v>325</v>
      </c>
      <c r="D118" s="46">
        <v>36</v>
      </c>
      <c r="E118" s="46">
        <v>0.5</v>
      </c>
      <c r="F118" s="46">
        <v>3</v>
      </c>
      <c r="G118" s="46">
        <v>0</v>
      </c>
      <c r="H118" s="46">
        <v>0</v>
      </c>
      <c r="I118" s="46">
        <v>5</v>
      </c>
      <c r="J118" s="46">
        <v>4</v>
      </c>
      <c r="K118" s="46">
        <v>0</v>
      </c>
      <c r="L118" s="46">
        <v>0</v>
      </c>
      <c r="M118" s="46">
        <v>0</v>
      </c>
      <c r="N118" s="46">
        <v>0</v>
      </c>
      <c r="O118" s="46">
        <v>4</v>
      </c>
      <c r="P118" s="46">
        <v>0</v>
      </c>
      <c r="Q118" s="46">
        <v>2</v>
      </c>
      <c r="R118" s="46">
        <v>3</v>
      </c>
      <c r="S118" s="46">
        <v>1</v>
      </c>
      <c r="T118" s="46">
        <v>19</v>
      </c>
      <c r="U118" s="46">
        <v>60</v>
      </c>
      <c r="V118" s="46">
        <v>41</v>
      </c>
    </row>
    <row r="119" spans="1:22" ht="15.75" customHeight="1">
      <c r="A119" s="46" t="s">
        <v>342</v>
      </c>
      <c r="B119" s="46" t="s">
        <v>323</v>
      </c>
      <c r="C119" s="46" t="s">
        <v>325</v>
      </c>
      <c r="D119" s="46">
        <v>39</v>
      </c>
      <c r="E119" s="46">
        <v>0.5</v>
      </c>
      <c r="F119" s="46">
        <v>3</v>
      </c>
      <c r="G119" s="46">
        <v>0</v>
      </c>
      <c r="H119" s="46">
        <v>0</v>
      </c>
      <c r="I119" s="46">
        <v>5</v>
      </c>
      <c r="J119" s="46">
        <v>4</v>
      </c>
      <c r="K119" s="46">
        <v>0</v>
      </c>
      <c r="L119" s="46">
        <v>0</v>
      </c>
      <c r="M119" s="46">
        <v>0</v>
      </c>
      <c r="N119" s="46">
        <v>0</v>
      </c>
      <c r="O119" s="46">
        <v>4</v>
      </c>
      <c r="P119" s="46">
        <v>0</v>
      </c>
      <c r="Q119" s="46">
        <v>3</v>
      </c>
      <c r="R119" s="46">
        <v>3</v>
      </c>
      <c r="S119" s="46">
        <v>0</v>
      </c>
      <c r="T119" s="46">
        <v>0</v>
      </c>
      <c r="U119" s="46">
        <v>60</v>
      </c>
      <c r="V119" s="46">
        <v>60</v>
      </c>
    </row>
    <row r="120" spans="1:22" ht="15.75" customHeight="1">
      <c r="A120" s="46" t="s">
        <v>344</v>
      </c>
      <c r="B120" s="46" t="s">
        <v>345</v>
      </c>
      <c r="C120" s="46" t="s">
        <v>347</v>
      </c>
      <c r="D120" s="46">
        <v>2</v>
      </c>
      <c r="E120" s="46">
        <v>0.5</v>
      </c>
      <c r="F120" s="46">
        <v>2</v>
      </c>
      <c r="G120" s="46">
        <v>1</v>
      </c>
      <c r="H120" s="46">
        <v>1</v>
      </c>
      <c r="I120" s="46">
        <v>5</v>
      </c>
      <c r="J120" s="46">
        <v>2</v>
      </c>
      <c r="K120" s="46">
        <v>2</v>
      </c>
      <c r="L120" s="46">
        <v>0</v>
      </c>
      <c r="M120" s="46">
        <v>0</v>
      </c>
      <c r="N120" s="46">
        <v>0</v>
      </c>
      <c r="O120" s="46">
        <v>2</v>
      </c>
      <c r="P120" s="46">
        <v>2</v>
      </c>
      <c r="Q120" s="46">
        <v>2</v>
      </c>
      <c r="R120" s="46">
        <v>3</v>
      </c>
      <c r="S120" s="46">
        <v>1</v>
      </c>
      <c r="T120" s="46">
        <v>8</v>
      </c>
      <c r="U120" s="46">
        <v>60</v>
      </c>
      <c r="V120" s="46">
        <v>52</v>
      </c>
    </row>
    <row r="121" spans="1:22" ht="15.75" customHeight="1">
      <c r="A121" s="46" t="s">
        <v>348</v>
      </c>
      <c r="B121" s="46" t="s">
        <v>345</v>
      </c>
      <c r="C121" s="46" t="s">
        <v>347</v>
      </c>
      <c r="D121" s="46">
        <v>6</v>
      </c>
      <c r="E121" s="46">
        <v>0.5</v>
      </c>
      <c r="F121" s="46">
        <v>2</v>
      </c>
      <c r="G121" s="46">
        <v>0</v>
      </c>
      <c r="I121" s="46">
        <v>4</v>
      </c>
      <c r="J121" s="46">
        <v>3</v>
      </c>
      <c r="K121" s="46">
        <v>0</v>
      </c>
      <c r="L121" s="46">
        <v>0</v>
      </c>
      <c r="M121" s="46">
        <v>0</v>
      </c>
      <c r="N121" s="46">
        <v>0</v>
      </c>
      <c r="O121" s="46">
        <v>3</v>
      </c>
      <c r="P121" s="46">
        <v>0</v>
      </c>
      <c r="Q121" s="46">
        <v>2</v>
      </c>
      <c r="R121" s="46">
        <v>2</v>
      </c>
      <c r="S121" s="46">
        <v>0</v>
      </c>
      <c r="T121" s="46">
        <v>7</v>
      </c>
      <c r="U121" s="46">
        <v>40</v>
      </c>
      <c r="V121" s="46">
        <v>33</v>
      </c>
    </row>
    <row r="122" spans="1:22" ht="15.75" customHeight="1">
      <c r="A122" s="46" t="s">
        <v>350</v>
      </c>
      <c r="B122" s="46" t="s">
        <v>345</v>
      </c>
      <c r="C122" s="46" t="s">
        <v>347</v>
      </c>
      <c r="D122" s="46">
        <v>9</v>
      </c>
      <c r="E122" s="46">
        <v>0.5</v>
      </c>
      <c r="F122" s="46">
        <v>1</v>
      </c>
      <c r="G122" s="46">
        <v>0</v>
      </c>
      <c r="H122" s="46">
        <v>0</v>
      </c>
      <c r="I122" s="46">
        <v>5</v>
      </c>
      <c r="J122" s="46">
        <v>4</v>
      </c>
      <c r="K122" s="46">
        <v>0</v>
      </c>
      <c r="L122" s="46">
        <v>0</v>
      </c>
      <c r="M122" s="46">
        <v>0</v>
      </c>
      <c r="N122" s="46">
        <v>0</v>
      </c>
      <c r="O122" s="46">
        <v>4</v>
      </c>
      <c r="P122" s="46">
        <v>0</v>
      </c>
      <c r="Q122" s="46">
        <v>1</v>
      </c>
      <c r="R122" s="46">
        <v>3</v>
      </c>
      <c r="S122" s="46">
        <v>2</v>
      </c>
      <c r="T122" s="46">
        <v>22</v>
      </c>
      <c r="U122" s="46">
        <v>60</v>
      </c>
      <c r="V122" s="46">
        <v>38</v>
      </c>
    </row>
    <row r="123" spans="1:22" ht="15.75" customHeight="1">
      <c r="A123" s="46" t="s">
        <v>352</v>
      </c>
      <c r="B123" s="46" t="s">
        <v>345</v>
      </c>
      <c r="C123" s="46" t="s">
        <v>347</v>
      </c>
      <c r="D123" s="46">
        <v>10</v>
      </c>
      <c r="E123" s="46">
        <v>0.5</v>
      </c>
      <c r="F123" s="46">
        <v>1</v>
      </c>
      <c r="G123" s="46">
        <v>0</v>
      </c>
      <c r="H123" s="46">
        <v>0</v>
      </c>
      <c r="I123" s="46">
        <v>4</v>
      </c>
      <c r="J123" s="46">
        <v>3</v>
      </c>
      <c r="K123" s="46">
        <v>0</v>
      </c>
      <c r="L123" s="46">
        <v>0</v>
      </c>
      <c r="M123" s="46">
        <v>0</v>
      </c>
      <c r="N123" s="46">
        <v>0</v>
      </c>
      <c r="O123" s="46">
        <v>3</v>
      </c>
      <c r="P123" s="46">
        <v>0</v>
      </c>
      <c r="Q123" s="46">
        <v>1</v>
      </c>
      <c r="R123" s="46">
        <v>2</v>
      </c>
      <c r="S123" s="46">
        <v>1</v>
      </c>
      <c r="T123" s="46">
        <v>66</v>
      </c>
      <c r="U123" s="5">
        <v>40</v>
      </c>
      <c r="V123" s="5">
        <v>6</v>
      </c>
    </row>
    <row r="124" spans="1:22" ht="15.75" customHeight="1">
      <c r="A124" s="46" t="s">
        <v>354</v>
      </c>
      <c r="B124" s="46" t="s">
        <v>345</v>
      </c>
      <c r="C124" s="46" t="s">
        <v>347</v>
      </c>
      <c r="D124" s="46" t="s">
        <v>356</v>
      </c>
      <c r="E124" s="46">
        <v>0.5</v>
      </c>
      <c r="F124" s="46">
        <v>3</v>
      </c>
      <c r="G124" s="46">
        <v>0</v>
      </c>
      <c r="H124" s="46">
        <v>0</v>
      </c>
      <c r="I124" s="46">
        <v>5</v>
      </c>
      <c r="J124" s="46">
        <v>4</v>
      </c>
      <c r="K124" s="46">
        <v>0</v>
      </c>
      <c r="L124" s="46">
        <v>0</v>
      </c>
      <c r="M124" s="46">
        <v>0</v>
      </c>
      <c r="N124" s="46">
        <v>0</v>
      </c>
      <c r="O124" s="46">
        <v>4</v>
      </c>
      <c r="P124" s="46">
        <v>0</v>
      </c>
      <c r="Q124" s="46">
        <v>2</v>
      </c>
      <c r="R124" s="46">
        <v>3</v>
      </c>
      <c r="S124" s="46">
        <v>1</v>
      </c>
      <c r="U124" s="46">
        <v>60</v>
      </c>
      <c r="V124" s="46">
        <v>60</v>
      </c>
    </row>
    <row r="125" spans="1:22" ht="15.75" customHeight="1">
      <c r="A125" s="46" t="s">
        <v>892</v>
      </c>
      <c r="B125" s="46" t="s">
        <v>89</v>
      </c>
      <c r="C125" s="46" t="s">
        <v>87</v>
      </c>
      <c r="D125" s="46">
        <v>48</v>
      </c>
      <c r="E125" s="5">
        <v>0.2</v>
      </c>
      <c r="F125" s="46">
        <v>1</v>
      </c>
      <c r="G125" s="46">
        <v>1</v>
      </c>
      <c r="H125" s="46">
        <v>0</v>
      </c>
      <c r="I125" s="46">
        <v>3</v>
      </c>
      <c r="J125" s="46">
        <v>2</v>
      </c>
      <c r="K125" s="46">
        <v>1</v>
      </c>
      <c r="L125" s="46">
        <v>0</v>
      </c>
      <c r="M125" s="46">
        <v>0</v>
      </c>
      <c r="N125" s="46">
        <v>0</v>
      </c>
      <c r="O125" s="46">
        <v>2</v>
      </c>
      <c r="P125" s="46">
        <v>1</v>
      </c>
      <c r="Q125" s="46">
        <v>2</v>
      </c>
      <c r="R125" s="46">
        <v>2</v>
      </c>
      <c r="S125" s="46">
        <v>0</v>
      </c>
      <c r="T125" s="46">
        <v>16</v>
      </c>
      <c r="U125" s="46">
        <v>40</v>
      </c>
      <c r="V125" s="46">
        <v>24</v>
      </c>
    </row>
    <row r="126" spans="1:22" ht="15.75" customHeight="1">
      <c r="A126" s="46" t="s">
        <v>893</v>
      </c>
      <c r="B126" s="46" t="s">
        <v>89</v>
      </c>
      <c r="C126" s="46" t="s">
        <v>87</v>
      </c>
      <c r="D126" s="46">
        <v>202</v>
      </c>
      <c r="E126" s="5">
        <v>0.2</v>
      </c>
      <c r="F126" s="46">
        <v>6</v>
      </c>
      <c r="G126" s="46">
        <v>0</v>
      </c>
      <c r="H126" s="46">
        <v>0</v>
      </c>
      <c r="I126" s="46">
        <v>3</v>
      </c>
      <c r="J126" s="46">
        <v>2</v>
      </c>
      <c r="K126" s="46">
        <v>0</v>
      </c>
      <c r="L126" s="46">
        <v>0</v>
      </c>
      <c r="M126" s="46">
        <v>0</v>
      </c>
      <c r="N126" s="46">
        <v>0</v>
      </c>
      <c r="O126" s="46">
        <v>2</v>
      </c>
      <c r="P126" s="46">
        <v>0</v>
      </c>
      <c r="Q126" s="46">
        <v>1</v>
      </c>
      <c r="R126" s="46">
        <v>2</v>
      </c>
      <c r="S126" s="46">
        <v>1</v>
      </c>
      <c r="T126" s="46">
        <v>3</v>
      </c>
      <c r="U126" s="46">
        <v>40</v>
      </c>
      <c r="V126" s="46">
        <v>37</v>
      </c>
    </row>
    <row r="127" spans="1:22" ht="15.75" customHeight="1">
      <c r="A127" s="46" t="s">
        <v>894</v>
      </c>
      <c r="B127" s="46" t="s">
        <v>89</v>
      </c>
      <c r="C127" s="46" t="s">
        <v>87</v>
      </c>
      <c r="D127" s="46">
        <v>329</v>
      </c>
      <c r="E127" s="5">
        <v>0.2</v>
      </c>
      <c r="F127" s="46">
        <v>1</v>
      </c>
      <c r="G127" s="46">
        <v>0</v>
      </c>
      <c r="H127" s="46">
        <v>0</v>
      </c>
      <c r="I127" s="46">
        <v>2</v>
      </c>
      <c r="J127" s="46">
        <v>2</v>
      </c>
      <c r="K127" s="46">
        <v>0</v>
      </c>
      <c r="L127" s="46">
        <v>0</v>
      </c>
      <c r="M127" s="46">
        <v>0</v>
      </c>
      <c r="N127" s="46">
        <v>0</v>
      </c>
      <c r="O127" s="46">
        <v>2</v>
      </c>
      <c r="P127" s="46">
        <v>0</v>
      </c>
      <c r="Q127" s="46">
        <v>2</v>
      </c>
      <c r="R127" s="46">
        <v>2</v>
      </c>
      <c r="S127" s="46">
        <v>0</v>
      </c>
      <c r="T127" s="46">
        <v>12</v>
      </c>
      <c r="U127" s="46">
        <v>40</v>
      </c>
      <c r="V127" s="46">
        <v>28</v>
      </c>
    </row>
    <row r="128" spans="1:22" ht="15.75" customHeight="1">
      <c r="C128" s="46" t="s">
        <v>87</v>
      </c>
      <c r="D128" s="46" t="s">
        <v>951</v>
      </c>
      <c r="E128" s="5">
        <v>0.1</v>
      </c>
      <c r="I128" s="46">
        <v>12</v>
      </c>
      <c r="J128" s="46">
        <v>6</v>
      </c>
      <c r="K128" s="46">
        <v>4</v>
      </c>
      <c r="L128" s="46">
        <v>0</v>
      </c>
      <c r="M128" s="46">
        <v>0</v>
      </c>
      <c r="N128" s="46">
        <v>0</v>
      </c>
      <c r="O128" s="46">
        <v>6</v>
      </c>
      <c r="P128" s="46">
        <v>4</v>
      </c>
      <c r="Q128" s="46">
        <v>1</v>
      </c>
      <c r="R128" s="46">
        <v>8</v>
      </c>
      <c r="S128" s="46">
        <f t="shared" ref="S128:S163" si="0">-(Q128-R128)</f>
        <v>7</v>
      </c>
      <c r="U128" s="46">
        <f t="shared" ref="U128:U164" si="1">R128*20</f>
        <v>160</v>
      </c>
    </row>
    <row r="129" spans="3:21" ht="15.75" customHeight="1">
      <c r="C129" s="46" t="s">
        <v>87</v>
      </c>
      <c r="D129" s="46">
        <v>286</v>
      </c>
      <c r="E129" s="5">
        <v>0.1</v>
      </c>
      <c r="F129" s="46">
        <v>5</v>
      </c>
      <c r="G129" s="46">
        <v>2</v>
      </c>
      <c r="I129" s="46">
        <v>11</v>
      </c>
      <c r="J129" s="46">
        <v>8</v>
      </c>
      <c r="K129" s="46">
        <v>2</v>
      </c>
      <c r="L129" s="46">
        <v>0</v>
      </c>
      <c r="M129" s="46">
        <v>0</v>
      </c>
      <c r="N129" s="46">
        <v>0</v>
      </c>
      <c r="O129" s="46">
        <v>8</v>
      </c>
      <c r="P129" s="46">
        <v>2</v>
      </c>
      <c r="Q129" s="46">
        <v>5</v>
      </c>
      <c r="R129" s="46">
        <v>7</v>
      </c>
      <c r="S129" s="46">
        <f t="shared" si="0"/>
        <v>2</v>
      </c>
      <c r="U129" s="46">
        <f t="shared" si="1"/>
        <v>140</v>
      </c>
    </row>
    <row r="130" spans="3:21" ht="15.75" customHeight="1">
      <c r="C130" s="46" t="s">
        <v>87</v>
      </c>
      <c r="D130" s="46">
        <v>244</v>
      </c>
      <c r="E130" s="5">
        <v>0.1</v>
      </c>
      <c r="F130" s="46">
        <v>5</v>
      </c>
      <c r="G130" s="46">
        <v>0</v>
      </c>
      <c r="I130" s="46">
        <v>10</v>
      </c>
      <c r="J130" s="46">
        <v>7</v>
      </c>
      <c r="K130" s="46">
        <v>2</v>
      </c>
      <c r="L130" s="46">
        <v>0</v>
      </c>
      <c r="M130" s="46">
        <v>0</v>
      </c>
      <c r="N130" s="46">
        <v>0</v>
      </c>
      <c r="O130" s="46">
        <v>7</v>
      </c>
      <c r="P130" s="46">
        <v>2</v>
      </c>
      <c r="Q130" s="46">
        <v>1</v>
      </c>
      <c r="R130" s="46">
        <v>6</v>
      </c>
      <c r="S130" s="46">
        <f t="shared" si="0"/>
        <v>5</v>
      </c>
      <c r="U130" s="46">
        <f t="shared" si="1"/>
        <v>120</v>
      </c>
    </row>
    <row r="131" spans="3:21" ht="15.75" customHeight="1">
      <c r="C131" s="46" t="s">
        <v>87</v>
      </c>
      <c r="D131" s="46">
        <v>299</v>
      </c>
      <c r="E131" s="5">
        <v>0.1</v>
      </c>
      <c r="F131" s="46">
        <v>3</v>
      </c>
      <c r="G131" s="46">
        <v>1</v>
      </c>
      <c r="I131" s="46">
        <v>7</v>
      </c>
      <c r="J131" s="46">
        <v>6</v>
      </c>
      <c r="K131" s="46">
        <v>1</v>
      </c>
      <c r="L131" s="46">
        <v>0</v>
      </c>
      <c r="M131" s="46">
        <v>0</v>
      </c>
      <c r="N131" s="46">
        <v>0</v>
      </c>
      <c r="O131" s="46">
        <v>6</v>
      </c>
      <c r="P131" s="46">
        <v>1</v>
      </c>
      <c r="Q131" s="46">
        <v>3</v>
      </c>
      <c r="R131" s="46">
        <v>5</v>
      </c>
      <c r="S131" s="46">
        <f t="shared" si="0"/>
        <v>2</v>
      </c>
      <c r="U131" s="46">
        <f t="shared" si="1"/>
        <v>100</v>
      </c>
    </row>
    <row r="132" spans="3:21" ht="15.75" customHeight="1">
      <c r="C132" s="46" t="s">
        <v>87</v>
      </c>
      <c r="D132" s="46">
        <v>280</v>
      </c>
      <c r="E132" s="5">
        <v>0.1</v>
      </c>
      <c r="F132" s="46">
        <v>5</v>
      </c>
      <c r="G132" s="46">
        <v>0</v>
      </c>
      <c r="I132" s="46">
        <v>10</v>
      </c>
      <c r="J132" s="46">
        <v>9</v>
      </c>
      <c r="K132" s="46">
        <v>0</v>
      </c>
      <c r="L132" s="46">
        <v>0</v>
      </c>
      <c r="M132" s="46">
        <v>0</v>
      </c>
      <c r="N132" s="46">
        <v>0</v>
      </c>
      <c r="O132" s="46">
        <v>9</v>
      </c>
      <c r="P132" s="46">
        <v>0</v>
      </c>
      <c r="Q132" s="46">
        <v>1</v>
      </c>
      <c r="R132" s="46">
        <v>6</v>
      </c>
      <c r="S132" s="46">
        <f t="shared" si="0"/>
        <v>5</v>
      </c>
      <c r="U132" s="46">
        <f t="shared" si="1"/>
        <v>120</v>
      </c>
    </row>
    <row r="133" spans="3:21" ht="15.75" customHeight="1">
      <c r="C133" s="46" t="s">
        <v>87</v>
      </c>
      <c r="D133" s="46">
        <v>53</v>
      </c>
      <c r="E133" s="5">
        <v>0.1</v>
      </c>
      <c r="F133" s="46">
        <v>3</v>
      </c>
      <c r="G133" s="46">
        <v>0</v>
      </c>
      <c r="I133" s="46">
        <v>10</v>
      </c>
      <c r="J133" s="46">
        <v>6</v>
      </c>
      <c r="K133" s="46">
        <v>3</v>
      </c>
      <c r="L133" s="46">
        <v>0</v>
      </c>
      <c r="M133" s="46">
        <v>0</v>
      </c>
      <c r="N133" s="46">
        <v>0</v>
      </c>
      <c r="O133" s="46">
        <v>6</v>
      </c>
      <c r="P133" s="46">
        <v>3</v>
      </c>
      <c r="Q133" s="46">
        <v>2</v>
      </c>
      <c r="R133" s="46">
        <v>6</v>
      </c>
      <c r="S133" s="46">
        <f t="shared" si="0"/>
        <v>4</v>
      </c>
      <c r="U133" s="46">
        <f t="shared" si="1"/>
        <v>120</v>
      </c>
    </row>
    <row r="134" spans="3:21" ht="15.75" customHeight="1">
      <c r="C134" s="46" t="s">
        <v>87</v>
      </c>
      <c r="D134" s="46" t="s">
        <v>949</v>
      </c>
      <c r="E134" s="5">
        <v>0.1</v>
      </c>
      <c r="I134" s="46">
        <v>8</v>
      </c>
      <c r="J134" s="46">
        <v>4</v>
      </c>
      <c r="K134" s="46">
        <v>3</v>
      </c>
      <c r="L134" s="46">
        <v>0</v>
      </c>
      <c r="M134" s="46">
        <v>0</v>
      </c>
      <c r="N134" s="46">
        <v>0</v>
      </c>
      <c r="O134" s="46">
        <v>4</v>
      </c>
      <c r="P134" s="46">
        <v>3</v>
      </c>
      <c r="Q134" s="46">
        <v>2</v>
      </c>
      <c r="R134" s="46">
        <v>5</v>
      </c>
      <c r="S134" s="46">
        <f t="shared" si="0"/>
        <v>3</v>
      </c>
      <c r="U134" s="46">
        <f t="shared" si="1"/>
        <v>100</v>
      </c>
    </row>
    <row r="135" spans="3:21" ht="15.75" customHeight="1">
      <c r="C135" s="46" t="s">
        <v>87</v>
      </c>
      <c r="D135" s="46">
        <v>76</v>
      </c>
      <c r="E135" s="5">
        <v>0.1</v>
      </c>
      <c r="F135" s="46">
        <v>0</v>
      </c>
      <c r="G135" s="46">
        <v>1</v>
      </c>
      <c r="I135" s="46">
        <v>7</v>
      </c>
      <c r="J135" s="46">
        <v>3</v>
      </c>
      <c r="K135" s="46">
        <v>4</v>
      </c>
      <c r="L135" s="46">
        <v>0</v>
      </c>
      <c r="M135" s="46">
        <v>0</v>
      </c>
      <c r="N135" s="46">
        <v>0</v>
      </c>
      <c r="O135" s="46">
        <v>3</v>
      </c>
      <c r="P135" s="46">
        <v>4</v>
      </c>
      <c r="R135" s="46">
        <v>5</v>
      </c>
      <c r="S135" s="46">
        <f t="shared" si="0"/>
        <v>5</v>
      </c>
      <c r="U135" s="46">
        <f t="shared" si="1"/>
        <v>100</v>
      </c>
    </row>
    <row r="136" spans="3:21" ht="15.75" customHeight="1">
      <c r="C136" s="46" t="s">
        <v>87</v>
      </c>
      <c r="D136" s="46">
        <v>121</v>
      </c>
      <c r="E136" s="5">
        <v>0.1</v>
      </c>
      <c r="F136" s="46">
        <v>3</v>
      </c>
      <c r="G136" s="46">
        <v>0</v>
      </c>
      <c r="I136" s="46">
        <v>7</v>
      </c>
      <c r="J136" s="46">
        <v>6</v>
      </c>
      <c r="K136" s="46">
        <v>0</v>
      </c>
      <c r="L136" s="46">
        <v>0</v>
      </c>
      <c r="M136" s="46">
        <v>0</v>
      </c>
      <c r="N136" s="46">
        <v>0</v>
      </c>
      <c r="O136" s="46">
        <v>6</v>
      </c>
      <c r="P136" s="46">
        <v>0</v>
      </c>
      <c r="Q136" s="46">
        <v>2</v>
      </c>
      <c r="R136" s="46">
        <v>4</v>
      </c>
      <c r="S136" s="46">
        <f t="shared" si="0"/>
        <v>2</v>
      </c>
      <c r="U136" s="46">
        <f t="shared" si="1"/>
        <v>80</v>
      </c>
    </row>
    <row r="137" spans="3:21" ht="15.75" customHeight="1">
      <c r="C137" s="46" t="s">
        <v>87</v>
      </c>
      <c r="D137" s="46">
        <v>255</v>
      </c>
      <c r="E137" s="5">
        <v>0.1</v>
      </c>
      <c r="F137" s="46">
        <v>2</v>
      </c>
      <c r="G137" s="46">
        <v>0</v>
      </c>
      <c r="I137" s="46">
        <v>7</v>
      </c>
      <c r="J137" s="46">
        <v>7</v>
      </c>
      <c r="K137" s="46">
        <v>0</v>
      </c>
      <c r="L137" s="46">
        <v>0</v>
      </c>
      <c r="M137" s="46">
        <v>0</v>
      </c>
      <c r="N137" s="46">
        <v>0</v>
      </c>
      <c r="O137" s="46">
        <v>7</v>
      </c>
      <c r="P137" s="46">
        <v>0</v>
      </c>
      <c r="Q137" s="46">
        <v>3</v>
      </c>
      <c r="R137" s="46">
        <v>5</v>
      </c>
      <c r="S137" s="46">
        <f t="shared" si="0"/>
        <v>2</v>
      </c>
      <c r="U137" s="46">
        <f t="shared" si="1"/>
        <v>100</v>
      </c>
    </row>
    <row r="138" spans="3:21" ht="15.75" customHeight="1">
      <c r="C138" s="46" t="s">
        <v>87</v>
      </c>
      <c r="D138" s="46">
        <v>221</v>
      </c>
      <c r="E138" s="5">
        <v>0.1</v>
      </c>
      <c r="F138" s="46">
        <v>6</v>
      </c>
      <c r="G138" s="46">
        <v>0</v>
      </c>
      <c r="I138" s="46">
        <v>9</v>
      </c>
      <c r="J138" s="46">
        <v>6</v>
      </c>
      <c r="K138" s="46">
        <v>1</v>
      </c>
      <c r="L138" s="46">
        <v>0</v>
      </c>
      <c r="M138" s="46">
        <v>0</v>
      </c>
      <c r="N138" s="46">
        <v>0</v>
      </c>
      <c r="O138" s="46">
        <v>6</v>
      </c>
      <c r="P138" s="46">
        <v>1</v>
      </c>
      <c r="Q138" s="46">
        <v>1</v>
      </c>
      <c r="R138" s="46">
        <v>5</v>
      </c>
      <c r="S138" s="46">
        <f t="shared" si="0"/>
        <v>4</v>
      </c>
      <c r="U138" s="46">
        <f t="shared" si="1"/>
        <v>100</v>
      </c>
    </row>
    <row r="139" spans="3:21" ht="15.75" customHeight="1">
      <c r="C139" s="46" t="s">
        <v>87</v>
      </c>
      <c r="D139" s="46">
        <v>70</v>
      </c>
      <c r="E139" s="5">
        <v>0.1</v>
      </c>
      <c r="F139" s="46">
        <v>7</v>
      </c>
      <c r="G139" s="46">
        <v>0</v>
      </c>
      <c r="I139" s="46">
        <v>8</v>
      </c>
      <c r="J139" s="46">
        <v>6</v>
      </c>
      <c r="K139" s="46">
        <v>0</v>
      </c>
      <c r="L139" s="46">
        <v>0</v>
      </c>
      <c r="M139" s="46">
        <v>0</v>
      </c>
      <c r="N139" s="46">
        <v>0</v>
      </c>
      <c r="O139" s="46">
        <v>6</v>
      </c>
      <c r="P139" s="46">
        <v>0</v>
      </c>
      <c r="Q139" s="46">
        <v>1</v>
      </c>
      <c r="R139" s="46">
        <v>5</v>
      </c>
      <c r="S139" s="46">
        <f t="shared" si="0"/>
        <v>4</v>
      </c>
      <c r="U139" s="46">
        <f t="shared" si="1"/>
        <v>100</v>
      </c>
    </row>
    <row r="140" spans="3:21" ht="15.75" customHeight="1">
      <c r="C140" s="46" t="s">
        <v>87</v>
      </c>
      <c r="D140" s="46">
        <v>278</v>
      </c>
      <c r="E140" s="5">
        <v>0.1</v>
      </c>
      <c r="F140" s="46">
        <v>5</v>
      </c>
      <c r="G140" s="46">
        <v>0</v>
      </c>
      <c r="I140" s="46">
        <v>8</v>
      </c>
      <c r="J140" s="46">
        <v>5</v>
      </c>
      <c r="K140" s="46">
        <v>2</v>
      </c>
      <c r="L140" s="46">
        <v>0</v>
      </c>
      <c r="M140" s="46">
        <v>0</v>
      </c>
      <c r="N140" s="46">
        <v>0</v>
      </c>
      <c r="O140" s="46">
        <v>5</v>
      </c>
      <c r="P140" s="46">
        <v>2</v>
      </c>
      <c r="Q140" s="46">
        <v>2</v>
      </c>
      <c r="R140" s="46">
        <v>5</v>
      </c>
      <c r="S140" s="46">
        <f t="shared" si="0"/>
        <v>3</v>
      </c>
      <c r="U140" s="46">
        <f t="shared" si="1"/>
        <v>100</v>
      </c>
    </row>
    <row r="141" spans="3:21" ht="15.75" customHeight="1">
      <c r="C141" s="46" t="s">
        <v>87</v>
      </c>
      <c r="D141" s="46">
        <v>269</v>
      </c>
      <c r="E141" s="5">
        <v>0.1</v>
      </c>
      <c r="F141" s="46">
        <v>0</v>
      </c>
      <c r="G141" s="46">
        <v>2</v>
      </c>
      <c r="I141" s="46">
        <v>8</v>
      </c>
      <c r="J141" s="46">
        <v>4</v>
      </c>
      <c r="K141" s="46">
        <v>3</v>
      </c>
      <c r="L141" s="46">
        <v>0</v>
      </c>
      <c r="M141" s="46">
        <v>0</v>
      </c>
      <c r="N141" s="46">
        <v>0</v>
      </c>
      <c r="O141" s="46">
        <v>4</v>
      </c>
      <c r="P141" s="46">
        <v>3</v>
      </c>
      <c r="Q141" s="46">
        <v>2</v>
      </c>
      <c r="R141" s="46">
        <v>5</v>
      </c>
      <c r="S141" s="46">
        <f t="shared" si="0"/>
        <v>3</v>
      </c>
      <c r="U141" s="46">
        <f t="shared" si="1"/>
        <v>100</v>
      </c>
    </row>
    <row r="142" spans="3:21" ht="15.75" customHeight="1">
      <c r="C142" s="46" t="s">
        <v>87</v>
      </c>
      <c r="D142" s="46">
        <v>212</v>
      </c>
      <c r="E142" s="5">
        <v>0.1</v>
      </c>
      <c r="F142" s="46">
        <v>5</v>
      </c>
      <c r="G142" s="46">
        <v>0</v>
      </c>
      <c r="I142" s="46">
        <v>7</v>
      </c>
      <c r="J142" s="46">
        <v>4</v>
      </c>
      <c r="K142" s="46">
        <v>2</v>
      </c>
      <c r="L142" s="46">
        <v>0</v>
      </c>
      <c r="M142" s="46">
        <v>0</v>
      </c>
      <c r="N142" s="46">
        <v>0</v>
      </c>
      <c r="O142" s="46">
        <v>4</v>
      </c>
      <c r="P142" s="46">
        <v>2</v>
      </c>
      <c r="Q142" s="46">
        <v>1</v>
      </c>
      <c r="R142" s="46">
        <v>4</v>
      </c>
      <c r="S142" s="46">
        <f t="shared" si="0"/>
        <v>3</v>
      </c>
      <c r="U142" s="46">
        <f t="shared" si="1"/>
        <v>80</v>
      </c>
    </row>
    <row r="143" spans="3:21" ht="15.75" customHeight="1">
      <c r="C143" s="46" t="s">
        <v>87</v>
      </c>
      <c r="D143" s="46">
        <v>115</v>
      </c>
      <c r="E143" s="5">
        <v>0.1</v>
      </c>
      <c r="F143" s="46">
        <v>6</v>
      </c>
      <c r="G143" s="46">
        <v>0</v>
      </c>
      <c r="I143" s="46">
        <v>8</v>
      </c>
      <c r="J143" s="46">
        <v>6</v>
      </c>
      <c r="K143" s="46">
        <v>2</v>
      </c>
      <c r="L143" s="46">
        <v>0</v>
      </c>
      <c r="M143" s="46">
        <v>0</v>
      </c>
      <c r="N143" s="46">
        <v>0</v>
      </c>
      <c r="O143" s="46">
        <v>6</v>
      </c>
      <c r="P143" s="46">
        <v>2</v>
      </c>
      <c r="Q143" s="46">
        <v>1</v>
      </c>
      <c r="R143" s="46">
        <v>5</v>
      </c>
      <c r="S143" s="46">
        <f t="shared" si="0"/>
        <v>4</v>
      </c>
      <c r="U143" s="46">
        <f t="shared" si="1"/>
        <v>100</v>
      </c>
    </row>
    <row r="144" spans="3:21" ht="15.75" customHeight="1">
      <c r="C144" s="46" t="s">
        <v>87</v>
      </c>
      <c r="D144" s="46">
        <v>128</v>
      </c>
      <c r="E144" s="5">
        <v>0.1</v>
      </c>
      <c r="F144" s="46">
        <v>2</v>
      </c>
      <c r="G144" s="46">
        <v>0</v>
      </c>
      <c r="I144" s="46">
        <v>6</v>
      </c>
      <c r="J144" s="46">
        <v>6</v>
      </c>
      <c r="K144" s="46">
        <v>0</v>
      </c>
      <c r="L144" s="46">
        <v>0</v>
      </c>
      <c r="M144" s="46">
        <v>0</v>
      </c>
      <c r="N144" s="46">
        <v>0</v>
      </c>
      <c r="O144" s="46">
        <v>6</v>
      </c>
      <c r="P144" s="46">
        <v>0</v>
      </c>
      <c r="Q144" s="46">
        <v>3</v>
      </c>
      <c r="R144" s="46">
        <v>4</v>
      </c>
      <c r="S144" s="46">
        <f t="shared" si="0"/>
        <v>1</v>
      </c>
      <c r="U144" s="46">
        <f t="shared" si="1"/>
        <v>80</v>
      </c>
    </row>
    <row r="145" spans="3:21" ht="15.75" customHeight="1">
      <c r="C145" s="46" t="s">
        <v>87</v>
      </c>
      <c r="D145" s="46">
        <v>275</v>
      </c>
      <c r="E145" s="5">
        <v>0.1</v>
      </c>
      <c r="F145" s="46">
        <v>3</v>
      </c>
      <c r="G145" s="46">
        <v>2</v>
      </c>
      <c r="I145" s="46">
        <v>7</v>
      </c>
      <c r="J145" s="46">
        <v>5</v>
      </c>
      <c r="K145" s="46">
        <v>2</v>
      </c>
      <c r="L145" s="46">
        <v>0</v>
      </c>
      <c r="M145" s="46">
        <v>0</v>
      </c>
      <c r="N145" s="46">
        <v>0</v>
      </c>
      <c r="O145" s="46">
        <v>5</v>
      </c>
      <c r="P145" s="46">
        <v>2</v>
      </c>
      <c r="Q145" s="46">
        <v>1</v>
      </c>
      <c r="R145" s="46">
        <v>5</v>
      </c>
      <c r="S145" s="46">
        <f t="shared" si="0"/>
        <v>4</v>
      </c>
      <c r="U145" s="46">
        <f t="shared" si="1"/>
        <v>100</v>
      </c>
    </row>
    <row r="146" spans="3:21" ht="15.75" customHeight="1">
      <c r="C146" s="46" t="s">
        <v>87</v>
      </c>
      <c r="D146" s="46">
        <v>99</v>
      </c>
      <c r="E146" s="5">
        <v>0.1</v>
      </c>
      <c r="F146" s="46">
        <v>6</v>
      </c>
      <c r="G146" s="46">
        <v>0</v>
      </c>
      <c r="I146" s="46">
        <v>8</v>
      </c>
      <c r="J146" s="46">
        <v>7</v>
      </c>
      <c r="K146" s="46">
        <v>0</v>
      </c>
      <c r="L146" s="46">
        <v>0</v>
      </c>
      <c r="M146" s="46">
        <v>0</v>
      </c>
      <c r="N146" s="46">
        <v>0</v>
      </c>
      <c r="O146" s="46">
        <v>7</v>
      </c>
      <c r="P146" s="46">
        <v>0</v>
      </c>
      <c r="Q146" s="46">
        <v>3</v>
      </c>
      <c r="R146" s="46">
        <v>5</v>
      </c>
      <c r="S146" s="46">
        <f t="shared" si="0"/>
        <v>2</v>
      </c>
      <c r="U146" s="46">
        <f t="shared" si="1"/>
        <v>100</v>
      </c>
    </row>
    <row r="147" spans="3:21" ht="15.75" customHeight="1">
      <c r="C147" s="46" t="s">
        <v>87</v>
      </c>
      <c r="D147" s="46">
        <v>195</v>
      </c>
      <c r="E147" s="5">
        <v>0.1</v>
      </c>
      <c r="F147" s="46">
        <v>4</v>
      </c>
      <c r="G147" s="46">
        <v>0</v>
      </c>
      <c r="I147" s="46">
        <v>7</v>
      </c>
      <c r="J147" s="46">
        <v>6</v>
      </c>
      <c r="K147" s="46">
        <v>0</v>
      </c>
      <c r="L147" s="46">
        <v>0</v>
      </c>
      <c r="M147" s="46">
        <v>0</v>
      </c>
      <c r="N147" s="46">
        <v>0</v>
      </c>
      <c r="O147" s="46">
        <v>6</v>
      </c>
      <c r="P147" s="46">
        <v>0</v>
      </c>
      <c r="Q147" s="46">
        <v>2</v>
      </c>
      <c r="R147" s="46">
        <v>4</v>
      </c>
      <c r="S147" s="46">
        <f t="shared" si="0"/>
        <v>2</v>
      </c>
      <c r="U147" s="46">
        <f t="shared" si="1"/>
        <v>80</v>
      </c>
    </row>
    <row r="148" spans="3:21" ht="15.75" customHeight="1">
      <c r="C148" s="46" t="s">
        <v>87</v>
      </c>
      <c r="D148" s="46">
        <v>318</v>
      </c>
      <c r="E148" s="5">
        <v>0.1</v>
      </c>
      <c r="F148" s="46">
        <v>2</v>
      </c>
      <c r="G148" s="46">
        <v>0</v>
      </c>
      <c r="I148" s="46">
        <v>9</v>
      </c>
      <c r="J148" s="46">
        <v>8</v>
      </c>
      <c r="K148" s="46">
        <v>0</v>
      </c>
      <c r="L148" s="46">
        <v>0</v>
      </c>
      <c r="M148" s="46">
        <v>0</v>
      </c>
      <c r="N148" s="46">
        <v>0</v>
      </c>
      <c r="O148" s="46">
        <v>8</v>
      </c>
      <c r="P148" s="46">
        <v>0</v>
      </c>
      <c r="Q148" s="46">
        <v>1</v>
      </c>
      <c r="R148" s="46">
        <v>6</v>
      </c>
      <c r="S148" s="46">
        <f t="shared" si="0"/>
        <v>5</v>
      </c>
      <c r="U148" s="46">
        <f t="shared" si="1"/>
        <v>120</v>
      </c>
    </row>
    <row r="149" spans="3:21" ht="15.75" customHeight="1">
      <c r="C149" s="46" t="s">
        <v>87</v>
      </c>
      <c r="D149" s="46">
        <v>47</v>
      </c>
      <c r="E149" s="5">
        <v>0.1</v>
      </c>
      <c r="F149" s="46">
        <v>2</v>
      </c>
      <c r="G149" s="46">
        <v>1</v>
      </c>
      <c r="I149" s="46">
        <v>6</v>
      </c>
      <c r="J149" s="46">
        <v>3</v>
      </c>
      <c r="K149" s="46">
        <v>2</v>
      </c>
      <c r="L149" s="46">
        <v>0</v>
      </c>
      <c r="M149" s="46">
        <v>0</v>
      </c>
      <c r="N149" s="46">
        <v>0</v>
      </c>
      <c r="O149" s="46">
        <v>3</v>
      </c>
      <c r="P149" s="46">
        <v>2</v>
      </c>
      <c r="Q149" s="46">
        <v>4</v>
      </c>
      <c r="R149" s="46">
        <v>4</v>
      </c>
      <c r="S149" s="46">
        <f t="shared" si="0"/>
        <v>0</v>
      </c>
      <c r="U149" s="46">
        <f t="shared" si="1"/>
        <v>80</v>
      </c>
    </row>
    <row r="150" spans="3:21" ht="15.75" customHeight="1">
      <c r="C150" s="46" t="s">
        <v>87</v>
      </c>
      <c r="D150" s="46">
        <v>12</v>
      </c>
      <c r="E150" s="5">
        <v>0.1</v>
      </c>
      <c r="F150" s="46">
        <v>7</v>
      </c>
      <c r="G150" s="46">
        <v>0</v>
      </c>
      <c r="I150" s="46">
        <v>6</v>
      </c>
      <c r="J150" s="46">
        <v>5</v>
      </c>
      <c r="K150" s="46">
        <v>0</v>
      </c>
      <c r="L150" s="46">
        <v>0</v>
      </c>
      <c r="M150" s="46">
        <v>0</v>
      </c>
      <c r="N150" s="46">
        <v>0</v>
      </c>
      <c r="O150" s="46">
        <v>5</v>
      </c>
      <c r="P150" s="46">
        <v>0</v>
      </c>
      <c r="Q150" s="46">
        <v>1</v>
      </c>
      <c r="R150" s="46">
        <v>4</v>
      </c>
      <c r="S150" s="46">
        <f t="shared" si="0"/>
        <v>3</v>
      </c>
      <c r="U150" s="46">
        <f t="shared" si="1"/>
        <v>80</v>
      </c>
    </row>
    <row r="151" spans="3:21" ht="15.75" customHeight="1">
      <c r="C151" s="46" t="s">
        <v>87</v>
      </c>
      <c r="D151" s="46">
        <v>170</v>
      </c>
      <c r="E151" s="5">
        <v>0.1</v>
      </c>
      <c r="I151" s="46">
        <v>5</v>
      </c>
      <c r="J151" s="46">
        <v>1</v>
      </c>
      <c r="K151" s="46">
        <v>3</v>
      </c>
      <c r="L151" s="46">
        <v>0</v>
      </c>
      <c r="M151" s="46">
        <v>0</v>
      </c>
      <c r="N151" s="46">
        <v>0</v>
      </c>
      <c r="O151" s="46">
        <v>1</v>
      </c>
      <c r="P151" s="46">
        <v>3</v>
      </c>
      <c r="Q151" s="46">
        <v>1</v>
      </c>
      <c r="R151" s="46">
        <v>3</v>
      </c>
      <c r="S151" s="46">
        <f t="shared" si="0"/>
        <v>2</v>
      </c>
      <c r="U151" s="46">
        <f t="shared" si="1"/>
        <v>60</v>
      </c>
    </row>
    <row r="152" spans="3:21" ht="15.75" customHeight="1">
      <c r="C152" s="46" t="s">
        <v>87</v>
      </c>
      <c r="D152" s="46">
        <v>273</v>
      </c>
      <c r="E152" s="5">
        <v>0.1</v>
      </c>
      <c r="I152" s="46">
        <v>6</v>
      </c>
      <c r="J152" s="46">
        <v>4</v>
      </c>
      <c r="K152" s="46">
        <v>1</v>
      </c>
      <c r="L152" s="46">
        <v>0</v>
      </c>
      <c r="M152" s="46">
        <v>0</v>
      </c>
      <c r="N152" s="46">
        <v>0</v>
      </c>
      <c r="O152" s="46">
        <v>4</v>
      </c>
      <c r="P152" s="46">
        <v>1</v>
      </c>
      <c r="Q152" s="46">
        <v>1</v>
      </c>
      <c r="R152" s="46">
        <v>4</v>
      </c>
      <c r="S152" s="46">
        <f t="shared" si="0"/>
        <v>3</v>
      </c>
      <c r="U152" s="46">
        <f t="shared" si="1"/>
        <v>80</v>
      </c>
    </row>
    <row r="153" spans="3:21" ht="15.75" customHeight="1">
      <c r="C153" s="46" t="s">
        <v>87</v>
      </c>
      <c r="D153" s="46">
        <v>223</v>
      </c>
      <c r="E153" s="5">
        <v>0.1</v>
      </c>
      <c r="I153" s="46">
        <v>6</v>
      </c>
      <c r="J153" s="46">
        <v>5</v>
      </c>
      <c r="K153" s="46">
        <v>0</v>
      </c>
      <c r="L153" s="46">
        <v>0</v>
      </c>
      <c r="M153" s="46">
        <v>0</v>
      </c>
      <c r="N153" s="46">
        <v>0</v>
      </c>
      <c r="O153" s="46">
        <v>5</v>
      </c>
      <c r="P153" s="46">
        <v>0</v>
      </c>
      <c r="Q153" s="46">
        <v>2</v>
      </c>
      <c r="R153" s="46">
        <v>4</v>
      </c>
      <c r="S153" s="46">
        <f t="shared" si="0"/>
        <v>2</v>
      </c>
      <c r="U153" s="46">
        <f t="shared" si="1"/>
        <v>80</v>
      </c>
    </row>
    <row r="154" spans="3:21" ht="15.75" customHeight="1">
      <c r="C154" s="46" t="s">
        <v>87</v>
      </c>
      <c r="D154" s="46">
        <v>251</v>
      </c>
      <c r="E154" s="5">
        <v>0.1</v>
      </c>
      <c r="F154" s="46">
        <v>2</v>
      </c>
      <c r="G154" s="46">
        <v>1</v>
      </c>
      <c r="I154" s="46">
        <v>7</v>
      </c>
      <c r="J154" s="46">
        <v>4</v>
      </c>
      <c r="K154" s="46">
        <v>2</v>
      </c>
      <c r="L154" s="46">
        <v>0</v>
      </c>
      <c r="M154" s="46">
        <v>0</v>
      </c>
      <c r="N154" s="46">
        <v>0</v>
      </c>
      <c r="O154" s="46">
        <v>4</v>
      </c>
      <c r="P154" s="46">
        <v>2</v>
      </c>
      <c r="Q154" s="46">
        <v>1</v>
      </c>
      <c r="R154" s="46">
        <v>4</v>
      </c>
      <c r="S154" s="46">
        <f t="shared" si="0"/>
        <v>3</v>
      </c>
      <c r="U154" s="46">
        <f t="shared" si="1"/>
        <v>80</v>
      </c>
    </row>
    <row r="155" spans="3:21" ht="15.75" customHeight="1">
      <c r="C155" s="46" t="s">
        <v>87</v>
      </c>
      <c r="D155" s="46">
        <v>279</v>
      </c>
      <c r="E155" s="5">
        <v>0.1</v>
      </c>
      <c r="F155" s="46">
        <v>3</v>
      </c>
      <c r="G155" s="46">
        <v>2</v>
      </c>
      <c r="I155" s="46">
        <v>6</v>
      </c>
      <c r="J155" s="46">
        <v>4</v>
      </c>
      <c r="K155" s="46">
        <v>1</v>
      </c>
      <c r="L155" s="46">
        <v>0</v>
      </c>
      <c r="M155" s="46">
        <v>0</v>
      </c>
      <c r="N155" s="46">
        <v>0</v>
      </c>
      <c r="O155" s="46">
        <v>4</v>
      </c>
      <c r="P155" s="46">
        <v>1</v>
      </c>
      <c r="Q155" s="46">
        <v>1</v>
      </c>
      <c r="R155" s="46">
        <v>4</v>
      </c>
      <c r="S155" s="46">
        <f t="shared" si="0"/>
        <v>3</v>
      </c>
      <c r="U155" s="46">
        <f t="shared" si="1"/>
        <v>80</v>
      </c>
    </row>
    <row r="156" spans="3:21" ht="15.75" customHeight="1">
      <c r="C156" s="46" t="s">
        <v>87</v>
      </c>
      <c r="D156" s="46">
        <v>143</v>
      </c>
      <c r="E156" s="5">
        <v>0.1</v>
      </c>
      <c r="F156" s="46">
        <v>0</v>
      </c>
      <c r="G156" s="46">
        <v>1</v>
      </c>
      <c r="I156" s="46">
        <v>5</v>
      </c>
      <c r="J156" s="46">
        <v>3</v>
      </c>
      <c r="K156" s="46">
        <v>1</v>
      </c>
      <c r="L156" s="46">
        <v>0</v>
      </c>
      <c r="M156" s="46">
        <v>0</v>
      </c>
      <c r="N156" s="46">
        <v>0</v>
      </c>
      <c r="O156" s="46">
        <v>3</v>
      </c>
      <c r="P156" s="46">
        <v>1</v>
      </c>
      <c r="Q156" s="46">
        <v>1</v>
      </c>
      <c r="R156" s="46">
        <v>3</v>
      </c>
      <c r="S156" s="46">
        <f t="shared" si="0"/>
        <v>2</v>
      </c>
      <c r="U156" s="46">
        <f t="shared" si="1"/>
        <v>60</v>
      </c>
    </row>
    <row r="157" spans="3:21" ht="15.75" customHeight="1">
      <c r="C157" s="46" t="s">
        <v>87</v>
      </c>
      <c r="D157" s="46">
        <v>178</v>
      </c>
      <c r="E157" s="5">
        <v>0.1</v>
      </c>
      <c r="F157" s="46">
        <v>4</v>
      </c>
      <c r="G157" s="46">
        <v>0</v>
      </c>
      <c r="I157" s="46">
        <v>5</v>
      </c>
      <c r="J157" s="46">
        <v>4</v>
      </c>
      <c r="K157" s="46">
        <v>0</v>
      </c>
      <c r="L157" s="46">
        <v>0</v>
      </c>
      <c r="M157" s="46">
        <v>0</v>
      </c>
      <c r="N157" s="46">
        <v>0</v>
      </c>
      <c r="O157" s="46">
        <v>4</v>
      </c>
      <c r="P157" s="46">
        <v>0</v>
      </c>
      <c r="Q157" s="46">
        <v>2</v>
      </c>
      <c r="R157" s="46">
        <v>3</v>
      </c>
      <c r="S157" s="46">
        <f t="shared" si="0"/>
        <v>1</v>
      </c>
      <c r="U157" s="46">
        <f t="shared" si="1"/>
        <v>60</v>
      </c>
    </row>
    <row r="158" spans="3:21" ht="15.75" customHeight="1">
      <c r="C158" s="46" t="s">
        <v>87</v>
      </c>
      <c r="D158" s="46">
        <v>229</v>
      </c>
      <c r="E158" s="5">
        <v>0.1</v>
      </c>
      <c r="F158" s="46">
        <v>2</v>
      </c>
      <c r="G158" s="46">
        <v>1</v>
      </c>
      <c r="I158" s="46">
        <v>5</v>
      </c>
      <c r="J158" s="46">
        <v>3</v>
      </c>
      <c r="K158" s="46">
        <v>1</v>
      </c>
      <c r="L158" s="46">
        <v>0</v>
      </c>
      <c r="M158" s="46">
        <v>0</v>
      </c>
      <c r="N158" s="46">
        <v>0</v>
      </c>
      <c r="O158" s="46">
        <v>3</v>
      </c>
      <c r="P158" s="46">
        <v>1</v>
      </c>
      <c r="R158" s="46">
        <v>3</v>
      </c>
      <c r="S158" s="46">
        <f t="shared" si="0"/>
        <v>3</v>
      </c>
      <c r="U158" s="46">
        <f t="shared" si="1"/>
        <v>60</v>
      </c>
    </row>
    <row r="159" spans="3:21" ht="15.75" customHeight="1">
      <c r="C159" s="46" t="s">
        <v>87</v>
      </c>
      <c r="D159" s="46">
        <v>4</v>
      </c>
      <c r="E159" s="5">
        <v>0.1</v>
      </c>
      <c r="F159" s="46">
        <v>1</v>
      </c>
      <c r="G159" s="46">
        <v>0</v>
      </c>
      <c r="I159" s="46">
        <v>4</v>
      </c>
      <c r="J159" s="46">
        <v>4</v>
      </c>
      <c r="K159" s="46">
        <v>0</v>
      </c>
      <c r="L159" s="46">
        <v>0</v>
      </c>
      <c r="M159" s="46">
        <v>0</v>
      </c>
      <c r="N159" s="46">
        <v>0</v>
      </c>
      <c r="O159" s="46">
        <v>4</v>
      </c>
      <c r="P159" s="46">
        <v>0</v>
      </c>
      <c r="Q159" s="46">
        <v>3</v>
      </c>
      <c r="R159" s="46">
        <v>3</v>
      </c>
      <c r="S159" s="46">
        <f t="shared" si="0"/>
        <v>0</v>
      </c>
      <c r="U159" s="46">
        <f t="shared" si="1"/>
        <v>60</v>
      </c>
    </row>
    <row r="160" spans="3:21" ht="15.75" customHeight="1">
      <c r="C160" s="46" t="s">
        <v>87</v>
      </c>
      <c r="D160" s="46">
        <v>46</v>
      </c>
      <c r="E160" s="5">
        <v>0.1</v>
      </c>
      <c r="F160" s="46">
        <v>3</v>
      </c>
      <c r="G160" s="46">
        <v>1</v>
      </c>
      <c r="I160" s="46">
        <v>6</v>
      </c>
      <c r="J160" s="46">
        <v>2</v>
      </c>
      <c r="K160" s="46">
        <v>3</v>
      </c>
      <c r="L160" s="46">
        <v>0</v>
      </c>
      <c r="M160" s="46">
        <v>0</v>
      </c>
      <c r="N160" s="46">
        <v>0</v>
      </c>
      <c r="O160" s="46">
        <v>2</v>
      </c>
      <c r="P160" s="46">
        <v>3</v>
      </c>
      <c r="Q160" s="46">
        <v>2</v>
      </c>
      <c r="R160" s="46">
        <v>4</v>
      </c>
      <c r="S160" s="46">
        <f t="shared" si="0"/>
        <v>2</v>
      </c>
      <c r="U160" s="46">
        <f t="shared" si="1"/>
        <v>80</v>
      </c>
    </row>
    <row r="161" spans="1:22" ht="15.75" customHeight="1">
      <c r="C161" s="46" t="s">
        <v>87</v>
      </c>
      <c r="D161" s="46">
        <v>98</v>
      </c>
      <c r="E161" s="5">
        <v>0.1</v>
      </c>
      <c r="F161" s="46">
        <v>1</v>
      </c>
      <c r="G161" s="46">
        <v>0</v>
      </c>
      <c r="I161" s="46">
        <v>3</v>
      </c>
      <c r="J161" s="46">
        <v>2</v>
      </c>
      <c r="K161" s="46">
        <v>0</v>
      </c>
      <c r="L161" s="46">
        <v>0</v>
      </c>
      <c r="M161" s="46">
        <v>0</v>
      </c>
      <c r="N161" s="46">
        <v>0</v>
      </c>
      <c r="O161" s="46">
        <v>2</v>
      </c>
      <c r="P161" s="46">
        <v>0</v>
      </c>
      <c r="R161" s="46">
        <v>2</v>
      </c>
      <c r="S161" s="46">
        <f t="shared" si="0"/>
        <v>2</v>
      </c>
      <c r="U161" s="46">
        <f t="shared" si="1"/>
        <v>40</v>
      </c>
    </row>
    <row r="162" spans="1:22" ht="15.75" customHeight="1">
      <c r="C162" s="46" t="s">
        <v>87</v>
      </c>
      <c r="D162" s="46">
        <v>151</v>
      </c>
      <c r="E162" s="5">
        <v>0.1</v>
      </c>
      <c r="F162" s="46">
        <v>1</v>
      </c>
      <c r="G162" s="46">
        <v>0</v>
      </c>
      <c r="I162" s="46">
        <v>3</v>
      </c>
      <c r="J162" s="46">
        <v>1</v>
      </c>
      <c r="K162" s="46">
        <v>2</v>
      </c>
      <c r="L162" s="46">
        <v>0</v>
      </c>
      <c r="M162" s="46">
        <v>0</v>
      </c>
      <c r="N162" s="46">
        <v>0</v>
      </c>
      <c r="O162" s="46">
        <v>1</v>
      </c>
      <c r="P162" s="46">
        <v>2</v>
      </c>
      <c r="Q162" s="46">
        <v>2</v>
      </c>
      <c r="R162" s="46">
        <v>2</v>
      </c>
      <c r="S162" s="46">
        <f t="shared" si="0"/>
        <v>0</v>
      </c>
      <c r="U162" s="46">
        <f t="shared" si="1"/>
        <v>40</v>
      </c>
    </row>
    <row r="163" spans="1:22" ht="15.75" customHeight="1">
      <c r="C163" s="46" t="s">
        <v>87</v>
      </c>
      <c r="D163" s="46">
        <v>150</v>
      </c>
      <c r="E163" s="5">
        <v>0.1</v>
      </c>
      <c r="F163" s="46">
        <v>1</v>
      </c>
      <c r="G163" s="46">
        <v>0</v>
      </c>
      <c r="I163" s="46">
        <v>3</v>
      </c>
      <c r="J163" s="46">
        <v>2</v>
      </c>
      <c r="K163" s="46">
        <v>1</v>
      </c>
      <c r="L163" s="46">
        <v>0</v>
      </c>
      <c r="M163" s="46">
        <v>0</v>
      </c>
      <c r="N163" s="46">
        <v>0</v>
      </c>
      <c r="O163" s="46">
        <v>2</v>
      </c>
      <c r="P163" s="46">
        <v>1</v>
      </c>
      <c r="R163" s="46">
        <v>2</v>
      </c>
      <c r="S163" s="46">
        <f t="shared" si="0"/>
        <v>2</v>
      </c>
      <c r="U163" s="46">
        <f t="shared" si="1"/>
        <v>40</v>
      </c>
    </row>
    <row r="164" spans="1:22" ht="15.75" customHeight="1">
      <c r="C164" s="46" t="s">
        <v>87</v>
      </c>
      <c r="D164" s="46">
        <v>8</v>
      </c>
      <c r="E164" s="5">
        <v>0.1</v>
      </c>
      <c r="I164" s="46">
        <v>2</v>
      </c>
      <c r="J164" s="46">
        <v>2</v>
      </c>
      <c r="K164" s="46">
        <v>0</v>
      </c>
      <c r="L164" s="46">
        <v>0</v>
      </c>
      <c r="M164" s="46">
        <v>0</v>
      </c>
      <c r="N164" s="46">
        <v>0</v>
      </c>
      <c r="O164" s="46">
        <v>2</v>
      </c>
      <c r="P164" s="46">
        <v>0</v>
      </c>
      <c r="Q164" s="46">
        <v>3</v>
      </c>
      <c r="R164" s="46">
        <v>2</v>
      </c>
      <c r="S164" s="5">
        <v>0</v>
      </c>
      <c r="U164" s="46">
        <f t="shared" si="1"/>
        <v>40</v>
      </c>
    </row>
    <row r="165" spans="1:22" ht="15.75" customHeight="1">
      <c r="A165" s="72" t="s">
        <v>895</v>
      </c>
      <c r="B165" s="72" t="s">
        <v>237</v>
      </c>
      <c r="C165" s="72" t="s">
        <v>239</v>
      </c>
      <c r="D165" s="74">
        <v>6</v>
      </c>
      <c r="E165" s="5">
        <v>0.2</v>
      </c>
      <c r="F165" s="74">
        <v>3</v>
      </c>
      <c r="G165" s="74">
        <v>0</v>
      </c>
      <c r="H165" s="72"/>
      <c r="I165" s="74">
        <v>5</v>
      </c>
      <c r="J165" s="74">
        <v>4</v>
      </c>
      <c r="K165" s="74">
        <v>0</v>
      </c>
      <c r="L165" s="74">
        <v>0</v>
      </c>
      <c r="M165" s="74">
        <v>0</v>
      </c>
      <c r="N165" s="74">
        <v>0</v>
      </c>
      <c r="O165" s="74">
        <v>4</v>
      </c>
      <c r="P165" s="74">
        <v>0</v>
      </c>
      <c r="Q165" s="74">
        <v>2</v>
      </c>
      <c r="R165" s="74">
        <v>3</v>
      </c>
      <c r="S165" s="74">
        <v>1</v>
      </c>
      <c r="T165" s="74">
        <v>17</v>
      </c>
      <c r="U165" s="74">
        <v>60</v>
      </c>
      <c r="V165" s="74">
        <v>43</v>
      </c>
    </row>
    <row r="166" spans="1:22" ht="15.75" customHeight="1">
      <c r="A166" s="46" t="s">
        <v>896</v>
      </c>
      <c r="B166" s="46" t="s">
        <v>237</v>
      </c>
      <c r="C166" s="46" t="s">
        <v>239</v>
      </c>
      <c r="D166" s="46">
        <v>7</v>
      </c>
      <c r="E166" s="5">
        <v>0.2</v>
      </c>
      <c r="F166" s="46">
        <v>5</v>
      </c>
      <c r="G166" s="46">
        <v>0</v>
      </c>
      <c r="H166" s="46">
        <v>4</v>
      </c>
      <c r="I166" s="46">
        <v>6</v>
      </c>
      <c r="J166" s="46">
        <v>4</v>
      </c>
      <c r="K166" s="46">
        <v>1</v>
      </c>
      <c r="L166" s="46">
        <v>0</v>
      </c>
      <c r="M166" s="46">
        <v>0</v>
      </c>
      <c r="N166" s="46">
        <v>0</v>
      </c>
      <c r="O166" s="46">
        <v>4</v>
      </c>
      <c r="P166" s="46">
        <v>1</v>
      </c>
      <c r="Q166" s="46">
        <v>2</v>
      </c>
      <c r="R166" s="46">
        <v>4</v>
      </c>
      <c r="S166" s="46">
        <v>2</v>
      </c>
      <c r="T166" s="46">
        <v>0</v>
      </c>
      <c r="U166" s="46">
        <v>80</v>
      </c>
      <c r="V166" s="46">
        <v>80</v>
      </c>
    </row>
    <row r="167" spans="1:22" ht="15.75" customHeight="1">
      <c r="A167" s="46" t="s">
        <v>897</v>
      </c>
      <c r="B167" s="46" t="s">
        <v>237</v>
      </c>
      <c r="C167" s="46" t="s">
        <v>239</v>
      </c>
      <c r="D167" s="46">
        <v>11</v>
      </c>
      <c r="E167" s="5">
        <v>0.2</v>
      </c>
      <c r="F167" s="46">
        <v>0</v>
      </c>
      <c r="G167" s="46">
        <v>1</v>
      </c>
      <c r="H167" s="46">
        <v>3</v>
      </c>
      <c r="I167" s="46">
        <v>5</v>
      </c>
      <c r="J167" s="46">
        <v>2</v>
      </c>
      <c r="K167" s="46">
        <v>2</v>
      </c>
      <c r="L167" s="46">
        <v>0</v>
      </c>
      <c r="M167" s="46">
        <v>0</v>
      </c>
      <c r="N167" s="46">
        <v>0</v>
      </c>
      <c r="O167" s="46">
        <v>2</v>
      </c>
      <c r="P167" s="46">
        <v>2</v>
      </c>
      <c r="Q167" s="46">
        <v>2</v>
      </c>
      <c r="R167" s="46">
        <v>3</v>
      </c>
      <c r="S167" s="46">
        <v>1</v>
      </c>
      <c r="T167" s="46">
        <v>18</v>
      </c>
      <c r="U167" s="46">
        <v>60</v>
      </c>
      <c r="V167" s="46">
        <v>42</v>
      </c>
    </row>
    <row r="168" spans="1:22" ht="15.75" customHeight="1">
      <c r="A168" s="46" t="s">
        <v>898</v>
      </c>
      <c r="B168" s="46" t="s">
        <v>237</v>
      </c>
      <c r="C168" s="46" t="s">
        <v>239</v>
      </c>
      <c r="D168" s="46">
        <v>13</v>
      </c>
      <c r="E168" s="5">
        <v>0.2</v>
      </c>
      <c r="F168" s="46">
        <v>3</v>
      </c>
      <c r="G168" s="46">
        <v>0</v>
      </c>
      <c r="H168" s="46">
        <v>4</v>
      </c>
      <c r="I168" s="46">
        <v>5</v>
      </c>
      <c r="J168" s="46">
        <v>4</v>
      </c>
      <c r="K168" s="46">
        <v>0</v>
      </c>
      <c r="L168" s="46">
        <v>0</v>
      </c>
      <c r="M168" s="46">
        <v>0</v>
      </c>
      <c r="N168" s="46">
        <v>0</v>
      </c>
      <c r="O168" s="46">
        <v>4</v>
      </c>
      <c r="P168" s="46">
        <v>0</v>
      </c>
      <c r="Q168" s="46">
        <v>2</v>
      </c>
      <c r="R168" s="46">
        <v>3</v>
      </c>
      <c r="S168" s="46">
        <v>1</v>
      </c>
      <c r="T168" s="46">
        <v>18</v>
      </c>
      <c r="U168" s="46">
        <v>60</v>
      </c>
      <c r="V168" s="46">
        <v>42</v>
      </c>
    </row>
    <row r="169" spans="1:22" ht="15.75" customHeight="1">
      <c r="A169" s="46" t="s">
        <v>899</v>
      </c>
      <c r="B169" s="46" t="s">
        <v>237</v>
      </c>
      <c r="C169" s="46" t="s">
        <v>239</v>
      </c>
      <c r="D169" s="46">
        <v>25</v>
      </c>
      <c r="E169" s="5">
        <v>0.2</v>
      </c>
      <c r="F169" s="46">
        <v>2</v>
      </c>
      <c r="G169" s="46">
        <v>0</v>
      </c>
      <c r="H169" s="46">
        <v>3</v>
      </c>
      <c r="I169" s="46">
        <v>4</v>
      </c>
      <c r="J169" s="46">
        <v>3</v>
      </c>
      <c r="K169" s="46">
        <v>0</v>
      </c>
      <c r="L169" s="46">
        <v>0</v>
      </c>
      <c r="M169" s="46">
        <v>0</v>
      </c>
      <c r="N169" s="46">
        <v>0</v>
      </c>
      <c r="O169" s="46">
        <v>3</v>
      </c>
      <c r="P169" s="46">
        <v>0</v>
      </c>
      <c r="Q169" s="46">
        <v>1</v>
      </c>
      <c r="R169" s="46">
        <v>2</v>
      </c>
      <c r="S169" s="46">
        <v>1</v>
      </c>
      <c r="T169" s="46">
        <v>13</v>
      </c>
      <c r="U169" s="46">
        <v>40</v>
      </c>
      <c r="V169" s="46">
        <v>27</v>
      </c>
    </row>
    <row r="170" spans="1:22" ht="15.75" customHeight="1">
      <c r="A170" s="46" t="s">
        <v>900</v>
      </c>
      <c r="B170" s="46" t="s">
        <v>237</v>
      </c>
      <c r="C170" s="46" t="s">
        <v>239</v>
      </c>
      <c r="D170" s="46">
        <v>29</v>
      </c>
      <c r="E170" s="5">
        <v>0.2</v>
      </c>
      <c r="F170" s="46">
        <v>3</v>
      </c>
      <c r="G170" s="46">
        <v>0</v>
      </c>
      <c r="H170" s="46">
        <v>3</v>
      </c>
      <c r="I170" s="46">
        <v>5</v>
      </c>
      <c r="J170" s="46">
        <v>3</v>
      </c>
      <c r="K170" s="46">
        <v>2</v>
      </c>
      <c r="L170" s="46">
        <v>0</v>
      </c>
      <c r="M170" s="46">
        <v>0</v>
      </c>
      <c r="N170" s="46">
        <v>0</v>
      </c>
      <c r="O170" s="46">
        <v>3</v>
      </c>
      <c r="P170" s="46">
        <v>2</v>
      </c>
      <c r="Q170" s="46">
        <v>3</v>
      </c>
      <c r="R170" s="46">
        <v>3</v>
      </c>
      <c r="S170" s="46">
        <v>0</v>
      </c>
      <c r="T170" s="46">
        <v>17</v>
      </c>
      <c r="U170" s="46">
        <v>60</v>
      </c>
      <c r="V170" s="46">
        <v>43</v>
      </c>
    </row>
    <row r="171" spans="1:22" ht="15.75" customHeight="1">
      <c r="A171" s="46" t="s">
        <v>901</v>
      </c>
      <c r="B171" s="46" t="s">
        <v>237</v>
      </c>
      <c r="C171" s="46" t="s">
        <v>239</v>
      </c>
      <c r="D171" s="46">
        <v>30</v>
      </c>
      <c r="E171" s="5">
        <v>0.2</v>
      </c>
      <c r="F171" s="46">
        <v>2</v>
      </c>
      <c r="G171" s="46">
        <v>0</v>
      </c>
      <c r="H171" s="46">
        <v>3</v>
      </c>
      <c r="I171" s="46">
        <v>5</v>
      </c>
      <c r="J171" s="46">
        <v>3</v>
      </c>
      <c r="K171" s="46">
        <v>1</v>
      </c>
      <c r="L171" s="46">
        <v>0</v>
      </c>
      <c r="M171" s="46">
        <v>0</v>
      </c>
      <c r="N171" s="46">
        <v>0</v>
      </c>
      <c r="O171" s="46">
        <v>3</v>
      </c>
      <c r="P171" s="46">
        <v>1</v>
      </c>
      <c r="Q171" s="46">
        <v>1</v>
      </c>
      <c r="R171" s="46">
        <v>3</v>
      </c>
      <c r="S171" s="46">
        <v>2</v>
      </c>
      <c r="T171" s="46">
        <v>10</v>
      </c>
      <c r="U171" s="46">
        <v>60</v>
      </c>
      <c r="V171" s="46">
        <v>50</v>
      </c>
    </row>
    <row r="172" spans="1:22" ht="15.75" customHeight="1">
      <c r="C172" s="46" t="s">
        <v>239</v>
      </c>
      <c r="D172" s="46">
        <v>17</v>
      </c>
      <c r="E172" s="5">
        <v>0.1</v>
      </c>
      <c r="F172" s="46">
        <v>4</v>
      </c>
      <c r="G172" s="46">
        <v>0</v>
      </c>
      <c r="I172" s="46">
        <v>6</v>
      </c>
      <c r="J172" s="46">
        <v>5</v>
      </c>
      <c r="K172" s="46">
        <v>1</v>
      </c>
      <c r="L172" s="46">
        <v>0</v>
      </c>
      <c r="M172" s="46">
        <v>0</v>
      </c>
      <c r="N172" s="46">
        <v>0</v>
      </c>
      <c r="O172" s="46">
        <v>5</v>
      </c>
      <c r="P172" s="46">
        <v>1</v>
      </c>
      <c r="Q172" s="46">
        <v>2</v>
      </c>
      <c r="R172" s="46">
        <v>4</v>
      </c>
      <c r="S172" s="46">
        <f t="shared" ref="S172:S173" si="2">-(Q172-R172)</f>
        <v>2</v>
      </c>
      <c r="U172" s="46">
        <f t="shared" ref="U172:U174" si="3">R172*20</f>
        <v>80</v>
      </c>
    </row>
    <row r="173" spans="1:22" ht="15.75" customHeight="1">
      <c r="C173" s="46" t="s">
        <v>239</v>
      </c>
      <c r="D173" s="46">
        <v>20</v>
      </c>
      <c r="E173" s="5">
        <v>0.1</v>
      </c>
      <c r="F173" s="46">
        <v>3</v>
      </c>
      <c r="G173" s="46">
        <v>0</v>
      </c>
      <c r="I173" s="46">
        <v>5</v>
      </c>
      <c r="J173" s="46">
        <v>4</v>
      </c>
      <c r="K173" s="46">
        <v>0</v>
      </c>
      <c r="L173" s="46">
        <v>0</v>
      </c>
      <c r="M173" s="46">
        <v>0</v>
      </c>
      <c r="N173" s="46">
        <v>0</v>
      </c>
      <c r="O173" s="46">
        <v>4</v>
      </c>
      <c r="P173" s="46">
        <v>0</v>
      </c>
      <c r="Q173" s="46">
        <v>1</v>
      </c>
      <c r="R173" s="46">
        <v>3</v>
      </c>
      <c r="S173" s="46">
        <f t="shared" si="2"/>
        <v>2</v>
      </c>
      <c r="U173" s="46">
        <f t="shared" si="3"/>
        <v>60</v>
      </c>
    </row>
    <row r="174" spans="1:22" ht="15.75" customHeight="1">
      <c r="C174" s="46" t="s">
        <v>239</v>
      </c>
      <c r="D174" s="46">
        <v>31</v>
      </c>
      <c r="E174" s="46">
        <v>0.1</v>
      </c>
      <c r="F174" s="46">
        <v>2</v>
      </c>
      <c r="G174" s="46">
        <v>0</v>
      </c>
      <c r="H174" s="5">
        <v>0</v>
      </c>
      <c r="I174" s="46">
        <v>3</v>
      </c>
      <c r="J174" s="46">
        <v>2</v>
      </c>
      <c r="K174" s="46">
        <v>1</v>
      </c>
      <c r="L174" s="46">
        <v>0</v>
      </c>
      <c r="M174" s="46">
        <v>0</v>
      </c>
      <c r="N174" s="46">
        <v>0</v>
      </c>
      <c r="O174" s="46">
        <v>3</v>
      </c>
      <c r="P174" s="46">
        <v>2</v>
      </c>
      <c r="Q174" s="46">
        <v>1</v>
      </c>
      <c r="R174" s="5">
        <v>2</v>
      </c>
      <c r="S174" s="5">
        <v>1</v>
      </c>
      <c r="U174" s="46">
        <f t="shared" si="3"/>
        <v>40</v>
      </c>
    </row>
    <row r="175" spans="1:22" ht="15.75" customHeight="1">
      <c r="A175" s="46" t="s">
        <v>902</v>
      </c>
      <c r="B175" s="46" t="s">
        <v>311</v>
      </c>
      <c r="C175" s="46" t="s">
        <v>313</v>
      </c>
      <c r="D175" s="46">
        <v>7</v>
      </c>
      <c r="E175" s="5">
        <v>0.2</v>
      </c>
      <c r="F175" s="46">
        <v>2</v>
      </c>
      <c r="G175" s="46">
        <v>0</v>
      </c>
      <c r="H175" s="46">
        <v>2</v>
      </c>
      <c r="I175" s="46">
        <v>3</v>
      </c>
      <c r="J175" s="46">
        <v>3</v>
      </c>
      <c r="K175" s="46">
        <v>0</v>
      </c>
      <c r="L175" s="46">
        <v>0</v>
      </c>
      <c r="M175" s="46">
        <v>0</v>
      </c>
      <c r="N175" s="46">
        <v>0</v>
      </c>
      <c r="O175" s="46">
        <v>3</v>
      </c>
      <c r="P175" s="46">
        <v>0</v>
      </c>
      <c r="Q175" s="46">
        <v>2</v>
      </c>
      <c r="R175" s="46">
        <v>2</v>
      </c>
      <c r="S175" s="46">
        <v>0</v>
      </c>
      <c r="U175" s="46">
        <v>40</v>
      </c>
      <c r="V175" s="46">
        <v>40</v>
      </c>
    </row>
    <row r="176" spans="1:22" ht="15.75" customHeight="1">
      <c r="A176" s="46" t="s">
        <v>903</v>
      </c>
      <c r="B176" s="46" t="s">
        <v>311</v>
      </c>
      <c r="C176" s="46" t="s">
        <v>313</v>
      </c>
      <c r="D176" s="46">
        <v>10</v>
      </c>
      <c r="E176" s="5">
        <v>0.2</v>
      </c>
      <c r="F176" s="46">
        <v>2</v>
      </c>
      <c r="G176" s="46">
        <v>0</v>
      </c>
      <c r="H176" s="46">
        <v>5</v>
      </c>
      <c r="I176" s="46">
        <v>4</v>
      </c>
      <c r="J176" s="46">
        <v>2</v>
      </c>
      <c r="K176" s="46">
        <v>1</v>
      </c>
      <c r="L176" s="46">
        <v>0</v>
      </c>
      <c r="M176" s="46">
        <v>0</v>
      </c>
      <c r="N176" s="46">
        <v>0</v>
      </c>
      <c r="O176" s="46">
        <v>2</v>
      </c>
      <c r="P176" s="46">
        <v>1</v>
      </c>
      <c r="Q176" s="46">
        <v>2</v>
      </c>
      <c r="R176" s="46">
        <v>3</v>
      </c>
      <c r="S176" s="46">
        <v>1</v>
      </c>
      <c r="T176" s="46">
        <v>11</v>
      </c>
      <c r="U176" s="46">
        <v>60</v>
      </c>
      <c r="V176" s="46">
        <v>49</v>
      </c>
    </row>
    <row r="177" spans="1:22" ht="15.75" customHeight="1">
      <c r="A177" s="46" t="s">
        <v>904</v>
      </c>
      <c r="B177" s="46" t="s">
        <v>311</v>
      </c>
      <c r="C177" s="46" t="s">
        <v>313</v>
      </c>
      <c r="D177" s="46">
        <v>16</v>
      </c>
      <c r="E177" s="5">
        <v>0.2</v>
      </c>
      <c r="F177" s="46">
        <v>3</v>
      </c>
      <c r="G177" s="46">
        <v>0</v>
      </c>
      <c r="H177" s="46">
        <v>3</v>
      </c>
      <c r="I177" s="46">
        <v>4</v>
      </c>
      <c r="J177" s="46">
        <v>3</v>
      </c>
      <c r="K177" s="46">
        <v>0</v>
      </c>
      <c r="L177" s="46">
        <v>0</v>
      </c>
      <c r="M177" s="46">
        <v>0</v>
      </c>
      <c r="N177" s="46">
        <v>0</v>
      </c>
      <c r="O177" s="46">
        <v>3</v>
      </c>
      <c r="P177" s="46">
        <v>0</v>
      </c>
      <c r="Q177" s="46">
        <v>2</v>
      </c>
      <c r="R177" s="46">
        <v>2</v>
      </c>
      <c r="S177" s="46">
        <v>0</v>
      </c>
      <c r="T177" s="46">
        <v>9</v>
      </c>
      <c r="U177" s="46">
        <v>40</v>
      </c>
      <c r="V177" s="46">
        <v>31</v>
      </c>
    </row>
    <row r="178" spans="1:22" ht="15.75" customHeight="1">
      <c r="A178" s="46" t="s">
        <v>905</v>
      </c>
      <c r="B178" s="46" t="s">
        <v>311</v>
      </c>
      <c r="C178" s="46" t="s">
        <v>313</v>
      </c>
      <c r="D178" s="46">
        <v>18</v>
      </c>
      <c r="E178" s="5">
        <v>0.2</v>
      </c>
      <c r="F178" s="46">
        <v>2</v>
      </c>
      <c r="G178" s="46">
        <v>0</v>
      </c>
      <c r="H178" s="46">
        <v>2</v>
      </c>
      <c r="I178" s="46">
        <v>4</v>
      </c>
      <c r="J178" s="46">
        <v>3</v>
      </c>
      <c r="K178" s="46">
        <v>1</v>
      </c>
      <c r="L178" s="46">
        <v>0</v>
      </c>
      <c r="M178" s="46">
        <v>0</v>
      </c>
      <c r="N178" s="46">
        <v>0</v>
      </c>
      <c r="O178" s="46">
        <v>3</v>
      </c>
      <c r="P178" s="46">
        <v>1</v>
      </c>
      <c r="Q178" s="46">
        <v>2</v>
      </c>
      <c r="R178" s="46">
        <v>3</v>
      </c>
      <c r="S178" s="46">
        <v>1</v>
      </c>
      <c r="T178" s="46">
        <v>19</v>
      </c>
      <c r="U178" s="46">
        <v>60</v>
      </c>
      <c r="V178" s="46">
        <v>41</v>
      </c>
    </row>
    <row r="179" spans="1:22" ht="15.75" customHeight="1">
      <c r="A179" s="46" t="s">
        <v>906</v>
      </c>
      <c r="B179" s="46" t="s">
        <v>323</v>
      </c>
      <c r="C179" s="46" t="s">
        <v>325</v>
      </c>
      <c r="D179" s="46">
        <v>8</v>
      </c>
      <c r="E179" s="5">
        <v>0.2</v>
      </c>
      <c r="F179" s="46">
        <v>2</v>
      </c>
      <c r="G179" s="46">
        <v>0</v>
      </c>
      <c r="H179" s="46">
        <v>0</v>
      </c>
      <c r="I179" s="46">
        <v>2</v>
      </c>
      <c r="J179" s="46">
        <v>2</v>
      </c>
      <c r="K179" s="46">
        <v>0</v>
      </c>
      <c r="L179" s="46">
        <v>0</v>
      </c>
      <c r="M179" s="46">
        <v>0</v>
      </c>
      <c r="N179" s="46">
        <v>0</v>
      </c>
      <c r="O179" s="46">
        <v>2</v>
      </c>
      <c r="P179" s="46">
        <v>0</v>
      </c>
      <c r="Q179" s="46">
        <v>1</v>
      </c>
      <c r="R179" s="46">
        <v>1</v>
      </c>
      <c r="S179" s="46">
        <v>0</v>
      </c>
      <c r="T179" s="46">
        <v>13</v>
      </c>
      <c r="U179" s="46">
        <v>20</v>
      </c>
      <c r="V179" s="46">
        <v>7</v>
      </c>
    </row>
    <row r="180" spans="1:22" ht="15.75" customHeight="1">
      <c r="A180" s="46" t="s">
        <v>907</v>
      </c>
      <c r="B180" s="46" t="s">
        <v>323</v>
      </c>
      <c r="C180" s="46" t="s">
        <v>325</v>
      </c>
      <c r="D180" s="46">
        <v>18</v>
      </c>
      <c r="E180" s="5">
        <v>0.2</v>
      </c>
      <c r="F180" s="46">
        <v>1</v>
      </c>
      <c r="G180" s="46">
        <v>0</v>
      </c>
      <c r="H180" s="46">
        <v>0</v>
      </c>
      <c r="I180" s="46">
        <v>3</v>
      </c>
      <c r="J180" s="46">
        <v>2</v>
      </c>
      <c r="K180" s="46">
        <v>0</v>
      </c>
      <c r="L180" s="46">
        <v>0</v>
      </c>
      <c r="M180" s="46">
        <v>0</v>
      </c>
      <c r="N180" s="46">
        <v>0</v>
      </c>
      <c r="O180" s="46">
        <v>2</v>
      </c>
      <c r="P180" s="46">
        <v>0</v>
      </c>
      <c r="Q180" s="46">
        <v>2</v>
      </c>
      <c r="R180" s="46">
        <v>2</v>
      </c>
      <c r="S180" s="46">
        <v>0</v>
      </c>
      <c r="T180" s="46">
        <v>32</v>
      </c>
      <c r="U180" s="46">
        <v>40</v>
      </c>
      <c r="V180" s="46">
        <v>8</v>
      </c>
    </row>
    <row r="181" spans="1:22" ht="15.75" customHeight="1">
      <c r="A181" s="46" t="s">
        <v>908</v>
      </c>
      <c r="B181" s="46" t="s">
        <v>323</v>
      </c>
      <c r="C181" s="46" t="s">
        <v>325</v>
      </c>
      <c r="D181" s="46">
        <v>38</v>
      </c>
      <c r="E181" s="5">
        <v>0.2</v>
      </c>
      <c r="F181" s="46">
        <v>0</v>
      </c>
      <c r="G181" s="46">
        <v>0</v>
      </c>
      <c r="H181" s="46">
        <v>0</v>
      </c>
      <c r="I181" s="46">
        <v>4</v>
      </c>
      <c r="J181" s="46">
        <v>3</v>
      </c>
      <c r="K181" s="46">
        <v>0</v>
      </c>
      <c r="L181" s="46">
        <v>0</v>
      </c>
      <c r="M181" s="46">
        <v>0</v>
      </c>
      <c r="N181" s="46">
        <v>0</v>
      </c>
      <c r="O181" s="46">
        <v>3</v>
      </c>
      <c r="P181" s="46">
        <v>0</v>
      </c>
      <c r="Q181" s="46">
        <v>0</v>
      </c>
      <c r="R181" s="46">
        <v>3</v>
      </c>
      <c r="S181" s="46">
        <v>3</v>
      </c>
      <c r="U181" s="46">
        <v>60</v>
      </c>
      <c r="V181" s="46">
        <v>60</v>
      </c>
    </row>
    <row r="182" spans="1:22" ht="15.75" customHeight="1">
      <c r="C182" s="46" t="s">
        <v>325</v>
      </c>
      <c r="D182" s="46">
        <v>1</v>
      </c>
      <c r="E182" s="5">
        <v>0.1</v>
      </c>
      <c r="F182" s="46">
        <v>3</v>
      </c>
      <c r="G182" s="46">
        <v>1</v>
      </c>
      <c r="I182" s="46">
        <v>7</v>
      </c>
      <c r="J182" s="46">
        <v>4</v>
      </c>
      <c r="K182" s="46">
        <v>2</v>
      </c>
      <c r="L182" s="46">
        <v>0</v>
      </c>
      <c r="M182" s="46">
        <v>0</v>
      </c>
      <c r="N182" s="46">
        <v>0</v>
      </c>
      <c r="O182" s="46">
        <v>4</v>
      </c>
      <c r="P182" s="46">
        <v>2</v>
      </c>
      <c r="Q182" s="46">
        <v>2</v>
      </c>
      <c r="R182" s="46">
        <v>4</v>
      </c>
      <c r="S182" s="46">
        <f t="shared" ref="S182:S192" si="4">-(Q182-R182)</f>
        <v>2</v>
      </c>
      <c r="U182" s="46">
        <f t="shared" ref="U182:U192" si="5">R182*20</f>
        <v>80</v>
      </c>
    </row>
    <row r="183" spans="1:22" ht="15.75" customHeight="1">
      <c r="C183" s="46" t="s">
        <v>325</v>
      </c>
      <c r="D183" s="46">
        <v>35</v>
      </c>
      <c r="E183" s="5">
        <v>0.1</v>
      </c>
      <c r="F183" s="46">
        <v>3</v>
      </c>
      <c r="G183" s="46">
        <v>0</v>
      </c>
      <c r="I183" s="46">
        <v>7</v>
      </c>
      <c r="J183" s="46">
        <v>6</v>
      </c>
      <c r="K183" s="46">
        <v>0</v>
      </c>
      <c r="L183" s="46">
        <v>0</v>
      </c>
      <c r="M183" s="46">
        <v>0</v>
      </c>
      <c r="N183" s="46">
        <v>0</v>
      </c>
      <c r="O183" s="46">
        <v>6</v>
      </c>
      <c r="P183" s="46">
        <v>0</v>
      </c>
      <c r="Q183" s="46">
        <v>3</v>
      </c>
      <c r="R183" s="46">
        <v>4</v>
      </c>
      <c r="S183" s="46">
        <f t="shared" si="4"/>
        <v>1</v>
      </c>
      <c r="U183" s="46">
        <f t="shared" si="5"/>
        <v>80</v>
      </c>
    </row>
    <row r="184" spans="1:22" ht="15.75" customHeight="1">
      <c r="C184" s="46" t="s">
        <v>325</v>
      </c>
      <c r="D184" s="46">
        <v>14</v>
      </c>
      <c r="E184" s="5">
        <v>0.1</v>
      </c>
      <c r="F184" s="46">
        <v>3</v>
      </c>
      <c r="G184" s="46">
        <v>0</v>
      </c>
      <c r="I184" s="46">
        <v>8</v>
      </c>
      <c r="J184" s="46">
        <v>6</v>
      </c>
      <c r="K184" s="46">
        <v>2</v>
      </c>
      <c r="L184" s="46">
        <v>0</v>
      </c>
      <c r="M184" s="46">
        <v>0</v>
      </c>
      <c r="N184" s="46">
        <v>0</v>
      </c>
      <c r="O184" s="46">
        <v>6</v>
      </c>
      <c r="P184" s="46">
        <v>2</v>
      </c>
      <c r="Q184" s="46">
        <v>4</v>
      </c>
      <c r="R184" s="46">
        <v>5</v>
      </c>
      <c r="S184" s="46">
        <f t="shared" si="4"/>
        <v>1</v>
      </c>
      <c r="U184" s="46">
        <f t="shared" si="5"/>
        <v>100</v>
      </c>
    </row>
    <row r="185" spans="1:22" ht="15.75" customHeight="1">
      <c r="C185" s="46" t="s">
        <v>325</v>
      </c>
      <c r="D185" s="46">
        <v>21</v>
      </c>
      <c r="E185" s="5">
        <v>0.1</v>
      </c>
      <c r="F185" s="46">
        <v>3</v>
      </c>
      <c r="G185" s="46">
        <v>1</v>
      </c>
      <c r="I185" s="46">
        <v>8</v>
      </c>
      <c r="J185" s="46">
        <v>6</v>
      </c>
      <c r="K185" s="46">
        <v>2</v>
      </c>
      <c r="L185" s="46">
        <v>0</v>
      </c>
      <c r="M185" s="46">
        <v>0</v>
      </c>
      <c r="N185" s="46">
        <v>0</v>
      </c>
      <c r="O185" s="46">
        <v>6</v>
      </c>
      <c r="P185" s="46">
        <v>2</v>
      </c>
      <c r="Q185" s="46">
        <v>3</v>
      </c>
      <c r="R185" s="46">
        <v>5</v>
      </c>
      <c r="S185" s="46">
        <f t="shared" si="4"/>
        <v>2</v>
      </c>
      <c r="U185" s="46">
        <f t="shared" si="5"/>
        <v>100</v>
      </c>
    </row>
    <row r="186" spans="1:22" ht="15.75" customHeight="1">
      <c r="C186" s="46" t="s">
        <v>325</v>
      </c>
      <c r="D186" s="46" t="s">
        <v>947</v>
      </c>
      <c r="E186" s="5">
        <v>0.1</v>
      </c>
      <c r="I186" s="46">
        <v>6</v>
      </c>
      <c r="J186" s="46">
        <v>5</v>
      </c>
      <c r="K186" s="46">
        <v>0</v>
      </c>
      <c r="L186" s="46">
        <v>0</v>
      </c>
      <c r="M186" s="46">
        <v>0</v>
      </c>
      <c r="N186" s="46">
        <v>0</v>
      </c>
      <c r="O186" s="46">
        <v>5</v>
      </c>
      <c r="P186" s="46">
        <v>0</v>
      </c>
      <c r="R186" s="46">
        <v>4</v>
      </c>
      <c r="S186" s="46">
        <f t="shared" si="4"/>
        <v>4</v>
      </c>
      <c r="U186" s="46">
        <f t="shared" si="5"/>
        <v>80</v>
      </c>
    </row>
    <row r="187" spans="1:22" ht="15.75" customHeight="1">
      <c r="C187" s="46" t="s">
        <v>325</v>
      </c>
      <c r="D187" s="46">
        <v>4</v>
      </c>
      <c r="E187" s="5">
        <v>0.1</v>
      </c>
      <c r="F187" s="46">
        <v>3</v>
      </c>
      <c r="G187" s="46">
        <v>0</v>
      </c>
      <c r="I187" s="46">
        <v>6</v>
      </c>
      <c r="J187" s="46">
        <v>4</v>
      </c>
      <c r="K187" s="46">
        <v>1</v>
      </c>
      <c r="L187" s="46">
        <v>0</v>
      </c>
      <c r="M187" s="46">
        <v>0</v>
      </c>
      <c r="N187" s="46">
        <v>0</v>
      </c>
      <c r="O187" s="46">
        <v>4</v>
      </c>
      <c r="P187" s="46">
        <v>1</v>
      </c>
      <c r="Q187" s="46">
        <v>3</v>
      </c>
      <c r="R187" s="46">
        <v>4</v>
      </c>
      <c r="S187" s="46">
        <f t="shared" si="4"/>
        <v>1</v>
      </c>
      <c r="U187" s="46">
        <f t="shared" si="5"/>
        <v>80</v>
      </c>
    </row>
    <row r="188" spans="1:22" ht="15.75" customHeight="1">
      <c r="C188" s="46" t="s">
        <v>325</v>
      </c>
      <c r="D188" s="46">
        <v>23</v>
      </c>
      <c r="E188" s="5">
        <v>0.1</v>
      </c>
      <c r="F188" s="46">
        <v>2</v>
      </c>
      <c r="G188" s="46">
        <v>0</v>
      </c>
      <c r="I188" s="46">
        <v>7</v>
      </c>
      <c r="J188" s="46">
        <v>5</v>
      </c>
      <c r="K188" s="46">
        <v>2</v>
      </c>
      <c r="L188" s="46">
        <v>0</v>
      </c>
      <c r="M188" s="46">
        <v>0</v>
      </c>
      <c r="N188" s="46">
        <v>0</v>
      </c>
      <c r="O188" s="46">
        <v>5</v>
      </c>
      <c r="P188" s="46">
        <v>2</v>
      </c>
      <c r="Q188" s="46">
        <v>2</v>
      </c>
      <c r="R188" s="46">
        <v>4</v>
      </c>
      <c r="S188" s="46">
        <f t="shared" si="4"/>
        <v>2</v>
      </c>
      <c r="U188" s="46">
        <f t="shared" si="5"/>
        <v>80</v>
      </c>
    </row>
    <row r="189" spans="1:22" ht="15.75" customHeight="1">
      <c r="C189" s="46" t="s">
        <v>325</v>
      </c>
      <c r="D189" s="46" t="s">
        <v>948</v>
      </c>
      <c r="E189" s="5">
        <v>0.1</v>
      </c>
      <c r="I189" s="46">
        <v>4</v>
      </c>
      <c r="J189" s="46">
        <v>3</v>
      </c>
      <c r="K189" s="46">
        <v>1</v>
      </c>
      <c r="L189" s="46">
        <v>0</v>
      </c>
      <c r="M189" s="46">
        <v>0</v>
      </c>
      <c r="N189" s="46">
        <v>0</v>
      </c>
      <c r="O189" s="46">
        <v>3</v>
      </c>
      <c r="P189" s="46">
        <v>1</v>
      </c>
      <c r="R189" s="46">
        <v>3</v>
      </c>
      <c r="S189" s="46">
        <f t="shared" si="4"/>
        <v>3</v>
      </c>
      <c r="U189" s="46">
        <f t="shared" si="5"/>
        <v>60</v>
      </c>
    </row>
    <row r="190" spans="1:22" ht="15.75" customHeight="1">
      <c r="C190" s="46" t="s">
        <v>325</v>
      </c>
      <c r="D190" s="46">
        <v>30</v>
      </c>
      <c r="E190" s="5">
        <v>0.1</v>
      </c>
      <c r="I190" s="46">
        <v>5</v>
      </c>
      <c r="J190" s="46">
        <v>4</v>
      </c>
      <c r="K190" s="46">
        <v>0</v>
      </c>
      <c r="L190" s="46">
        <v>0</v>
      </c>
      <c r="M190" s="46">
        <v>0</v>
      </c>
      <c r="N190" s="46">
        <v>0</v>
      </c>
      <c r="O190" s="46">
        <v>4</v>
      </c>
      <c r="P190" s="46">
        <v>0</v>
      </c>
      <c r="Q190" s="46">
        <v>3</v>
      </c>
      <c r="R190" s="46">
        <v>3</v>
      </c>
      <c r="S190" s="46">
        <f t="shared" si="4"/>
        <v>0</v>
      </c>
      <c r="U190" s="46">
        <f t="shared" si="5"/>
        <v>60</v>
      </c>
    </row>
    <row r="191" spans="1:22" ht="15.75" customHeight="1">
      <c r="C191" s="46" t="s">
        <v>325</v>
      </c>
      <c r="D191" s="46" t="s">
        <v>950</v>
      </c>
      <c r="E191" s="5">
        <v>0.1</v>
      </c>
      <c r="I191" s="46">
        <v>6</v>
      </c>
      <c r="J191" s="46">
        <v>5</v>
      </c>
      <c r="K191" s="46">
        <v>0</v>
      </c>
      <c r="L191" s="46">
        <v>0</v>
      </c>
      <c r="M191" s="46">
        <v>0</v>
      </c>
      <c r="N191" s="46">
        <v>0</v>
      </c>
      <c r="O191" s="46">
        <v>5</v>
      </c>
      <c r="P191" s="46">
        <v>0</v>
      </c>
      <c r="Q191" s="46">
        <v>1</v>
      </c>
      <c r="R191" s="46">
        <v>4</v>
      </c>
      <c r="S191" s="46">
        <f t="shared" si="4"/>
        <v>3</v>
      </c>
      <c r="U191" s="46">
        <f t="shared" si="5"/>
        <v>80</v>
      </c>
    </row>
    <row r="192" spans="1:22" ht="15.75" customHeight="1">
      <c r="C192" s="46" t="s">
        <v>347</v>
      </c>
      <c r="D192" s="46">
        <v>2</v>
      </c>
      <c r="E192" s="5">
        <v>0.1</v>
      </c>
      <c r="F192" s="46">
        <v>1</v>
      </c>
      <c r="G192" s="46">
        <v>0</v>
      </c>
      <c r="I192" s="46">
        <v>3</v>
      </c>
      <c r="J192" s="46">
        <v>2</v>
      </c>
      <c r="K192" s="46">
        <v>0</v>
      </c>
      <c r="L192" s="46">
        <v>0</v>
      </c>
      <c r="M192" s="46">
        <v>0</v>
      </c>
      <c r="N192" s="46">
        <v>0</v>
      </c>
      <c r="O192" s="46">
        <v>2</v>
      </c>
      <c r="P192" s="46">
        <v>0</v>
      </c>
      <c r="R192" s="46">
        <v>2</v>
      </c>
      <c r="S192" s="46">
        <f t="shared" si="4"/>
        <v>2</v>
      </c>
      <c r="U192" s="46">
        <f t="shared" si="5"/>
        <v>40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V192" xr:uid="{00000000-0009-0000-0000-000016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X1000"/>
  <sheetViews>
    <sheetView workbookViewId="0"/>
  </sheetViews>
  <sheetFormatPr baseColWidth="10" defaultColWidth="14.5" defaultRowHeight="15" customHeight="1"/>
  <cols>
    <col min="1" max="1" width="42.1640625" customWidth="1"/>
    <col min="2" max="2" width="9.6640625" customWidth="1"/>
    <col min="3" max="3" width="8.5" customWidth="1"/>
    <col min="4" max="4" width="9.6640625" customWidth="1"/>
    <col min="5" max="5" width="10.6640625" customWidth="1"/>
    <col min="6" max="6" width="27.33203125" customWidth="1"/>
    <col min="7" max="7" width="9.1640625" customWidth="1"/>
    <col min="8" max="8" width="9.6640625" customWidth="1"/>
    <col min="9" max="10" width="10.6640625" customWidth="1"/>
    <col min="11" max="11" width="10.5" customWidth="1"/>
    <col min="12" max="12" width="22.5" customWidth="1"/>
    <col min="13" max="16" width="10.6640625" customWidth="1"/>
    <col min="18" max="18" width="27.1640625" customWidth="1"/>
    <col min="19" max="19" width="7.6640625" customWidth="1"/>
    <col min="20" max="20" width="7.6640625" hidden="1" customWidth="1"/>
    <col min="21" max="21" width="7.6640625" customWidth="1"/>
    <col min="22" max="22" width="7.6640625" hidden="1" customWidth="1"/>
    <col min="23" max="23" width="7.6640625" customWidth="1"/>
  </cols>
  <sheetData>
    <row r="1" spans="1:24" ht="15.75" customHeight="1">
      <c r="A1" s="279" t="s">
        <v>811</v>
      </c>
      <c r="B1" s="273"/>
      <c r="C1" s="273"/>
      <c r="D1" s="274"/>
      <c r="E1" s="280" t="s">
        <v>970</v>
      </c>
      <c r="F1" s="273"/>
      <c r="G1" s="273"/>
      <c r="H1" s="273"/>
      <c r="I1" s="273"/>
      <c r="J1" s="274"/>
      <c r="K1" s="281" t="s">
        <v>813</v>
      </c>
      <c r="L1" s="273"/>
      <c r="M1" s="273"/>
      <c r="N1" s="273"/>
      <c r="O1" s="273"/>
      <c r="P1" s="274"/>
      <c r="Q1" s="1"/>
    </row>
    <row r="2" spans="1:24" ht="15.75" customHeight="1">
      <c r="A2" s="145" t="s">
        <v>815</v>
      </c>
      <c r="B2" s="146" t="s">
        <v>816</v>
      </c>
      <c r="C2" s="146" t="s">
        <v>817</v>
      </c>
      <c r="D2" s="147" t="s">
        <v>818</v>
      </c>
      <c r="E2" s="148" t="s">
        <v>819</v>
      </c>
      <c r="F2" s="149" t="s">
        <v>820</v>
      </c>
      <c r="G2" s="149" t="s">
        <v>821</v>
      </c>
      <c r="H2" s="149" t="s">
        <v>822</v>
      </c>
      <c r="I2" s="149" t="s">
        <v>823</v>
      </c>
      <c r="J2" s="150" t="s">
        <v>824</v>
      </c>
      <c r="K2" s="251" t="s">
        <v>825</v>
      </c>
      <c r="L2" s="198" t="s">
        <v>826</v>
      </c>
      <c r="M2" s="198" t="s">
        <v>827</v>
      </c>
      <c r="N2" s="198" t="s">
        <v>828</v>
      </c>
      <c r="O2" s="198" t="s">
        <v>829</v>
      </c>
      <c r="P2" s="182" t="s">
        <v>830</v>
      </c>
      <c r="Q2" s="1"/>
    </row>
    <row r="3" spans="1:24" ht="15.75" customHeight="1">
      <c r="A3" s="157" t="s">
        <v>837</v>
      </c>
      <c r="B3" s="158">
        <v>567</v>
      </c>
      <c r="C3" s="158">
        <v>4567</v>
      </c>
      <c r="D3" s="159">
        <v>34567</v>
      </c>
      <c r="E3" s="160">
        <v>57</v>
      </c>
      <c r="F3" s="161">
        <v>567</v>
      </c>
      <c r="G3" s="161">
        <v>457</v>
      </c>
      <c r="H3" s="162">
        <v>4567</v>
      </c>
      <c r="I3" s="162">
        <v>3457</v>
      </c>
      <c r="J3" s="186">
        <v>34567</v>
      </c>
      <c r="K3" s="160">
        <v>57</v>
      </c>
      <c r="L3" s="161">
        <v>567</v>
      </c>
      <c r="M3" s="161">
        <v>457</v>
      </c>
      <c r="N3" s="162">
        <v>4567</v>
      </c>
      <c r="O3" s="162">
        <v>3457</v>
      </c>
      <c r="P3" s="186">
        <v>34567</v>
      </c>
      <c r="Q3" s="1"/>
    </row>
    <row r="4" spans="1:24" ht="15.75" customHeight="1">
      <c r="A4" s="168" t="s">
        <v>2</v>
      </c>
      <c r="B4" s="47">
        <f>COUNTIF('V 1.0 Исходные данные'!$C:$C,1)</f>
        <v>73</v>
      </c>
      <c r="C4" s="47">
        <f>COUNTIF('V 1.0 Исходные данные'!$C:$C,1)</f>
        <v>73</v>
      </c>
      <c r="D4" s="169">
        <f>COUNTIF('V 1.0 Исходные данные'!$C:$C,1)</f>
        <v>73</v>
      </c>
      <c r="E4" s="170">
        <f>COUNTIF('V 1.0 Исходные данные'!$C:$C,0.5)</f>
        <v>67</v>
      </c>
      <c r="F4" s="47">
        <f>COUNTIF('V 1.0 Исходные данные'!$C:$C,0.5)</f>
        <v>67</v>
      </c>
      <c r="G4" s="47">
        <f>COUNTIF('V 1.0 Исходные данные'!$C:$C,0.5)</f>
        <v>67</v>
      </c>
      <c r="H4" s="47">
        <f>COUNTIF('V 1.0 Исходные данные'!$C:$C,0.5)</f>
        <v>67</v>
      </c>
      <c r="I4" s="47">
        <f>COUNTIF('V 1.0 Исходные данные'!$C:$C,0.5)</f>
        <v>67</v>
      </c>
      <c r="J4" s="169">
        <f>COUNTIF('V 1.0 Исходные данные'!$C:$C,0.5)</f>
        <v>67</v>
      </c>
      <c r="K4" s="170">
        <f>COUNTIF('V 1.0 Исходные данные'!$C:$C,0.1)</f>
        <v>51</v>
      </c>
      <c r="L4" s="47">
        <f>COUNTIF('V 1.0 Исходные данные'!$C:$C,0.1)</f>
        <v>51</v>
      </c>
      <c r="M4" s="47">
        <f>COUNTIF('V 1.0 Исходные данные'!$C:$C,0.1)</f>
        <v>51</v>
      </c>
      <c r="N4" s="47">
        <f>COUNTIF('V 1.0 Исходные данные'!$C:$C,0.1)</f>
        <v>51</v>
      </c>
      <c r="O4" s="47">
        <f>COUNTIF('V 1.0 Исходные данные'!$C:$C,0.1)</f>
        <v>51</v>
      </c>
      <c r="P4" s="169">
        <f>COUNTIF('V 1.0 Исходные данные'!$C:$C,0.1)</f>
        <v>51</v>
      </c>
      <c r="Q4" s="1"/>
    </row>
    <row r="5" spans="1:24" ht="15.75" customHeight="1">
      <c r="A5" s="168" t="s">
        <v>838</v>
      </c>
      <c r="B5" s="133">
        <f>'V 1.0 Исходные данные'!U142+'V 1.0 Исходные данные'!W142+'V 1.0 Исходные данные'!Y142+'V 1.0 Исходные данные'!AA142+'V 1.0 Исходные данные'!AC142+'V 1.0 Исходные данные'!AE142</f>
        <v>1303</v>
      </c>
      <c r="C5" s="133">
        <f>'V 1.0 Исходные данные'!Q142+'V 1.0 Исходные данные'!S142+'V 1.0 Исходные данные'!U142+'V 1.0 Исходные данные'!W142+'V 1.0 Исходные данные'!Y142+'V 1.0 Исходные данные'!AA142+'V 1.0 Исходные данные'!AC142+'V 1.0 Исходные данные'!AE142</f>
        <v>1741</v>
      </c>
      <c r="D5" s="172">
        <f>'V 1.0 Исходные данные'!M142+'V 1.0 Исходные данные'!O142+'V 1.0 Исходные данные'!Q142+'V 1.0 Исходные данные'!S142+'V 1.0 Исходные данные'!U142+'V 1.0 Исходные данные'!W142+'V 1.0 Исходные данные'!Y142+'V 1.0 Исходные данные'!AA142+'V 1.0 Исходные данные'!AC142+'V 1.0 Исходные данные'!AE142</f>
        <v>2179</v>
      </c>
      <c r="E5" s="173">
        <f>'V 1.0 Исходные данные'!U143+'V 1.0 Исходные данные'!W143+'V 1.0 Исходные данные'!AC143+'V 1.0 Исходные данные'!AE143</f>
        <v>639</v>
      </c>
      <c r="F5" s="133">
        <f>'V 1.0 Исходные данные'!U143+'V 1.0 Исходные данные'!W143+'V 1.0 Исходные данные'!Y143+'V 1.0 Исходные данные'!AA143+'V 1.0 Исходные данные'!AC143+'V 1.0 Исходные данные'!AE143</f>
        <v>941</v>
      </c>
      <c r="G5" s="133">
        <f>'V 1.0 Исходные данные'!Q143+'V 1.0 Исходные данные'!S143+'V 1.0 Исходные данные'!U143+'V 1.0 Исходные данные'!W143+'V 1.0 Исходные данные'!AC143+'V 1.0 Исходные данные'!AE143</f>
        <v>966</v>
      </c>
      <c r="H5" s="133">
        <f>'V 1.0 Исходные данные'!Q143+'V 1.0 Исходные данные'!S143+'V 1.0 Исходные данные'!U143+'V 1.0 Исходные данные'!W143+'V 1.0 Исходные данные'!Y143+'V 1.0 Исходные данные'!AA143+'V 1.0 Исходные данные'!AC143+'V 1.0 Исходные данные'!AE143</f>
        <v>1268</v>
      </c>
      <c r="I5" s="133">
        <f>'V 1.0 Исходные данные'!M143+'V 1.0 Исходные данные'!O143+'V 1.0 Исходные данные'!Q143+'V 1.0 Исходные данные'!S143+'V 1.0 Исходные данные'!U143+'V 1.0 Исходные данные'!W143+'V 1.0 Исходные данные'!AC143+'V 1.0 Исходные данные'!AE143</f>
        <v>1306</v>
      </c>
      <c r="J5" s="172">
        <f>'V 1.0 Исходные данные'!M143+'V 1.0 Исходные данные'!O143+'V 1.0 Исходные данные'!Q143+'V 1.0 Исходные данные'!S143+'V 1.0 Исходные данные'!U143+'V 1.0 Исходные данные'!W143+'V 1.0 Исходные данные'!Y143+'V 1.0 Исходные данные'!AA143+'V 1.0 Исходные данные'!AC143+'V 1.0 Исходные данные'!AE143</f>
        <v>1608</v>
      </c>
      <c r="K5" s="173">
        <f>'V 1.0 Исходные данные'!U197+'V 1.0 Исходные данные'!W197+'V 1.0 Исходные данные'!AC197+'V 1.0 Исходные данные'!AE197</f>
        <v>584</v>
      </c>
      <c r="L5" s="133">
        <f>'V 1.0 Исходные данные'!U197+'V 1.0 Исходные данные'!W197+'V 1.0 Исходные данные'!Y197+'V 1.0 Исходные данные'!AA197+'V 1.0 Исходные данные'!AC197+'V 1.0 Исходные данные'!AE197</f>
        <v>870</v>
      </c>
      <c r="M5" s="133">
        <f>'V 1.0 Исходные данные'!Q197+'V 1.0 Исходные данные'!S197+'V 1.0 Исходные данные'!U197+'V 1.0 Исходные данные'!W197+'V 1.0 Исходные данные'!AC197+'V 1.0 Исходные данные'!AE197</f>
        <v>892</v>
      </c>
      <c r="N5" s="133">
        <f>'V 1.0 Исходные данные'!Q197+'V 1.0 Исходные данные'!S197+'V 1.0 Исходные данные'!U197+'V 1.0 Исходные данные'!W197+'V 1.0 Исходные данные'!Y197+'V 1.0 Исходные данные'!AA197+'V 1.0 Исходные данные'!AC197+'V 1.0 Исходные данные'!AE197</f>
        <v>1178</v>
      </c>
      <c r="O5" s="133">
        <f>'V 1.0 Исходные данные'!M197+'V 1.0 Исходные данные'!O197+'V 1.0 Исходные данные'!Q197+'V 1.0 Исходные данные'!S197+'V 1.0 Исходные данные'!U197+'V 1.0 Исходные данные'!W197+'V 1.0 Исходные данные'!AC197+'V 1.0 Исходные данные'!AE197</f>
        <v>1214</v>
      </c>
      <c r="P5" s="172">
        <f>'V 1.0 Исходные данные'!M197+'V 1.0 Исходные данные'!O197+'V 1.0 Исходные данные'!Q197+'V 1.0 Исходные данные'!S197+'V 1.0 Исходные данные'!U197+'V 1.0 Исходные данные'!W197+'V 1.0 Исходные данные'!Y197+'V 1.0 Исходные данные'!AA197+'V 1.0 Исходные данные'!AC197+'V 1.0 Исходные данные'!AE197</f>
        <v>1500</v>
      </c>
      <c r="Q5" s="1"/>
    </row>
    <row r="6" spans="1:24" ht="15.75" customHeight="1">
      <c r="A6" s="175" t="s">
        <v>839</v>
      </c>
      <c r="B6" s="133">
        <f>'V 1.0 Исходные данные'!T142+'V 1.0 Исходные данные'!V142+'V 1.0 Исходные данные'!X142+'V 1.0 Исходные данные'!Z142+'V 1.0 Исходные данные'!AB142+'V 1.0 Исходные данные'!AD142</f>
        <v>33421</v>
      </c>
      <c r="C6" s="133">
        <f>'V 1.0 Исходные данные'!P142+'V 1.0 Исходные данные'!R142+'V 1.0 Исходные данные'!T142+'V 1.0 Исходные данные'!V142+'V 1.0 Исходные данные'!X142+'V 1.0 Исходные данные'!Z142+'V 1.0 Исходные данные'!AB142+'V 1.0 Исходные данные'!AD142</f>
        <v>45538</v>
      </c>
      <c r="D6" s="172">
        <f>'V 1.0 Исходные данные'!L142+'V 1.0 Исходные данные'!N142+'V 1.0 Исходные данные'!P142+'V 1.0 Исходные данные'!R142+'V 1.0 Исходные данные'!T142+'V 1.0 Исходные данные'!V142+'V 1.0 Исходные данные'!X142+'V 1.0 Исходные данные'!Z142+'V 1.0 Исходные данные'!AB142+'V 1.0 Исходные данные'!AD142</f>
        <v>57928</v>
      </c>
      <c r="E6" s="173">
        <f>'V 1.0 Исходные данные'!T143+'V 1.0 Исходные данные'!V143+'V 1.0 Исходные данные'!AB143+'V 1.0 Исходные данные'!AD143</f>
        <v>14868</v>
      </c>
      <c r="F6" s="133">
        <f>'V 1.0 Исходные данные'!T143+'V 1.0 Исходные данные'!V143+'V 1.0 Исходные данные'!X143+'V 1.0 Исходные данные'!Z143+'V 1.0 Исходные данные'!AB143+'V 1.0 Исходные данные'!AD143</f>
        <v>21949</v>
      </c>
      <c r="G6" s="133">
        <f>'V 1.0 Исходные данные'!P143+'V 1.0 Исходные данные'!R143+'V 1.0 Исходные данные'!T143+'V 1.0 Исходные данные'!V143+'V 1.0 Исходные данные'!AB143+'V 1.0 Исходные данные'!AD143</f>
        <v>23408</v>
      </c>
      <c r="H6" s="133">
        <f>'V 1.0 Исходные данные'!P143+'V 1.0 Исходные данные'!R143+'V 1.0 Исходные данные'!T143+'V 1.0 Исходные данные'!V143+'V 1.0 Исходные данные'!X143+'V 1.0 Исходные данные'!Z143+'V 1.0 Исходные данные'!AB143+'V 1.0 Исходные данные'!AD143</f>
        <v>30489</v>
      </c>
      <c r="I6" s="133">
        <f>'V 1.0 Исходные данные'!L143+'V 1.0 Исходные данные'!N143+'V 1.0 Исходные данные'!P143+'V 1.0 Исходные данные'!R143+'V 1.0 Исходные данные'!T143+'V 1.0 Исходные данные'!V143+'V 1.0 Исходные данные'!AB143+'V 1.0 Исходные данные'!AD143</f>
        <v>32472</v>
      </c>
      <c r="J6" s="172">
        <f>'V 1.0 Исходные данные'!L143+'V 1.0 Исходные данные'!N143+'V 1.0 Исходные данные'!P143+'V 1.0 Исходные данные'!R143+'V 1.0 Исходные данные'!T143+'V 1.0 Исходные данные'!V143+'V 1.0 Исходные данные'!X143+'V 1.0 Исходные данные'!Z143+'V 1.0 Исходные данные'!AB143+'V 1.0 Исходные данные'!AD143</f>
        <v>39553</v>
      </c>
      <c r="K6" s="173">
        <f>'V 1.0 Исходные данные'!T197+'V 1.0 Исходные данные'!V197+'V 1.0 Исходные данные'!AB197+'V 1.0 Исходные данные'!AD197</f>
        <v>14949</v>
      </c>
      <c r="L6" s="133">
        <f>'V 1.0 Исходные данные'!T197+'V 1.0 Исходные данные'!V197+'V 1.0 Исходные данные'!X197+'V 1.0 Исходные данные'!Z197+'V 1.0 Исходные данные'!AB197+'V 1.0 Исходные данные'!AD197</f>
        <v>22108</v>
      </c>
      <c r="M6" s="133">
        <f>'V 1.0 Исходные данные'!P197+'V 1.0 Исходные данные'!R197+'V 1.0 Исходные данные'!T197+'V 1.0 Исходные данные'!V197+'V 1.0 Исходные данные'!AB197+'V 1.0 Исходные данные'!AD197</f>
        <v>23352</v>
      </c>
      <c r="N6" s="133">
        <f>'V 1.0 Исходные данные'!P197+'V 1.0 Исходные данные'!R197+'V 1.0 Исходные данные'!T197+'V 1.0 Исходные данные'!V197+'V 1.0 Исходные данные'!X197+'V 1.0 Исходные данные'!Z197+'V 1.0 Исходные данные'!AB197+'V 1.0 Исходные данные'!AD197</f>
        <v>30511</v>
      </c>
      <c r="O6" s="133">
        <f>'V 1.0 Исходные данные'!L197+'V 1.0 Исходные данные'!N197+'V 1.0 Исходные данные'!P197+'V 1.0 Исходные данные'!R197+'V 1.0 Исходные данные'!T197+'V 1.0 Исходные данные'!V197+'V 1.0 Исходные данные'!AB197+'V 1.0 Исходные данные'!AD197</f>
        <v>32257</v>
      </c>
      <c r="P6" s="172">
        <f>'V 1.0 Исходные данные'!L197+'V 1.0 Исходные данные'!N197+'V 1.0 Исходные данные'!P197+'V 1.0 Исходные данные'!R197+'V 1.0 Исходные данные'!T197+'V 1.0 Исходные данные'!V197+'V 1.0 Исходные данные'!X197+'V 1.0 Исходные данные'!Z197+'V 1.0 Исходные данные'!AB197+'V 1.0 Исходные данные'!AD197</f>
        <v>39416</v>
      </c>
      <c r="Q6" s="1"/>
    </row>
    <row r="7" spans="1:24" ht="15.75" customHeight="1">
      <c r="A7" s="175" t="s">
        <v>840</v>
      </c>
      <c r="B7" s="133" t="e">
        <f>'V 1.0 Исходные данные'!BB142</f>
        <v>#VALUE!</v>
      </c>
      <c r="C7" s="133" t="e">
        <f>'V 1.0 Исходные данные'!BE142</f>
        <v>#VALUE!</v>
      </c>
      <c r="D7" s="172" t="e">
        <f>'V 1.0 Исходные данные'!BH142</f>
        <v>#VALUE!</v>
      </c>
      <c r="E7" s="173" t="e">
        <f>'V 1.0 Исходные данные'!BK142</f>
        <v>#VALUE!</v>
      </c>
      <c r="F7" s="133" t="e">
        <f>'V 1.0 Исходные данные'!BN142</f>
        <v>#VALUE!</v>
      </c>
      <c r="G7" s="133" t="e">
        <f>'V 1.0 Исходные данные'!BQ142</f>
        <v>#VALUE!</v>
      </c>
      <c r="H7" s="133" t="e">
        <f>'V 1.0 Исходные данные'!BT142</f>
        <v>#VALUE!</v>
      </c>
      <c r="I7" s="133" t="e">
        <f>'V 1.0 Исходные данные'!BW142</f>
        <v>#VALUE!</v>
      </c>
      <c r="J7" s="172" t="e">
        <f>'V 1.0 Исходные данные'!BZ142</f>
        <v>#VALUE!</v>
      </c>
      <c r="K7" s="173" t="e">
        <f>'V 1.0 Исходные данные'!BK197</f>
        <v>#VALUE!</v>
      </c>
      <c r="L7" s="133" t="e">
        <f>'V 1.0 Исходные данные'!BT142</f>
        <v>#VALUE!</v>
      </c>
      <c r="M7" s="133" t="e">
        <f>'V 1.0 Исходные данные'!BW142</f>
        <v>#VALUE!</v>
      </c>
      <c r="N7" s="133" t="e">
        <f>'V 1.0 Исходные данные'!BT197</f>
        <v>#VALUE!</v>
      </c>
      <c r="O7" s="133" t="e">
        <f>'V 1.0 Исходные данные'!BW197</f>
        <v>#VALUE!</v>
      </c>
      <c r="P7" s="172" t="e">
        <f>'V 1.0 Исходные данные'!BZ197</f>
        <v>#VALUE!</v>
      </c>
      <c r="Q7" s="1"/>
    </row>
    <row r="8" spans="1:24" ht="15.75" customHeight="1">
      <c r="A8" s="175" t="s">
        <v>841</v>
      </c>
      <c r="B8" s="133" t="e">
        <f t="shared" ref="B8:P8" si="0">B7-(B9+B10)</f>
        <v>#VALUE!</v>
      </c>
      <c r="C8" s="133" t="e">
        <f t="shared" si="0"/>
        <v>#VALUE!</v>
      </c>
      <c r="D8" s="172" t="e">
        <f t="shared" si="0"/>
        <v>#VALUE!</v>
      </c>
      <c r="E8" s="173" t="e">
        <f t="shared" si="0"/>
        <v>#VALUE!</v>
      </c>
      <c r="F8" s="133" t="e">
        <f t="shared" si="0"/>
        <v>#VALUE!</v>
      </c>
      <c r="G8" s="133" t="e">
        <f t="shared" si="0"/>
        <v>#VALUE!</v>
      </c>
      <c r="H8" s="133" t="e">
        <f t="shared" si="0"/>
        <v>#VALUE!</v>
      </c>
      <c r="I8" s="133" t="e">
        <f t="shared" si="0"/>
        <v>#VALUE!</v>
      </c>
      <c r="J8" s="172" t="e">
        <f t="shared" si="0"/>
        <v>#VALUE!</v>
      </c>
      <c r="K8" s="173" t="e">
        <f t="shared" si="0"/>
        <v>#VALUE!</v>
      </c>
      <c r="L8" s="173" t="e">
        <f t="shared" si="0"/>
        <v>#VALUE!</v>
      </c>
      <c r="M8" s="173" t="e">
        <f t="shared" si="0"/>
        <v>#VALUE!</v>
      </c>
      <c r="N8" s="173" t="e">
        <f t="shared" si="0"/>
        <v>#VALUE!</v>
      </c>
      <c r="O8" s="173" t="e">
        <f t="shared" si="0"/>
        <v>#VALUE!</v>
      </c>
      <c r="P8" s="173" t="e">
        <f t="shared" si="0"/>
        <v>#VALUE!</v>
      </c>
      <c r="Q8" s="1"/>
    </row>
    <row r="9" spans="1:24" ht="15.75" customHeight="1">
      <c r="A9" s="175" t="s">
        <v>842</v>
      </c>
      <c r="B9" s="133">
        <f>'V 1.0 Исходные данные'!BC142</f>
        <v>245</v>
      </c>
      <c r="C9" s="133" t="e">
        <f>'V 1.0 Исходные данные'!BF142</f>
        <v>#VALUE!</v>
      </c>
      <c r="D9" s="172" t="e">
        <f>'V 1.0 Исходные данные'!BI142</f>
        <v>#VALUE!</v>
      </c>
      <c r="E9" s="173">
        <f>'V 1.0 Исходные данные'!BL142</f>
        <v>144</v>
      </c>
      <c r="F9" s="133">
        <f>'V 1.0 Исходные данные'!BO142</f>
        <v>192</v>
      </c>
      <c r="G9" s="133">
        <f>'V 1.0 Исходные данные'!BR142</f>
        <v>196</v>
      </c>
      <c r="H9" s="133">
        <f>'V 1.0 Исходные данные'!BU142</f>
        <v>251</v>
      </c>
      <c r="I9" s="133">
        <f>'V 1.0 Исходные данные'!BX142</f>
        <v>259</v>
      </c>
      <c r="J9" s="172">
        <f>'V 1.0 Исходные данные'!CA142</f>
        <v>321</v>
      </c>
      <c r="K9" s="173">
        <f>'V 1.0 Исходные данные'!BL197</f>
        <v>126</v>
      </c>
      <c r="L9" s="133">
        <f>'V 1.0 Исходные данные'!BO197</f>
        <v>178</v>
      </c>
      <c r="M9" s="133" t="e">
        <f>'V 1.0 Исходные данные'!BR197</f>
        <v>#VALUE!</v>
      </c>
      <c r="N9" s="133" t="e">
        <f>'V 1.0 Исходные данные'!BU197</f>
        <v>#VALUE!</v>
      </c>
      <c r="O9" s="133" t="e">
        <f>'V 1.0 Исходные данные'!BX197</f>
        <v>#VALUE!</v>
      </c>
      <c r="P9" s="172" t="e">
        <f>'V 1.0 Исходные данные'!CA197</f>
        <v>#VALUE!</v>
      </c>
      <c r="Q9" s="1"/>
    </row>
    <row r="10" spans="1:24" ht="15.75" customHeight="1">
      <c r="A10" s="176" t="s">
        <v>843</v>
      </c>
      <c r="B10" s="177" t="e">
        <f>'V 1.0 Исходные данные'!BD142</f>
        <v>#VALUE!</v>
      </c>
      <c r="C10" s="177" t="e">
        <f>'V 1.0 Исходные данные'!BG142</f>
        <v>#VALUE!</v>
      </c>
      <c r="D10" s="178" t="e">
        <f>'V 1.0 Исходные данные'!BJ142</f>
        <v>#VALUE!</v>
      </c>
      <c r="E10" s="179" t="e">
        <f>'V 1.0 Исходные данные'!BM142</f>
        <v>#VALUE!</v>
      </c>
      <c r="F10" s="177" t="e">
        <f>'V 1.0 Исходные данные'!BP142</f>
        <v>#VALUE!</v>
      </c>
      <c r="G10" s="177" t="e">
        <f>'V 1.0 Исходные данные'!BS142</f>
        <v>#VALUE!</v>
      </c>
      <c r="H10" s="177" t="e">
        <f>'V 1.0 Исходные данные'!BV142</f>
        <v>#VALUE!</v>
      </c>
      <c r="I10" s="177" t="e">
        <f>'V 1.0 Исходные данные'!BY142</f>
        <v>#VALUE!</v>
      </c>
      <c r="J10" s="178" t="e">
        <f>'V 1.0 Исходные данные'!CB142</f>
        <v>#VALUE!</v>
      </c>
      <c r="K10" s="179" t="e">
        <f>'V 1.0 Исходные данные'!BM197</f>
        <v>#VALUE!</v>
      </c>
      <c r="L10" s="177" t="e">
        <f>'V 1.0 Исходные данные'!BP197</f>
        <v>#VALUE!</v>
      </c>
      <c r="M10" s="177" t="e">
        <f>'V 1.0 Исходные данные'!BS197</f>
        <v>#VALUE!</v>
      </c>
      <c r="N10" s="177" t="e">
        <f>'V 1.0 Исходные данные'!BV197</f>
        <v>#VALUE!</v>
      </c>
      <c r="O10" s="177" t="e">
        <f>'V 1.0 Исходные данные'!BY197</f>
        <v>#VALUE!</v>
      </c>
      <c r="P10" s="178" t="e">
        <f>'V 1.0 Исходные данные'!CB197</f>
        <v>#VALUE!</v>
      </c>
      <c r="Q10" s="1"/>
    </row>
    <row r="11" spans="1:24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>
      <c r="A12" s="272" t="s">
        <v>844</v>
      </c>
      <c r="B12" s="273"/>
      <c r="C12" s="273"/>
      <c r="D12" s="274"/>
      <c r="E12" s="1"/>
      <c r="F12" s="272" t="s">
        <v>797</v>
      </c>
      <c r="G12" s="273"/>
      <c r="H12" s="273"/>
      <c r="I12" s="273"/>
      <c r="J12" s="274"/>
      <c r="K12" s="1"/>
      <c r="L12" s="272" t="s">
        <v>798</v>
      </c>
      <c r="M12" s="273"/>
      <c r="N12" s="273"/>
      <c r="O12" s="273"/>
      <c r="P12" s="274"/>
      <c r="Q12" s="1"/>
      <c r="R12" s="1"/>
      <c r="S12" s="1"/>
      <c r="T12" s="1"/>
      <c r="U12" s="1"/>
      <c r="V12" s="1"/>
      <c r="W12" s="1"/>
      <c r="X12" s="1"/>
    </row>
    <row r="13" spans="1:24" ht="15.75" customHeight="1">
      <c r="A13" s="176" t="s">
        <v>815</v>
      </c>
      <c r="B13" s="146" t="s">
        <v>848</v>
      </c>
      <c r="C13" s="149" t="s">
        <v>849</v>
      </c>
      <c r="D13" s="182" t="s">
        <v>850</v>
      </c>
      <c r="E13" s="1"/>
      <c r="F13" s="176" t="s">
        <v>815</v>
      </c>
      <c r="G13" s="146" t="s">
        <v>848</v>
      </c>
      <c r="H13" s="149" t="s">
        <v>849</v>
      </c>
      <c r="I13" s="198" t="s">
        <v>850</v>
      </c>
      <c r="J13" s="199" t="s">
        <v>16</v>
      </c>
      <c r="K13" s="1"/>
      <c r="L13" s="176" t="s">
        <v>815</v>
      </c>
      <c r="M13" s="146" t="s">
        <v>848</v>
      </c>
      <c r="N13" s="149" t="s">
        <v>849</v>
      </c>
      <c r="O13" s="198" t="s">
        <v>850</v>
      </c>
      <c r="P13" s="199" t="s">
        <v>16</v>
      </c>
      <c r="Q13" s="1"/>
      <c r="R13" s="1" t="s">
        <v>2</v>
      </c>
      <c r="S13" s="252">
        <v>50</v>
      </c>
      <c r="T13" s="252">
        <v>75</v>
      </c>
      <c r="U13" s="252">
        <v>100</v>
      </c>
      <c r="V13" s="252">
        <v>125</v>
      </c>
      <c r="W13" s="252">
        <v>150</v>
      </c>
      <c r="X13" s="1"/>
    </row>
    <row r="14" spans="1:24" ht="15.75" customHeight="1">
      <c r="A14" s="157" t="s">
        <v>837</v>
      </c>
      <c r="B14" s="158">
        <f>C3</f>
        <v>4567</v>
      </c>
      <c r="C14" s="161">
        <f>H3</f>
        <v>4567</v>
      </c>
      <c r="D14" s="186">
        <f>N3</f>
        <v>4567</v>
      </c>
      <c r="E14" s="1"/>
      <c r="F14" s="157" t="s">
        <v>0</v>
      </c>
      <c r="G14" s="158">
        <f>C3</f>
        <v>4567</v>
      </c>
      <c r="H14" s="161">
        <f>H3</f>
        <v>4567</v>
      </c>
      <c r="I14" s="162">
        <f>N3</f>
        <v>4567</v>
      </c>
      <c r="J14" s="201">
        <v>4567</v>
      </c>
      <c r="K14" s="1"/>
      <c r="L14" s="157" t="s">
        <v>0</v>
      </c>
      <c r="M14" s="158">
        <f>C3</f>
        <v>4567</v>
      </c>
      <c r="N14" s="161">
        <f>H3</f>
        <v>4567</v>
      </c>
      <c r="O14" s="162">
        <f>N3</f>
        <v>4567</v>
      </c>
      <c r="P14" s="201">
        <v>4567</v>
      </c>
      <c r="Q14" s="1"/>
      <c r="R14" s="1" t="s">
        <v>1</v>
      </c>
      <c r="S14" s="252">
        <v>57</v>
      </c>
      <c r="T14" s="252">
        <v>57</v>
      </c>
      <c r="U14" s="252">
        <v>57</v>
      </c>
      <c r="V14" s="252">
        <v>57</v>
      </c>
      <c r="W14" s="252">
        <v>57</v>
      </c>
      <c r="X14" s="1"/>
    </row>
    <row r="15" spans="1:24" ht="15.75" customHeight="1">
      <c r="A15" s="168" t="s">
        <v>2</v>
      </c>
      <c r="B15" s="270">
        <f t="shared" ref="B15:B21" si="1">C4+H4+N4</f>
        <v>191</v>
      </c>
      <c r="C15" s="268"/>
      <c r="D15" s="271"/>
      <c r="E15" s="1"/>
      <c r="F15" s="168" t="s">
        <v>857</v>
      </c>
      <c r="G15" s="133">
        <f>SUM('V 1.0 Дополнительные данные'!F2:F74)</f>
        <v>207</v>
      </c>
      <c r="H15" s="133">
        <f>SUM('V 1.0 Дополнительные данные'!F75:F141)</f>
        <v>174</v>
      </c>
      <c r="I15" s="133">
        <f>SUM('V 1.0 Дополнительные данные'!F142:F192)</f>
        <v>126</v>
      </c>
      <c r="J15" s="202">
        <f t="shared" ref="J15:J20" si="2">G15+H15+I15</f>
        <v>507</v>
      </c>
      <c r="K15" s="1"/>
      <c r="L15" s="168" t="s">
        <v>4</v>
      </c>
      <c r="M15" s="133">
        <f>SUM('V 1.0 Дополнительные данные'!Q2:Q74)</f>
        <v>229</v>
      </c>
      <c r="N15" s="133">
        <f>SUM('V 1.0 Дополнительные данные'!Q75:Q141)</f>
        <v>141</v>
      </c>
      <c r="O15" s="133">
        <f>SUM('V 1.0 Дополнительные данные'!Q142:Q192)</f>
        <v>87</v>
      </c>
      <c r="P15" s="202">
        <f t="shared" ref="P15:P20" si="3">M15+N15+O15</f>
        <v>457</v>
      </c>
      <c r="Q15" s="1"/>
      <c r="R15" s="5" t="s">
        <v>3</v>
      </c>
      <c r="S15" s="253">
        <v>15000</v>
      </c>
      <c r="T15" s="253">
        <f t="shared" ref="T15:W15" si="4">S15/S13*T13*0.97</f>
        <v>21825</v>
      </c>
      <c r="U15" s="253">
        <f t="shared" si="4"/>
        <v>28227</v>
      </c>
      <c r="V15" s="253">
        <f t="shared" si="4"/>
        <v>34225.237499999996</v>
      </c>
      <c r="W15" s="253">
        <f t="shared" si="4"/>
        <v>39838.176449999992</v>
      </c>
      <c r="X15" s="1"/>
    </row>
    <row r="16" spans="1:24" ht="15.75" customHeight="1">
      <c r="A16" s="168" t="s">
        <v>838</v>
      </c>
      <c r="B16" s="270">
        <f t="shared" si="1"/>
        <v>4187</v>
      </c>
      <c r="C16" s="268"/>
      <c r="D16" s="271"/>
      <c r="E16" s="1"/>
      <c r="F16" s="168" t="s">
        <v>860</v>
      </c>
      <c r="G16" s="133">
        <f>SUM('V 1.0 Дополнительные данные'!G2:G74)</f>
        <v>67</v>
      </c>
      <c r="H16" s="133">
        <f>SUM('V 1.0 Дополнительные данные'!G75:G141)</f>
        <v>32</v>
      </c>
      <c r="I16" s="203">
        <f>SUM('V 1.0 Дополнительные данные'!G142:G192)</f>
        <v>17</v>
      </c>
      <c r="J16" s="202">
        <f t="shared" si="2"/>
        <v>116</v>
      </c>
      <c r="K16" s="1"/>
      <c r="L16" s="168" t="s">
        <v>6</v>
      </c>
      <c r="M16" s="133">
        <f>SUM('V 1.0 Дополнительные данные'!R2:R74)</f>
        <v>307</v>
      </c>
      <c r="N16" s="133">
        <f>SUM('V 1.0 Дополнительные данные'!R75:R141)</f>
        <v>230</v>
      </c>
      <c r="O16" s="133">
        <f>SUM('V 1.0 Дополнительные данные'!R142:R192)</f>
        <v>212</v>
      </c>
      <c r="P16" s="202">
        <f t="shared" si="3"/>
        <v>749</v>
      </c>
      <c r="Q16" s="1"/>
      <c r="R16" s="1" t="s">
        <v>4</v>
      </c>
      <c r="S16" s="252">
        <v>90</v>
      </c>
      <c r="T16" s="252">
        <f t="shared" ref="T16:W16" si="5">S16/S13*T13</f>
        <v>135</v>
      </c>
      <c r="U16" s="252">
        <f t="shared" si="5"/>
        <v>180</v>
      </c>
      <c r="V16" s="252">
        <f t="shared" si="5"/>
        <v>225</v>
      </c>
      <c r="W16" s="252">
        <f t="shared" si="5"/>
        <v>270</v>
      </c>
      <c r="X16" s="1"/>
    </row>
    <row r="17" spans="1:24" ht="15.75" customHeight="1">
      <c r="A17" s="175" t="s">
        <v>839</v>
      </c>
      <c r="B17" s="270">
        <f t="shared" si="1"/>
        <v>106538</v>
      </c>
      <c r="C17" s="268"/>
      <c r="D17" s="271"/>
      <c r="E17" s="1"/>
      <c r="F17" s="168" t="s">
        <v>861</v>
      </c>
      <c r="G17" s="133">
        <f>SUM('V 1.0 Дополнительные данные'!L2:L74)</f>
        <v>211</v>
      </c>
      <c r="H17" s="133">
        <v>0</v>
      </c>
      <c r="I17" s="133">
        <v>0</v>
      </c>
      <c r="J17" s="202">
        <f t="shared" si="2"/>
        <v>211</v>
      </c>
      <c r="K17" s="1"/>
      <c r="L17" s="168" t="s">
        <v>7</v>
      </c>
      <c r="M17" s="133">
        <f>SUM('V 1.0 Дополнительные данные'!S2:S74)</f>
        <v>84</v>
      </c>
      <c r="N17" s="133">
        <f>SUM('V 1.0 Дополнительные данные'!S75:S141)</f>
        <v>92</v>
      </c>
      <c r="O17" s="133">
        <f>SUM('V 1.0 Дополнительные данные'!S142:S192)</f>
        <v>126</v>
      </c>
      <c r="P17" s="202">
        <f t="shared" si="3"/>
        <v>302</v>
      </c>
      <c r="Q17" s="1"/>
      <c r="R17" s="1" t="s">
        <v>6</v>
      </c>
      <c r="S17" s="1">
        <v>100</v>
      </c>
      <c r="T17" s="1">
        <f t="shared" ref="T17:W17" si="6">S17/S13*T13</f>
        <v>150</v>
      </c>
      <c r="U17" s="1">
        <f t="shared" si="6"/>
        <v>200</v>
      </c>
      <c r="V17" s="1">
        <f t="shared" si="6"/>
        <v>250</v>
      </c>
      <c r="W17" s="1">
        <f t="shared" si="6"/>
        <v>300</v>
      </c>
      <c r="X17" s="1"/>
    </row>
    <row r="18" spans="1:24" ht="15.75" customHeight="1">
      <c r="A18" s="175" t="s">
        <v>840</v>
      </c>
      <c r="B18" s="270" t="e">
        <f t="shared" si="1"/>
        <v>#VALUE!</v>
      </c>
      <c r="C18" s="268"/>
      <c r="D18" s="271"/>
      <c r="E18" s="1"/>
      <c r="F18" s="168" t="s">
        <v>863</v>
      </c>
      <c r="G18" s="133">
        <f>SUM('V 1.0 Дополнительные данные'!M2:M74)</f>
        <v>67</v>
      </c>
      <c r="H18" s="133">
        <v>0</v>
      </c>
      <c r="I18" s="133">
        <v>0</v>
      </c>
      <c r="J18" s="202">
        <f t="shared" si="2"/>
        <v>67</v>
      </c>
      <c r="K18" s="1"/>
      <c r="L18" s="168" t="s">
        <v>8</v>
      </c>
      <c r="M18" s="133">
        <f>SUM('V 1.0 Дополнительные данные'!T2:T74)</f>
        <v>4806</v>
      </c>
      <c r="N18" s="133">
        <f>SUM('V 1.0 Дополнительные данные'!T75:T141)</f>
        <v>1320</v>
      </c>
      <c r="O18" s="205">
        <f>(N18/N19)*O19</f>
        <v>1216.695652173913</v>
      </c>
      <c r="P18" s="206">
        <f t="shared" si="3"/>
        <v>7342.695652173913</v>
      </c>
      <c r="Q18" s="1"/>
      <c r="R18" s="1" t="s">
        <v>7</v>
      </c>
      <c r="S18" s="1">
        <f t="shared" ref="S18:W18" si="7">S17-S16</f>
        <v>10</v>
      </c>
      <c r="T18" s="1">
        <f t="shared" si="7"/>
        <v>15</v>
      </c>
      <c r="U18" s="1">
        <f t="shared" si="7"/>
        <v>20</v>
      </c>
      <c r="V18" s="1">
        <f t="shared" si="7"/>
        <v>25</v>
      </c>
      <c r="W18" s="1">
        <f t="shared" si="7"/>
        <v>30</v>
      </c>
      <c r="X18" s="1"/>
    </row>
    <row r="19" spans="1:24" ht="15.75" customHeight="1">
      <c r="A19" s="175" t="s">
        <v>841</v>
      </c>
      <c r="B19" s="270" t="e">
        <f t="shared" si="1"/>
        <v>#VALUE!</v>
      </c>
      <c r="C19" s="268"/>
      <c r="D19" s="271"/>
      <c r="E19" s="1"/>
      <c r="F19" s="175" t="s">
        <v>866</v>
      </c>
      <c r="G19" s="133">
        <f>SUM('V 1.0 Дополнительные данные'!O2:O74)</f>
        <v>106</v>
      </c>
      <c r="H19" s="133">
        <f>SUM('V 1.0 Дополнительные данные'!O75:O141)</f>
        <v>251</v>
      </c>
      <c r="I19" s="133">
        <f>SUM('V 1.0 Дополнительные данные'!O142:O192)</f>
        <v>236</v>
      </c>
      <c r="J19" s="202">
        <f t="shared" si="2"/>
        <v>593</v>
      </c>
      <c r="K19" s="1"/>
      <c r="L19" s="168" t="s">
        <v>10</v>
      </c>
      <c r="M19" s="133">
        <f>SUM('V 1.0 Дополнительные данные'!U2:U68)</f>
        <v>5580</v>
      </c>
      <c r="N19" s="133">
        <f>SUM('V 1.0 Дополнительные данные'!U75:U141)</f>
        <v>4600</v>
      </c>
      <c r="O19" s="133">
        <f>SUM('V 1.0 Дополнительные данные'!U142:U192)</f>
        <v>4240</v>
      </c>
      <c r="P19" s="202">
        <f t="shared" si="3"/>
        <v>14420</v>
      </c>
      <c r="Q19" s="1"/>
      <c r="R19" s="1" t="s">
        <v>8</v>
      </c>
      <c r="S19" s="1">
        <v>1200</v>
      </c>
      <c r="T19" s="1">
        <f t="shared" ref="T19:W19" si="8">S19/S13*T13</f>
        <v>1800</v>
      </c>
      <c r="U19" s="1">
        <f t="shared" si="8"/>
        <v>2400</v>
      </c>
      <c r="V19" s="1">
        <f t="shared" si="8"/>
        <v>3000</v>
      </c>
      <c r="W19" s="1">
        <f t="shared" si="8"/>
        <v>3600</v>
      </c>
      <c r="X19" s="1"/>
    </row>
    <row r="20" spans="1:24" ht="15.75" customHeight="1">
      <c r="A20" s="175" t="s">
        <v>842</v>
      </c>
      <c r="B20" s="270" t="e">
        <f t="shared" si="1"/>
        <v>#VALUE!</v>
      </c>
      <c r="C20" s="268"/>
      <c r="D20" s="271"/>
      <c r="E20" s="1"/>
      <c r="F20" s="175" t="s">
        <v>869</v>
      </c>
      <c r="G20" s="133">
        <f>SUM('V 1.0 Дополнительные данные'!P2:P74)</f>
        <v>53</v>
      </c>
      <c r="H20" s="133">
        <f>SUM('V 1.0 Дополнительные данные'!P75:P141)</f>
        <v>65</v>
      </c>
      <c r="I20" s="133">
        <f>SUM('V 1.0 Дополнительные данные'!P142:P192)</f>
        <v>61</v>
      </c>
      <c r="J20" s="202">
        <f t="shared" si="2"/>
        <v>179</v>
      </c>
      <c r="K20" s="1"/>
      <c r="L20" s="176" t="s">
        <v>11</v>
      </c>
      <c r="M20" s="177">
        <f>SUM('V 1.0 Дополнительные данные'!V2:V74)</f>
        <v>2187</v>
      </c>
      <c r="N20" s="177">
        <f>SUM('V 1.0 Дополнительные данные'!V75:V141)</f>
        <v>3312</v>
      </c>
      <c r="O20" s="207">
        <f>O19-O18</f>
        <v>3023.304347826087</v>
      </c>
      <c r="P20" s="208">
        <f t="shared" si="3"/>
        <v>8522.3043478260879</v>
      </c>
      <c r="Q20" s="1"/>
      <c r="R20" s="1" t="s">
        <v>10</v>
      </c>
      <c r="S20" s="1">
        <f t="shared" ref="S20:W20" si="9">S17*18</f>
        <v>1800</v>
      </c>
      <c r="T20" s="1">
        <f t="shared" si="9"/>
        <v>2700</v>
      </c>
      <c r="U20" s="1">
        <f t="shared" si="9"/>
        <v>3600</v>
      </c>
      <c r="V20" s="1">
        <f t="shared" si="9"/>
        <v>4500</v>
      </c>
      <c r="W20" s="1">
        <f t="shared" si="9"/>
        <v>5400</v>
      </c>
      <c r="X20" s="1"/>
    </row>
    <row r="21" spans="1:24" ht="15.75" customHeight="1">
      <c r="A21" s="176" t="s">
        <v>843</v>
      </c>
      <c r="B21" s="275" t="e">
        <f t="shared" si="1"/>
        <v>#VALUE!</v>
      </c>
      <c r="C21" s="276"/>
      <c r="D21" s="277"/>
      <c r="E21" s="1"/>
      <c r="F21" s="176" t="s">
        <v>872</v>
      </c>
      <c r="G21" s="177">
        <f>G19+G20</f>
        <v>159</v>
      </c>
      <c r="H21" s="177">
        <f t="shared" ref="H21:I21" si="10">(H19+H20)-((H15+H16)-(H17+H18))</f>
        <v>110</v>
      </c>
      <c r="I21" s="177">
        <f t="shared" si="10"/>
        <v>154</v>
      </c>
      <c r="J21" s="199">
        <f>SUM(G21:I21)</f>
        <v>423</v>
      </c>
      <c r="K21" s="1"/>
      <c r="L21" s="1"/>
      <c r="M21" s="1"/>
      <c r="N21" s="1"/>
      <c r="O21" s="1"/>
      <c r="P21" s="1"/>
      <c r="Q21" s="1"/>
      <c r="R21" s="1" t="s">
        <v>11</v>
      </c>
      <c r="S21" s="1">
        <f t="shared" ref="S21:W21" si="11">S20-S19</f>
        <v>600</v>
      </c>
      <c r="T21" s="1">
        <f t="shared" si="11"/>
        <v>900</v>
      </c>
      <c r="U21" s="1">
        <f t="shared" si="11"/>
        <v>1200</v>
      </c>
      <c r="V21" s="1">
        <f t="shared" si="11"/>
        <v>1500</v>
      </c>
      <c r="W21" s="1">
        <f t="shared" si="11"/>
        <v>1800</v>
      </c>
      <c r="X21" s="1"/>
    </row>
    <row r="22" spans="1:24" ht="15.75" customHeight="1">
      <c r="A22" s="1"/>
      <c r="B22" s="278"/>
      <c r="C22" s="266"/>
      <c r="D22" s="26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>
      <c r="A23" s="272" t="s">
        <v>971</v>
      </c>
      <c r="B23" s="273"/>
      <c r="C23" s="273"/>
      <c r="D23" s="273"/>
      <c r="E23" s="273"/>
      <c r="F23" s="273"/>
      <c r="G23" s="273"/>
      <c r="H23" s="273"/>
      <c r="I23" s="273"/>
      <c r="J23" s="273"/>
      <c r="K23" s="273"/>
      <c r="L23" s="273"/>
      <c r="M23" s="274"/>
      <c r="N23" s="1"/>
      <c r="O23" s="1"/>
      <c r="P23" s="1"/>
      <c r="Q23" s="1"/>
      <c r="X23" s="1"/>
    </row>
    <row r="24" spans="1:24" ht="15.75" customHeight="1">
      <c r="A24" s="175" t="s">
        <v>815</v>
      </c>
      <c r="B24" s="254" t="str">
        <f t="shared" ref="B24:B25" si="12">B2</f>
        <v>Minimum</v>
      </c>
      <c r="C24" s="255" t="str">
        <f t="shared" ref="C24:C25" si="13">E2</f>
        <v>Minimum1</v>
      </c>
      <c r="D24" s="254" t="str">
        <f t="shared" ref="D24:D25" si="14">B2</f>
        <v>Minimum</v>
      </c>
      <c r="E24" s="255" t="str">
        <f t="shared" ref="E24:E25" si="15">F2</f>
        <v>Minimum2</v>
      </c>
      <c r="F24" s="256" t="str">
        <f t="shared" ref="F24:F25" si="16">B2</f>
        <v>Minimum</v>
      </c>
      <c r="G24" s="255" t="str">
        <f t="shared" ref="G24:G25" si="17">G2</f>
        <v>Optimal1</v>
      </c>
      <c r="H24" s="256" t="str">
        <f t="shared" ref="H24:H25" si="18">B2</f>
        <v>Minimum</v>
      </c>
      <c r="I24" s="255" t="str">
        <f t="shared" ref="I24:I25" si="19">H2</f>
        <v>Optimal2</v>
      </c>
      <c r="J24" s="256" t="str">
        <f t="shared" ref="J24:J25" si="20">B2</f>
        <v>Minimum</v>
      </c>
      <c r="K24" s="255" t="str">
        <f t="shared" ref="K24:K25" si="21">I2</f>
        <v>Maximum1</v>
      </c>
      <c r="L24" s="256" t="str">
        <f t="shared" ref="L24:L25" si="22">B2</f>
        <v>Minimum</v>
      </c>
      <c r="M24" s="257" t="str">
        <f t="shared" ref="M24:M25" si="23">J2</f>
        <v>Maximum2</v>
      </c>
      <c r="N24" s="1"/>
      <c r="O24" s="1"/>
      <c r="P24" s="1"/>
      <c r="Q24" s="1"/>
      <c r="X24" s="1"/>
    </row>
    <row r="25" spans="1:24" ht="15.75" customHeight="1">
      <c r="A25" s="175" t="s">
        <v>837</v>
      </c>
      <c r="B25" s="258">
        <f t="shared" si="12"/>
        <v>567</v>
      </c>
      <c r="C25" s="47">
        <f t="shared" si="13"/>
        <v>57</v>
      </c>
      <c r="D25" s="133">
        <f t="shared" si="14"/>
        <v>567</v>
      </c>
      <c r="E25" s="133">
        <f t="shared" si="15"/>
        <v>567</v>
      </c>
      <c r="F25" s="133">
        <f t="shared" si="16"/>
        <v>567</v>
      </c>
      <c r="G25" s="133">
        <f t="shared" si="17"/>
        <v>457</v>
      </c>
      <c r="H25" s="133">
        <f t="shared" si="18"/>
        <v>567</v>
      </c>
      <c r="I25" s="133">
        <f t="shared" si="19"/>
        <v>4567</v>
      </c>
      <c r="J25" s="133">
        <f t="shared" si="20"/>
        <v>567</v>
      </c>
      <c r="K25" s="133">
        <f t="shared" si="21"/>
        <v>3457</v>
      </c>
      <c r="L25" s="133">
        <f t="shared" si="22"/>
        <v>567</v>
      </c>
      <c r="M25" s="172">
        <f t="shared" si="23"/>
        <v>34567</v>
      </c>
      <c r="N25" s="1"/>
      <c r="O25" s="1"/>
      <c r="P25" s="1"/>
      <c r="Q25" s="1"/>
      <c r="X25" s="1"/>
    </row>
    <row r="26" spans="1:24" ht="15.75" customHeight="1">
      <c r="A26" s="168" t="s">
        <v>2</v>
      </c>
      <c r="B26" s="270">
        <f t="shared" ref="B26:B32" si="24">B4+E4</f>
        <v>140</v>
      </c>
      <c r="C26" s="264"/>
      <c r="D26" s="270">
        <f t="shared" ref="D26:D32" si="25">B4+F4</f>
        <v>140</v>
      </c>
      <c r="E26" s="264"/>
      <c r="F26" s="270">
        <f t="shared" ref="F26:F32" si="26">B4+G4</f>
        <v>140</v>
      </c>
      <c r="G26" s="264"/>
      <c r="H26" s="270">
        <f t="shared" ref="H26:H32" si="27">B4+H4</f>
        <v>140</v>
      </c>
      <c r="I26" s="264"/>
      <c r="J26" s="270">
        <f t="shared" ref="J26:J32" si="28">B4+I4</f>
        <v>140</v>
      </c>
      <c r="K26" s="264"/>
      <c r="L26" s="270">
        <f t="shared" ref="L26:L32" si="29">B4+J4</f>
        <v>140</v>
      </c>
      <c r="M26" s="271"/>
      <c r="N26" s="1"/>
      <c r="O26" s="1"/>
      <c r="P26" s="1"/>
      <c r="Q26" s="1"/>
      <c r="R26" s="137" t="s">
        <v>2</v>
      </c>
      <c r="S26" s="137">
        <v>50</v>
      </c>
      <c r="T26" s="137">
        <v>75</v>
      </c>
      <c r="U26" s="137">
        <v>100</v>
      </c>
      <c r="V26" s="137">
        <v>125</v>
      </c>
      <c r="W26" s="137">
        <v>150</v>
      </c>
      <c r="X26" s="1"/>
    </row>
    <row r="27" spans="1:24" ht="15.75" customHeight="1">
      <c r="A27" s="168" t="s">
        <v>838</v>
      </c>
      <c r="B27" s="270">
        <f t="shared" si="24"/>
        <v>1942</v>
      </c>
      <c r="C27" s="264"/>
      <c r="D27" s="270">
        <f t="shared" si="25"/>
        <v>2244</v>
      </c>
      <c r="E27" s="264"/>
      <c r="F27" s="270">
        <f t="shared" si="26"/>
        <v>2269</v>
      </c>
      <c r="G27" s="264"/>
      <c r="H27" s="270">
        <f t="shared" si="27"/>
        <v>2571</v>
      </c>
      <c r="I27" s="264"/>
      <c r="J27" s="270">
        <f t="shared" si="28"/>
        <v>2609</v>
      </c>
      <c r="K27" s="264"/>
      <c r="L27" s="270">
        <f t="shared" si="29"/>
        <v>2911</v>
      </c>
      <c r="M27" s="271"/>
      <c r="N27" s="1"/>
      <c r="O27" s="1"/>
      <c r="P27" s="1"/>
      <c r="Q27" s="1"/>
      <c r="R27" s="137" t="s">
        <v>1</v>
      </c>
      <c r="S27" s="1">
        <v>57</v>
      </c>
      <c r="T27" s="1">
        <v>57</v>
      </c>
      <c r="U27" s="1">
        <v>57</v>
      </c>
      <c r="V27" s="1">
        <v>57</v>
      </c>
      <c r="W27" s="1">
        <v>57</v>
      </c>
      <c r="X27" s="1"/>
    </row>
    <row r="28" spans="1:24" ht="15.75" customHeight="1">
      <c r="A28" s="175" t="s">
        <v>839</v>
      </c>
      <c r="B28" s="270">
        <f t="shared" si="24"/>
        <v>48289</v>
      </c>
      <c r="C28" s="264"/>
      <c r="D28" s="270">
        <f t="shared" si="25"/>
        <v>55370</v>
      </c>
      <c r="E28" s="264"/>
      <c r="F28" s="270">
        <f t="shared" si="26"/>
        <v>56829</v>
      </c>
      <c r="G28" s="264"/>
      <c r="H28" s="270">
        <f t="shared" si="27"/>
        <v>63910</v>
      </c>
      <c r="I28" s="264"/>
      <c r="J28" s="270">
        <f t="shared" si="28"/>
        <v>65893</v>
      </c>
      <c r="K28" s="264"/>
      <c r="L28" s="270">
        <f t="shared" si="29"/>
        <v>72974</v>
      </c>
      <c r="M28" s="271"/>
      <c r="N28" s="1"/>
      <c r="O28" s="1"/>
      <c r="P28" s="1"/>
      <c r="Q28" s="1"/>
      <c r="R28" s="143" t="s">
        <v>3</v>
      </c>
      <c r="S28" s="144">
        <v>30500</v>
      </c>
      <c r="T28" s="144">
        <v>43500</v>
      </c>
      <c r="U28" s="144">
        <v>55000</v>
      </c>
      <c r="V28" s="144">
        <v>65000</v>
      </c>
      <c r="W28" s="144">
        <v>75000</v>
      </c>
      <c r="X28" s="1"/>
    </row>
    <row r="29" spans="1:24" ht="15.75" customHeight="1">
      <c r="A29" s="175" t="s">
        <v>840</v>
      </c>
      <c r="B29" s="270" t="e">
        <f t="shared" si="24"/>
        <v>#VALUE!</v>
      </c>
      <c r="C29" s="264"/>
      <c r="D29" s="270" t="e">
        <f t="shared" si="25"/>
        <v>#VALUE!</v>
      </c>
      <c r="E29" s="264"/>
      <c r="F29" s="270" t="e">
        <f t="shared" si="26"/>
        <v>#VALUE!</v>
      </c>
      <c r="G29" s="264"/>
      <c r="H29" s="270" t="e">
        <f t="shared" si="27"/>
        <v>#VALUE!</v>
      </c>
      <c r="I29" s="264"/>
      <c r="J29" s="270" t="e">
        <f t="shared" si="28"/>
        <v>#VALUE!</v>
      </c>
      <c r="K29" s="264"/>
      <c r="L29" s="270" t="e">
        <f t="shared" si="29"/>
        <v>#VALUE!</v>
      </c>
      <c r="M29" s="271"/>
      <c r="N29" s="1"/>
      <c r="O29" s="1"/>
      <c r="P29" s="1"/>
      <c r="Q29" s="1"/>
      <c r="R29" s="137" t="s">
        <v>4</v>
      </c>
      <c r="S29" s="1">
        <v>90</v>
      </c>
      <c r="T29" s="1">
        <f t="shared" ref="T29:W29" si="30">S29/S26*T26</f>
        <v>135</v>
      </c>
      <c r="U29" s="1">
        <f t="shared" si="30"/>
        <v>180</v>
      </c>
      <c r="V29" s="1">
        <f t="shared" si="30"/>
        <v>225</v>
      </c>
      <c r="W29" s="1">
        <f t="shared" si="30"/>
        <v>270</v>
      </c>
      <c r="X29" s="1"/>
    </row>
    <row r="30" spans="1:24" ht="15.75" customHeight="1">
      <c r="A30" s="175" t="s">
        <v>841</v>
      </c>
      <c r="B30" s="270" t="e">
        <f t="shared" si="24"/>
        <v>#VALUE!</v>
      </c>
      <c r="C30" s="264"/>
      <c r="D30" s="270" t="e">
        <f t="shared" si="25"/>
        <v>#VALUE!</v>
      </c>
      <c r="E30" s="264"/>
      <c r="F30" s="270" t="e">
        <f t="shared" si="26"/>
        <v>#VALUE!</v>
      </c>
      <c r="G30" s="264"/>
      <c r="H30" s="270" t="e">
        <f t="shared" si="27"/>
        <v>#VALUE!</v>
      </c>
      <c r="I30" s="264"/>
      <c r="J30" s="270" t="e">
        <f t="shared" si="28"/>
        <v>#VALUE!</v>
      </c>
      <c r="K30" s="264"/>
      <c r="L30" s="270" t="e">
        <f t="shared" si="29"/>
        <v>#VALUE!</v>
      </c>
      <c r="M30" s="271"/>
      <c r="N30" s="1"/>
      <c r="O30" s="1"/>
      <c r="P30" s="1"/>
      <c r="Q30" s="1"/>
      <c r="R30" s="137" t="s">
        <v>5</v>
      </c>
      <c r="S30" s="1">
        <v>200</v>
      </c>
      <c r="T30" s="1">
        <f t="shared" ref="T30:W30" si="31">S30/S26*T26</f>
        <v>300</v>
      </c>
      <c r="U30" s="1">
        <f t="shared" si="31"/>
        <v>400</v>
      </c>
      <c r="V30" s="1">
        <f t="shared" si="31"/>
        <v>500</v>
      </c>
      <c r="W30" s="1">
        <f t="shared" si="31"/>
        <v>600</v>
      </c>
      <c r="X30" s="1"/>
    </row>
    <row r="31" spans="1:24" ht="15.75" customHeight="1">
      <c r="A31" s="175" t="s">
        <v>842</v>
      </c>
      <c r="B31" s="270">
        <f t="shared" si="24"/>
        <v>389</v>
      </c>
      <c r="C31" s="264"/>
      <c r="D31" s="270">
        <f t="shared" si="25"/>
        <v>437</v>
      </c>
      <c r="E31" s="264"/>
      <c r="F31" s="270">
        <f t="shared" si="26"/>
        <v>441</v>
      </c>
      <c r="G31" s="264"/>
      <c r="H31" s="270">
        <f t="shared" si="27"/>
        <v>496</v>
      </c>
      <c r="I31" s="264"/>
      <c r="J31" s="270">
        <f t="shared" si="28"/>
        <v>504</v>
      </c>
      <c r="K31" s="264"/>
      <c r="L31" s="270">
        <f t="shared" si="29"/>
        <v>566</v>
      </c>
      <c r="M31" s="271"/>
      <c r="N31" s="1"/>
      <c r="O31" s="1"/>
      <c r="P31" s="1"/>
      <c r="Q31" s="1"/>
      <c r="R31" s="137" t="s">
        <v>7</v>
      </c>
      <c r="S31" s="1">
        <f t="shared" ref="S31:W31" si="32">S30-S29</f>
        <v>110</v>
      </c>
      <c r="T31" s="1">
        <f t="shared" si="32"/>
        <v>165</v>
      </c>
      <c r="U31" s="1">
        <f t="shared" si="32"/>
        <v>220</v>
      </c>
      <c r="V31" s="1">
        <f t="shared" si="32"/>
        <v>275</v>
      </c>
      <c r="W31" s="1">
        <f t="shared" si="32"/>
        <v>330</v>
      </c>
      <c r="X31" s="1"/>
    </row>
    <row r="32" spans="1:24" ht="15.75" customHeight="1">
      <c r="A32" s="176" t="s">
        <v>843</v>
      </c>
      <c r="B32" s="275" t="e">
        <f t="shared" si="24"/>
        <v>#VALUE!</v>
      </c>
      <c r="C32" s="285"/>
      <c r="D32" s="275" t="e">
        <f t="shared" si="25"/>
        <v>#VALUE!</v>
      </c>
      <c r="E32" s="285"/>
      <c r="F32" s="275" t="e">
        <f t="shared" si="26"/>
        <v>#VALUE!</v>
      </c>
      <c r="G32" s="285"/>
      <c r="H32" s="275" t="e">
        <f t="shared" si="27"/>
        <v>#VALUE!</v>
      </c>
      <c r="I32" s="285"/>
      <c r="J32" s="275" t="e">
        <f t="shared" si="28"/>
        <v>#VALUE!</v>
      </c>
      <c r="K32" s="285"/>
      <c r="L32" s="275" t="e">
        <f t="shared" si="29"/>
        <v>#VALUE!</v>
      </c>
      <c r="M32" s="277"/>
      <c r="N32" s="1"/>
      <c r="O32" s="1"/>
      <c r="P32" s="1"/>
      <c r="Q32" s="1"/>
      <c r="R32" s="137" t="s">
        <v>8</v>
      </c>
      <c r="S32" s="1">
        <v>1200</v>
      </c>
      <c r="T32" s="1">
        <f t="shared" ref="T32:W32" si="33">S32/S26*T26</f>
        <v>1800</v>
      </c>
      <c r="U32" s="1">
        <f t="shared" si="33"/>
        <v>2400</v>
      </c>
      <c r="V32" s="1">
        <f t="shared" si="33"/>
        <v>3000</v>
      </c>
      <c r="W32" s="1">
        <f t="shared" si="33"/>
        <v>3600</v>
      </c>
      <c r="X32" s="1"/>
    </row>
    <row r="33" spans="1:24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37" t="s">
        <v>9</v>
      </c>
      <c r="S33" s="1">
        <v>3500</v>
      </c>
      <c r="T33" s="1">
        <f t="shared" ref="T33:W33" si="34">S33/S26*T26</f>
        <v>5250</v>
      </c>
      <c r="U33" s="1">
        <f t="shared" si="34"/>
        <v>7000</v>
      </c>
      <c r="V33" s="1">
        <f t="shared" si="34"/>
        <v>8750</v>
      </c>
      <c r="W33" s="1">
        <f t="shared" si="34"/>
        <v>10500</v>
      </c>
      <c r="X33" s="1"/>
    </row>
    <row r="34" spans="1:24" ht="15.75" customHeight="1">
      <c r="A34" s="272" t="s">
        <v>972</v>
      </c>
      <c r="B34" s="273"/>
      <c r="C34" s="273"/>
      <c r="D34" s="273"/>
      <c r="E34" s="273"/>
      <c r="F34" s="273"/>
      <c r="G34" s="273"/>
      <c r="H34" s="273"/>
      <c r="I34" s="273"/>
      <c r="J34" s="273"/>
      <c r="K34" s="273"/>
      <c r="L34" s="273"/>
      <c r="M34" s="274"/>
      <c r="N34" s="1"/>
      <c r="O34" s="1"/>
      <c r="P34" s="1"/>
      <c r="Q34" s="1"/>
      <c r="R34" s="137" t="s">
        <v>11</v>
      </c>
      <c r="S34" s="1">
        <f t="shared" ref="S34:W34" si="35">S33-S32</f>
        <v>2300</v>
      </c>
      <c r="T34" s="1">
        <f t="shared" si="35"/>
        <v>3450</v>
      </c>
      <c r="U34" s="1">
        <f t="shared" si="35"/>
        <v>4600</v>
      </c>
      <c r="V34" s="1">
        <f t="shared" si="35"/>
        <v>5750</v>
      </c>
      <c r="W34" s="1">
        <f t="shared" si="35"/>
        <v>6900</v>
      </c>
      <c r="X34" s="1"/>
    </row>
    <row r="35" spans="1:24" ht="15.75" customHeight="1">
      <c r="A35" s="175" t="s">
        <v>815</v>
      </c>
      <c r="B35" s="254" t="str">
        <f>$C$2</f>
        <v>Optimal</v>
      </c>
      <c r="C35" s="255" t="str">
        <f t="shared" ref="C35:C36" si="36">E2</f>
        <v>Minimum1</v>
      </c>
      <c r="D35" s="254" t="str">
        <f>$C$2</f>
        <v>Optimal</v>
      </c>
      <c r="E35" s="255" t="str">
        <f t="shared" ref="E35:E36" si="37">F2</f>
        <v>Minimum2</v>
      </c>
      <c r="F35" s="254" t="str">
        <f>$C$2</f>
        <v>Optimal</v>
      </c>
      <c r="G35" s="255" t="str">
        <f t="shared" ref="G35:G36" si="38">G2</f>
        <v>Optimal1</v>
      </c>
      <c r="H35" s="254" t="str">
        <f>$C$2</f>
        <v>Optimal</v>
      </c>
      <c r="I35" s="255" t="str">
        <f t="shared" ref="I35:I36" si="39">H2</f>
        <v>Optimal2</v>
      </c>
      <c r="J35" s="254" t="str">
        <f>$C$2</f>
        <v>Optimal</v>
      </c>
      <c r="K35" s="255" t="str">
        <f t="shared" ref="K35:K36" si="40">I2</f>
        <v>Maximum1</v>
      </c>
      <c r="L35" s="254" t="str">
        <f>$C$2</f>
        <v>Optimal</v>
      </c>
      <c r="M35" s="257" t="str">
        <f t="shared" ref="M35:M36" si="41">J2</f>
        <v>Maximum2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>
      <c r="A36" s="175" t="s">
        <v>837</v>
      </c>
      <c r="B36" s="258">
        <f>$C$3</f>
        <v>4567</v>
      </c>
      <c r="C36" s="47">
        <f t="shared" si="36"/>
        <v>57</v>
      </c>
      <c r="D36" s="258">
        <f>$C$3</f>
        <v>4567</v>
      </c>
      <c r="E36" s="133">
        <f t="shared" si="37"/>
        <v>567</v>
      </c>
      <c r="F36" s="258">
        <f>$C$3</f>
        <v>4567</v>
      </c>
      <c r="G36" s="133">
        <f t="shared" si="38"/>
        <v>457</v>
      </c>
      <c r="H36" s="258">
        <f>$C$3</f>
        <v>4567</v>
      </c>
      <c r="I36" s="133">
        <f t="shared" si="39"/>
        <v>4567</v>
      </c>
      <c r="J36" s="258">
        <f>$C$3</f>
        <v>4567</v>
      </c>
      <c r="K36" s="133">
        <f t="shared" si="40"/>
        <v>3457</v>
      </c>
      <c r="L36" s="258">
        <f>$C$3</f>
        <v>4567</v>
      </c>
      <c r="M36" s="172">
        <f t="shared" si="41"/>
        <v>34567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>
      <c r="A37" s="168" t="s">
        <v>2</v>
      </c>
      <c r="B37" s="270">
        <f t="shared" ref="B37:B43" si="42">C4+E4</f>
        <v>140</v>
      </c>
      <c r="C37" s="264"/>
      <c r="D37" s="270">
        <f t="shared" ref="D37:D43" si="43">C4+F4</f>
        <v>140</v>
      </c>
      <c r="E37" s="264"/>
      <c r="F37" s="270">
        <f t="shared" ref="F37:F43" si="44">C4+G4</f>
        <v>140</v>
      </c>
      <c r="G37" s="264"/>
      <c r="H37" s="270">
        <f t="shared" ref="H37:H43" si="45">C4+H4</f>
        <v>140</v>
      </c>
      <c r="I37" s="264"/>
      <c r="J37" s="270">
        <f t="shared" ref="J37:J43" si="46">C4+I4</f>
        <v>140</v>
      </c>
      <c r="K37" s="264"/>
      <c r="L37" s="270">
        <f t="shared" ref="L37:L43" si="47">C4+J4</f>
        <v>140</v>
      </c>
      <c r="M37" s="27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>
      <c r="A38" s="168" t="s">
        <v>838</v>
      </c>
      <c r="B38" s="270">
        <f t="shared" si="42"/>
        <v>2380</v>
      </c>
      <c r="C38" s="264"/>
      <c r="D38" s="270">
        <f t="shared" si="43"/>
        <v>2682</v>
      </c>
      <c r="E38" s="264"/>
      <c r="F38" s="270">
        <f t="shared" si="44"/>
        <v>2707</v>
      </c>
      <c r="G38" s="264"/>
      <c r="H38" s="270">
        <f t="shared" si="45"/>
        <v>3009</v>
      </c>
      <c r="I38" s="264"/>
      <c r="J38" s="270">
        <f t="shared" si="46"/>
        <v>3047</v>
      </c>
      <c r="K38" s="264"/>
      <c r="L38" s="270">
        <f t="shared" si="47"/>
        <v>3349</v>
      </c>
      <c r="M38" s="27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>
      <c r="A39" s="175" t="s">
        <v>839</v>
      </c>
      <c r="B39" s="270">
        <f t="shared" si="42"/>
        <v>60406</v>
      </c>
      <c r="C39" s="264"/>
      <c r="D39" s="270">
        <f t="shared" si="43"/>
        <v>67487</v>
      </c>
      <c r="E39" s="264"/>
      <c r="F39" s="270">
        <f t="shared" si="44"/>
        <v>68946</v>
      </c>
      <c r="G39" s="264"/>
      <c r="H39" s="270">
        <f t="shared" si="45"/>
        <v>76027</v>
      </c>
      <c r="I39" s="264"/>
      <c r="J39" s="270">
        <f t="shared" si="46"/>
        <v>78010</v>
      </c>
      <c r="K39" s="264"/>
      <c r="L39" s="270">
        <f t="shared" si="47"/>
        <v>85091</v>
      </c>
      <c r="M39" s="27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>
      <c r="A40" s="175" t="s">
        <v>840</v>
      </c>
      <c r="B40" s="270" t="e">
        <f t="shared" si="42"/>
        <v>#VALUE!</v>
      </c>
      <c r="C40" s="264"/>
      <c r="D40" s="270" t="e">
        <f t="shared" si="43"/>
        <v>#VALUE!</v>
      </c>
      <c r="E40" s="264"/>
      <c r="F40" s="270" t="e">
        <f t="shared" si="44"/>
        <v>#VALUE!</v>
      </c>
      <c r="G40" s="264"/>
      <c r="H40" s="270" t="e">
        <f t="shared" si="45"/>
        <v>#VALUE!</v>
      </c>
      <c r="I40" s="264"/>
      <c r="J40" s="270" t="e">
        <f t="shared" si="46"/>
        <v>#VALUE!</v>
      </c>
      <c r="K40" s="264"/>
      <c r="L40" s="270" t="e">
        <f t="shared" si="47"/>
        <v>#VALUE!</v>
      </c>
      <c r="M40" s="27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>
      <c r="A41" s="175" t="s">
        <v>841</v>
      </c>
      <c r="B41" s="270" t="e">
        <f t="shared" si="42"/>
        <v>#VALUE!</v>
      </c>
      <c r="C41" s="264"/>
      <c r="D41" s="270" t="e">
        <f t="shared" si="43"/>
        <v>#VALUE!</v>
      </c>
      <c r="E41" s="264"/>
      <c r="F41" s="270" t="e">
        <f t="shared" si="44"/>
        <v>#VALUE!</v>
      </c>
      <c r="G41" s="264"/>
      <c r="H41" s="270" t="e">
        <f t="shared" si="45"/>
        <v>#VALUE!</v>
      </c>
      <c r="I41" s="264"/>
      <c r="J41" s="270" t="e">
        <f t="shared" si="46"/>
        <v>#VALUE!</v>
      </c>
      <c r="K41" s="264"/>
      <c r="L41" s="270" t="e">
        <f t="shared" si="47"/>
        <v>#VALUE!</v>
      </c>
      <c r="M41" s="27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>
      <c r="A42" s="175" t="s">
        <v>842</v>
      </c>
      <c r="B42" s="270" t="e">
        <f t="shared" si="42"/>
        <v>#VALUE!</v>
      </c>
      <c r="C42" s="264"/>
      <c r="D42" s="270" t="e">
        <f t="shared" si="43"/>
        <v>#VALUE!</v>
      </c>
      <c r="E42" s="264"/>
      <c r="F42" s="270" t="e">
        <f t="shared" si="44"/>
        <v>#VALUE!</v>
      </c>
      <c r="G42" s="264"/>
      <c r="H42" s="270" t="e">
        <f t="shared" si="45"/>
        <v>#VALUE!</v>
      </c>
      <c r="I42" s="264"/>
      <c r="J42" s="270" t="e">
        <f t="shared" si="46"/>
        <v>#VALUE!</v>
      </c>
      <c r="K42" s="264"/>
      <c r="L42" s="270" t="e">
        <f t="shared" si="47"/>
        <v>#VALUE!</v>
      </c>
      <c r="M42" s="27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>
      <c r="A43" s="176" t="s">
        <v>843</v>
      </c>
      <c r="B43" s="275" t="e">
        <f t="shared" si="42"/>
        <v>#VALUE!</v>
      </c>
      <c r="C43" s="285"/>
      <c r="D43" s="275" t="e">
        <f t="shared" si="43"/>
        <v>#VALUE!</v>
      </c>
      <c r="E43" s="285"/>
      <c r="F43" s="275" t="e">
        <f t="shared" si="44"/>
        <v>#VALUE!</v>
      </c>
      <c r="G43" s="285"/>
      <c r="H43" s="275" t="e">
        <f t="shared" si="45"/>
        <v>#VALUE!</v>
      </c>
      <c r="I43" s="285"/>
      <c r="J43" s="275" t="e">
        <f t="shared" si="46"/>
        <v>#VALUE!</v>
      </c>
      <c r="K43" s="285"/>
      <c r="L43" s="275" t="e">
        <f t="shared" si="47"/>
        <v>#VALUE!</v>
      </c>
      <c r="M43" s="27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>
      <c r="A45" s="272" t="s">
        <v>973</v>
      </c>
      <c r="B45" s="273"/>
      <c r="C45" s="273"/>
      <c r="D45" s="273"/>
      <c r="E45" s="273"/>
      <c r="F45" s="273"/>
      <c r="G45" s="273"/>
      <c r="H45" s="273"/>
      <c r="I45" s="273"/>
      <c r="J45" s="273"/>
      <c r="K45" s="273"/>
      <c r="L45" s="273"/>
      <c r="M45" s="274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>
      <c r="A46" s="175" t="s">
        <v>815</v>
      </c>
      <c r="B46" s="254" t="str">
        <f>$D$2</f>
        <v>Maximum</v>
      </c>
      <c r="C46" s="255" t="str">
        <f t="shared" ref="C46:C47" si="48">E2</f>
        <v>Minimum1</v>
      </c>
      <c r="D46" s="254" t="str">
        <f>$D$2</f>
        <v>Maximum</v>
      </c>
      <c r="E46" s="255" t="str">
        <f t="shared" ref="E46:E47" si="49">F2</f>
        <v>Minimum2</v>
      </c>
      <c r="F46" s="254" t="str">
        <f>$D$2</f>
        <v>Maximum</v>
      </c>
      <c r="G46" s="255" t="str">
        <f t="shared" ref="G46:G47" si="50">G2</f>
        <v>Optimal1</v>
      </c>
      <c r="H46" s="254" t="str">
        <f>$D$2</f>
        <v>Maximum</v>
      </c>
      <c r="I46" s="255" t="str">
        <f t="shared" ref="I46:I47" si="51">H2</f>
        <v>Optimal2</v>
      </c>
      <c r="J46" s="254" t="str">
        <f>$D$2</f>
        <v>Maximum</v>
      </c>
      <c r="K46" s="255" t="str">
        <f t="shared" ref="K46:K47" si="52">I2</f>
        <v>Maximum1</v>
      </c>
      <c r="L46" s="254" t="str">
        <f>$D$2</f>
        <v>Maximum</v>
      </c>
      <c r="M46" s="257" t="str">
        <f t="shared" ref="M46:M47" si="53">J2</f>
        <v>Maximum2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>
      <c r="A47" s="175" t="s">
        <v>837</v>
      </c>
      <c r="B47" s="258">
        <f>$D$3</f>
        <v>34567</v>
      </c>
      <c r="C47" s="259">
        <f t="shared" si="48"/>
        <v>57</v>
      </c>
      <c r="D47" s="258">
        <f>$D$3</f>
        <v>34567</v>
      </c>
      <c r="E47" s="110">
        <f t="shared" si="49"/>
        <v>567</v>
      </c>
      <c r="F47" s="258">
        <f>$D$3</f>
        <v>34567</v>
      </c>
      <c r="G47" s="110">
        <f t="shared" si="50"/>
        <v>457</v>
      </c>
      <c r="H47" s="258">
        <f>$D$3</f>
        <v>34567</v>
      </c>
      <c r="I47" s="110">
        <f t="shared" si="51"/>
        <v>4567</v>
      </c>
      <c r="J47" s="258">
        <f>$D$3</f>
        <v>34567</v>
      </c>
      <c r="K47" s="110">
        <f t="shared" si="52"/>
        <v>3457</v>
      </c>
      <c r="L47" s="258">
        <f>$D$3</f>
        <v>34567</v>
      </c>
      <c r="M47" s="260">
        <f t="shared" si="53"/>
        <v>34567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>
      <c r="A48" s="168" t="s">
        <v>2</v>
      </c>
      <c r="B48" s="270">
        <f t="shared" ref="B48:B54" si="54">D4+E4</f>
        <v>140</v>
      </c>
      <c r="C48" s="264"/>
      <c r="D48" s="270">
        <f t="shared" ref="D48:D54" si="55">D4+F4</f>
        <v>140</v>
      </c>
      <c r="E48" s="264"/>
      <c r="F48" s="270">
        <f t="shared" ref="F48:F54" si="56">D4+G4</f>
        <v>140</v>
      </c>
      <c r="G48" s="264"/>
      <c r="H48" s="270">
        <f t="shared" ref="H48:H54" si="57">D4+H4</f>
        <v>140</v>
      </c>
      <c r="I48" s="264"/>
      <c r="J48" s="270">
        <f t="shared" ref="J48:J54" si="58">D4+I4</f>
        <v>140</v>
      </c>
      <c r="K48" s="264"/>
      <c r="L48" s="270">
        <f t="shared" ref="L48:L54" si="59">D4+J4</f>
        <v>140</v>
      </c>
      <c r="M48" s="27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>
      <c r="A49" s="168" t="s">
        <v>838</v>
      </c>
      <c r="B49" s="270">
        <f t="shared" si="54"/>
        <v>2818</v>
      </c>
      <c r="C49" s="264"/>
      <c r="D49" s="270">
        <f t="shared" si="55"/>
        <v>3120</v>
      </c>
      <c r="E49" s="264"/>
      <c r="F49" s="270">
        <f t="shared" si="56"/>
        <v>3145</v>
      </c>
      <c r="G49" s="264"/>
      <c r="H49" s="270">
        <f t="shared" si="57"/>
        <v>3447</v>
      </c>
      <c r="I49" s="264"/>
      <c r="J49" s="270">
        <f t="shared" si="58"/>
        <v>3485</v>
      </c>
      <c r="K49" s="264"/>
      <c r="L49" s="270">
        <f t="shared" si="59"/>
        <v>3787</v>
      </c>
      <c r="M49" s="27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175" t="s">
        <v>839</v>
      </c>
      <c r="B50" s="270">
        <f t="shared" si="54"/>
        <v>72796</v>
      </c>
      <c r="C50" s="264"/>
      <c r="D50" s="270">
        <f t="shared" si="55"/>
        <v>79877</v>
      </c>
      <c r="E50" s="264"/>
      <c r="F50" s="270">
        <f t="shared" si="56"/>
        <v>81336</v>
      </c>
      <c r="G50" s="264"/>
      <c r="H50" s="270">
        <f t="shared" si="57"/>
        <v>88417</v>
      </c>
      <c r="I50" s="264"/>
      <c r="J50" s="270">
        <f t="shared" si="58"/>
        <v>90400</v>
      </c>
      <c r="K50" s="264"/>
      <c r="L50" s="270">
        <f t="shared" si="59"/>
        <v>97481</v>
      </c>
      <c r="M50" s="27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>
      <c r="A51" s="175" t="s">
        <v>840</v>
      </c>
      <c r="B51" s="270" t="e">
        <f t="shared" si="54"/>
        <v>#VALUE!</v>
      </c>
      <c r="C51" s="264"/>
      <c r="D51" s="270" t="e">
        <f t="shared" si="55"/>
        <v>#VALUE!</v>
      </c>
      <c r="E51" s="264"/>
      <c r="F51" s="270" t="e">
        <f t="shared" si="56"/>
        <v>#VALUE!</v>
      </c>
      <c r="G51" s="264"/>
      <c r="H51" s="270" t="e">
        <f t="shared" si="57"/>
        <v>#VALUE!</v>
      </c>
      <c r="I51" s="264"/>
      <c r="J51" s="270" t="e">
        <f t="shared" si="58"/>
        <v>#VALUE!</v>
      </c>
      <c r="K51" s="264"/>
      <c r="L51" s="270" t="e">
        <f t="shared" si="59"/>
        <v>#VALUE!</v>
      </c>
      <c r="M51" s="27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>
      <c r="A52" s="175" t="s">
        <v>841</v>
      </c>
      <c r="B52" s="270" t="e">
        <f t="shared" si="54"/>
        <v>#VALUE!</v>
      </c>
      <c r="C52" s="264"/>
      <c r="D52" s="270" t="e">
        <f t="shared" si="55"/>
        <v>#VALUE!</v>
      </c>
      <c r="E52" s="264"/>
      <c r="F52" s="270" t="e">
        <f t="shared" si="56"/>
        <v>#VALUE!</v>
      </c>
      <c r="G52" s="264"/>
      <c r="H52" s="270" t="e">
        <f t="shared" si="57"/>
        <v>#VALUE!</v>
      </c>
      <c r="I52" s="264"/>
      <c r="J52" s="270" t="e">
        <f t="shared" si="58"/>
        <v>#VALUE!</v>
      </c>
      <c r="K52" s="264"/>
      <c r="L52" s="270" t="e">
        <f t="shared" si="59"/>
        <v>#VALUE!</v>
      </c>
      <c r="M52" s="27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>
      <c r="A53" s="175" t="s">
        <v>842</v>
      </c>
      <c r="B53" s="270" t="e">
        <f t="shared" si="54"/>
        <v>#VALUE!</v>
      </c>
      <c r="C53" s="264"/>
      <c r="D53" s="270" t="e">
        <f t="shared" si="55"/>
        <v>#VALUE!</v>
      </c>
      <c r="E53" s="264"/>
      <c r="F53" s="270" t="e">
        <f t="shared" si="56"/>
        <v>#VALUE!</v>
      </c>
      <c r="G53" s="264"/>
      <c r="H53" s="270" t="e">
        <f t="shared" si="57"/>
        <v>#VALUE!</v>
      </c>
      <c r="I53" s="264"/>
      <c r="J53" s="270" t="e">
        <f t="shared" si="58"/>
        <v>#VALUE!</v>
      </c>
      <c r="K53" s="264"/>
      <c r="L53" s="270" t="e">
        <f t="shared" si="59"/>
        <v>#VALUE!</v>
      </c>
      <c r="M53" s="27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>
      <c r="A54" s="176" t="s">
        <v>843</v>
      </c>
      <c r="B54" s="275" t="e">
        <f t="shared" si="54"/>
        <v>#VALUE!</v>
      </c>
      <c r="C54" s="285"/>
      <c r="D54" s="275" t="e">
        <f t="shared" si="55"/>
        <v>#VALUE!</v>
      </c>
      <c r="E54" s="285"/>
      <c r="F54" s="275" t="e">
        <f t="shared" si="56"/>
        <v>#VALUE!</v>
      </c>
      <c r="G54" s="285"/>
      <c r="H54" s="275" t="e">
        <f t="shared" si="57"/>
        <v>#VALUE!</v>
      </c>
      <c r="I54" s="285"/>
      <c r="J54" s="275" t="e">
        <f t="shared" si="58"/>
        <v>#VALUE!</v>
      </c>
      <c r="K54" s="285"/>
      <c r="L54" s="275" t="e">
        <f t="shared" si="59"/>
        <v>#VALUE!</v>
      </c>
      <c r="M54" s="27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/>
    <row r="256" spans="1:2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3">
    <mergeCell ref="B31:C31"/>
    <mergeCell ref="D31:E31"/>
    <mergeCell ref="F31:G31"/>
    <mergeCell ref="H31:I31"/>
    <mergeCell ref="J31:K31"/>
    <mergeCell ref="L31:M31"/>
    <mergeCell ref="B32:C32"/>
    <mergeCell ref="D32:E32"/>
    <mergeCell ref="F32:G32"/>
    <mergeCell ref="H32:I32"/>
    <mergeCell ref="J32:K32"/>
    <mergeCell ref="L32:M32"/>
    <mergeCell ref="A34:M34"/>
    <mergeCell ref="A1:D1"/>
    <mergeCell ref="E1:J1"/>
    <mergeCell ref="K1:P1"/>
    <mergeCell ref="A12:D12"/>
    <mergeCell ref="F12:J12"/>
    <mergeCell ref="L12:P12"/>
    <mergeCell ref="B15:D15"/>
    <mergeCell ref="B16:D16"/>
    <mergeCell ref="B17:D17"/>
    <mergeCell ref="B18:D18"/>
    <mergeCell ref="B19:D19"/>
    <mergeCell ref="B20:D20"/>
    <mergeCell ref="B21:D21"/>
    <mergeCell ref="A23:M23"/>
    <mergeCell ref="B22:D22"/>
    <mergeCell ref="B26:C26"/>
    <mergeCell ref="D26:E26"/>
    <mergeCell ref="F26:G26"/>
    <mergeCell ref="H26:I26"/>
    <mergeCell ref="J26:K26"/>
    <mergeCell ref="L26:M26"/>
    <mergeCell ref="H28:I28"/>
    <mergeCell ref="J28:K28"/>
    <mergeCell ref="H29:I29"/>
    <mergeCell ref="J29:K29"/>
    <mergeCell ref="L29:M29"/>
    <mergeCell ref="H30:I30"/>
    <mergeCell ref="J30:K30"/>
    <mergeCell ref="L30:M30"/>
    <mergeCell ref="B27:C27"/>
    <mergeCell ref="D27:E27"/>
    <mergeCell ref="F27:G27"/>
    <mergeCell ref="H27:I27"/>
    <mergeCell ref="J27:K27"/>
    <mergeCell ref="L27:M27"/>
    <mergeCell ref="B28:C28"/>
    <mergeCell ref="L28:M28"/>
    <mergeCell ref="D28:E28"/>
    <mergeCell ref="F28:G28"/>
    <mergeCell ref="B29:C29"/>
    <mergeCell ref="D29:E29"/>
    <mergeCell ref="F29:G29"/>
    <mergeCell ref="D30:E30"/>
    <mergeCell ref="F30:G30"/>
    <mergeCell ref="B30:C30"/>
    <mergeCell ref="A45:M45"/>
    <mergeCell ref="B43:C43"/>
    <mergeCell ref="B48:C48"/>
    <mergeCell ref="D48:E48"/>
    <mergeCell ref="F48:G48"/>
    <mergeCell ref="H48:I48"/>
    <mergeCell ref="J48:K48"/>
    <mergeCell ref="L48:M48"/>
    <mergeCell ref="H38:I38"/>
    <mergeCell ref="J38:K38"/>
    <mergeCell ref="B40:C40"/>
    <mergeCell ref="D40:E40"/>
    <mergeCell ref="F40:G40"/>
    <mergeCell ref="H40:I40"/>
    <mergeCell ref="J40:K40"/>
    <mergeCell ref="L40:M40"/>
    <mergeCell ref="B41:C41"/>
    <mergeCell ref="L41:M41"/>
    <mergeCell ref="H41:I41"/>
    <mergeCell ref="J41:K41"/>
    <mergeCell ref="H42:I42"/>
    <mergeCell ref="H50:I50"/>
    <mergeCell ref="J50:K50"/>
    <mergeCell ref="B49:C49"/>
    <mergeCell ref="D49:E49"/>
    <mergeCell ref="F49:G49"/>
    <mergeCell ref="H49:I49"/>
    <mergeCell ref="J49:K49"/>
    <mergeCell ref="L49:M49"/>
    <mergeCell ref="B50:C50"/>
    <mergeCell ref="L50:M50"/>
    <mergeCell ref="D50:E50"/>
    <mergeCell ref="F50:G50"/>
    <mergeCell ref="D51:E51"/>
    <mergeCell ref="F51:G51"/>
    <mergeCell ref="H51:I51"/>
    <mergeCell ref="J51:K51"/>
    <mergeCell ref="L51:M51"/>
    <mergeCell ref="B51:C51"/>
    <mergeCell ref="B52:C52"/>
    <mergeCell ref="D52:E52"/>
    <mergeCell ref="F52:G52"/>
    <mergeCell ref="H52:I52"/>
    <mergeCell ref="J52:K52"/>
    <mergeCell ref="L52:M52"/>
    <mergeCell ref="H54:I54"/>
    <mergeCell ref="J54:K54"/>
    <mergeCell ref="B53:C53"/>
    <mergeCell ref="D53:E53"/>
    <mergeCell ref="F53:G53"/>
    <mergeCell ref="H53:I53"/>
    <mergeCell ref="J53:K53"/>
    <mergeCell ref="L53:M53"/>
    <mergeCell ref="B54:C54"/>
    <mergeCell ref="L54:M54"/>
    <mergeCell ref="D54:E54"/>
    <mergeCell ref="F54:G54"/>
    <mergeCell ref="B37:C37"/>
    <mergeCell ref="D37:E37"/>
    <mergeCell ref="F37:G37"/>
    <mergeCell ref="H37:I37"/>
    <mergeCell ref="J37:K37"/>
    <mergeCell ref="L37:M37"/>
    <mergeCell ref="L38:M38"/>
    <mergeCell ref="B38:C38"/>
    <mergeCell ref="B39:C39"/>
    <mergeCell ref="D39:E39"/>
    <mergeCell ref="F39:G39"/>
    <mergeCell ref="H39:I39"/>
    <mergeCell ref="J39:K39"/>
    <mergeCell ref="L39:M39"/>
    <mergeCell ref="D38:E38"/>
    <mergeCell ref="F38:G38"/>
    <mergeCell ref="J42:K42"/>
    <mergeCell ref="L42:M42"/>
    <mergeCell ref="H43:I43"/>
    <mergeCell ref="J43:K43"/>
    <mergeCell ref="D41:E41"/>
    <mergeCell ref="F41:G41"/>
    <mergeCell ref="B42:C42"/>
    <mergeCell ref="D42:E42"/>
    <mergeCell ref="F42:G42"/>
    <mergeCell ref="D43:E43"/>
    <mergeCell ref="F43:G43"/>
    <mergeCell ref="L43:M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CE39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4.5" defaultRowHeight="15" customHeight="1" outlineLevelRow="1" outlineLevelCol="1"/>
  <cols>
    <col min="1" max="1" width="11.5" customWidth="1"/>
    <col min="2" max="2" width="13.5" customWidth="1"/>
    <col min="3" max="3" width="9.33203125" customWidth="1"/>
    <col min="4" max="47" width="3.5" customWidth="1"/>
    <col min="48" max="48" width="20.5" hidden="1" customWidth="1" outlineLevel="1"/>
    <col min="49" max="49" width="17.6640625" hidden="1" customWidth="1" outlineLevel="1"/>
    <col min="50" max="50" width="21.1640625" hidden="1" customWidth="1" outlineLevel="1"/>
    <col min="51" max="51" width="16.83203125" hidden="1" customWidth="1" outlineLevel="1"/>
    <col min="52" max="52" width="17.6640625" hidden="1" customWidth="1" outlineLevel="1"/>
    <col min="53" max="53" width="21.1640625" hidden="1" customWidth="1" outlineLevel="1"/>
    <col min="54" max="83" width="21.6640625" customWidth="1"/>
  </cols>
  <sheetData>
    <row r="1" spans="1:83" ht="15.75" customHeight="1">
      <c r="A1" s="221" t="s">
        <v>20</v>
      </c>
      <c r="B1" s="222" t="s">
        <v>21</v>
      </c>
      <c r="C1" s="223" t="s">
        <v>909</v>
      </c>
      <c r="D1" s="284" t="s">
        <v>23</v>
      </c>
      <c r="E1" s="264"/>
      <c r="F1" s="284" t="s">
        <v>24</v>
      </c>
      <c r="G1" s="264"/>
      <c r="H1" s="284" t="s">
        <v>25</v>
      </c>
      <c r="I1" s="264"/>
      <c r="J1" s="284" t="s">
        <v>26</v>
      </c>
      <c r="K1" s="264"/>
      <c r="L1" s="284" t="s">
        <v>27</v>
      </c>
      <c r="M1" s="264"/>
      <c r="N1" s="284" t="s">
        <v>28</v>
      </c>
      <c r="O1" s="264"/>
      <c r="P1" s="284" t="s">
        <v>29</v>
      </c>
      <c r="Q1" s="264"/>
      <c r="R1" s="284" t="s">
        <v>30</v>
      </c>
      <c r="S1" s="264"/>
      <c r="T1" s="284" t="s">
        <v>31</v>
      </c>
      <c r="U1" s="264"/>
      <c r="V1" s="284" t="s">
        <v>32</v>
      </c>
      <c r="W1" s="264"/>
      <c r="X1" s="284" t="s">
        <v>33</v>
      </c>
      <c r="Y1" s="264"/>
      <c r="Z1" s="284" t="s">
        <v>34</v>
      </c>
      <c r="AA1" s="264"/>
      <c r="AB1" s="284" t="s">
        <v>35</v>
      </c>
      <c r="AC1" s="264"/>
      <c r="AD1" s="284" t="s">
        <v>36</v>
      </c>
      <c r="AE1" s="264"/>
      <c r="AF1" s="284" t="s">
        <v>37</v>
      </c>
      <c r="AG1" s="264"/>
      <c r="AH1" s="284" t="s">
        <v>38</v>
      </c>
      <c r="AI1" s="264"/>
      <c r="AJ1" s="284" t="s">
        <v>39</v>
      </c>
      <c r="AK1" s="264"/>
      <c r="AL1" s="284" t="s">
        <v>40</v>
      </c>
      <c r="AM1" s="264"/>
      <c r="AN1" s="284" t="s">
        <v>41</v>
      </c>
      <c r="AO1" s="264"/>
      <c r="AP1" s="284" t="s">
        <v>42</v>
      </c>
      <c r="AQ1" s="264"/>
      <c r="AR1" s="284" t="s">
        <v>43</v>
      </c>
      <c r="AS1" s="264"/>
      <c r="AT1" s="284" t="s">
        <v>44</v>
      </c>
      <c r="AU1" s="264"/>
      <c r="AV1" s="222" t="s">
        <v>910</v>
      </c>
      <c r="AW1" s="222" t="s">
        <v>911</v>
      </c>
      <c r="AX1" s="222" t="s">
        <v>912</v>
      </c>
      <c r="AY1" s="222" t="s">
        <v>913</v>
      </c>
      <c r="AZ1" s="222" t="s">
        <v>914</v>
      </c>
      <c r="BA1" s="222" t="s">
        <v>915</v>
      </c>
      <c r="BB1" s="222" t="s">
        <v>916</v>
      </c>
      <c r="BC1" s="222" t="s">
        <v>917</v>
      </c>
      <c r="BD1" s="222" t="s">
        <v>918</v>
      </c>
      <c r="BE1" s="222" t="s">
        <v>919</v>
      </c>
      <c r="BF1" s="222" t="s">
        <v>920</v>
      </c>
      <c r="BG1" s="222" t="s">
        <v>921</v>
      </c>
      <c r="BH1" s="222" t="s">
        <v>922</v>
      </c>
      <c r="BI1" s="222" t="s">
        <v>923</v>
      </c>
      <c r="BJ1" s="222" t="s">
        <v>924</v>
      </c>
      <c r="BK1" s="222" t="s">
        <v>925</v>
      </c>
      <c r="BL1" s="222" t="s">
        <v>926</v>
      </c>
      <c r="BM1" s="222" t="s">
        <v>927</v>
      </c>
      <c r="BN1" s="222" t="s">
        <v>928</v>
      </c>
      <c r="BO1" s="222" t="s">
        <v>929</v>
      </c>
      <c r="BP1" s="222" t="s">
        <v>930</v>
      </c>
      <c r="BQ1" s="222" t="s">
        <v>931</v>
      </c>
      <c r="BR1" s="222" t="s">
        <v>932</v>
      </c>
      <c r="BS1" s="222" t="s">
        <v>933</v>
      </c>
      <c r="BT1" s="222" t="s">
        <v>934</v>
      </c>
      <c r="BU1" s="222" t="s">
        <v>935</v>
      </c>
      <c r="BV1" s="222" t="s">
        <v>936</v>
      </c>
      <c r="BW1" s="222" t="s">
        <v>937</v>
      </c>
      <c r="BX1" s="222" t="s">
        <v>938</v>
      </c>
      <c r="BY1" s="222" t="s">
        <v>939</v>
      </c>
      <c r="BZ1" s="222" t="s">
        <v>940</v>
      </c>
      <c r="CA1" s="222" t="s">
        <v>941</v>
      </c>
      <c r="CB1" s="222" t="s">
        <v>942</v>
      </c>
      <c r="CC1" s="224"/>
      <c r="CD1" s="224"/>
      <c r="CE1" s="224"/>
    </row>
    <row r="2" spans="1:83" ht="15.75" customHeight="1">
      <c r="A2" s="225" t="s">
        <v>87</v>
      </c>
      <c r="B2" s="226">
        <v>6</v>
      </c>
      <c r="C2" s="225">
        <v>1</v>
      </c>
      <c r="D2" s="227">
        <v>64</v>
      </c>
      <c r="E2" s="227">
        <v>2</v>
      </c>
      <c r="F2" s="227">
        <v>162</v>
      </c>
      <c r="G2" s="227">
        <v>4</v>
      </c>
      <c r="H2" s="227">
        <v>75</v>
      </c>
      <c r="I2" s="227">
        <v>3</v>
      </c>
      <c r="J2" s="227">
        <v>147</v>
      </c>
      <c r="K2" s="227">
        <v>4</v>
      </c>
      <c r="L2" s="227">
        <v>90</v>
      </c>
      <c r="M2" s="227">
        <v>3</v>
      </c>
      <c r="N2" s="227">
        <v>168</v>
      </c>
      <c r="O2" s="227">
        <v>5</v>
      </c>
      <c r="P2" s="227">
        <v>85</v>
      </c>
      <c r="Q2" s="227">
        <v>3</v>
      </c>
      <c r="R2" s="227">
        <v>132</v>
      </c>
      <c r="S2" s="227">
        <v>4</v>
      </c>
      <c r="T2" s="227">
        <v>65</v>
      </c>
      <c r="U2" s="227">
        <v>2</v>
      </c>
      <c r="V2" s="227">
        <v>118</v>
      </c>
      <c r="W2" s="227">
        <v>4</v>
      </c>
      <c r="X2" s="227">
        <v>91</v>
      </c>
      <c r="Y2" s="227">
        <v>3</v>
      </c>
      <c r="Z2" s="227">
        <v>131</v>
      </c>
      <c r="AA2" s="227">
        <v>4</v>
      </c>
      <c r="AB2" s="227">
        <v>102</v>
      </c>
      <c r="AC2" s="227">
        <v>3</v>
      </c>
      <c r="AD2" s="227">
        <v>141</v>
      </c>
      <c r="AE2" s="227">
        <v>5</v>
      </c>
      <c r="AF2" s="227">
        <v>73</v>
      </c>
      <c r="AG2" s="227">
        <v>3</v>
      </c>
      <c r="AH2" s="227">
        <v>112</v>
      </c>
      <c r="AI2" s="227">
        <v>4</v>
      </c>
      <c r="AJ2" s="227">
        <v>42</v>
      </c>
      <c r="AK2" s="227">
        <v>2</v>
      </c>
      <c r="AL2" s="227">
        <v>70</v>
      </c>
      <c r="AM2" s="227">
        <v>3</v>
      </c>
      <c r="AN2" s="227">
        <v>45</v>
      </c>
      <c r="AO2" s="227">
        <v>2</v>
      </c>
      <c r="AP2" s="227">
        <v>74</v>
      </c>
      <c r="AQ2" s="227">
        <v>3</v>
      </c>
      <c r="AR2" s="227">
        <v>47</v>
      </c>
      <c r="AS2" s="227">
        <v>2</v>
      </c>
      <c r="AT2" s="227">
        <v>60</v>
      </c>
      <c r="AU2" s="227">
        <v>2</v>
      </c>
      <c r="AV2" s="228">
        <v>2</v>
      </c>
      <c r="AW2" s="229">
        <v>3</v>
      </c>
      <c r="AX2" s="229">
        <v>0</v>
      </c>
      <c r="AY2" s="226">
        <v>2</v>
      </c>
      <c r="AZ2" s="226">
        <v>3</v>
      </c>
      <c r="BA2" s="226">
        <v>0</v>
      </c>
      <c r="BB2" s="226">
        <f t="shared" ref="BB2:BB74" si="0">ROUNDUP((((U2+Y2+AC2+W2+AA2+AE2)*4)+Q2+AG2+AK2+AO2+AS2+S2+AI2+AM2+AQ2+AU2)/18,0)</f>
        <v>7</v>
      </c>
      <c r="BC2" s="226">
        <f t="shared" ref="BC2:BC74" si="1">ROUNDUP((((U2+Y2+AC2)*4))/18,0)</f>
        <v>2</v>
      </c>
      <c r="BD2" s="226">
        <f t="shared" ref="BD2:BD74" si="2">ROUNDUP((((W2+AA2+AE2)*4))/18,0)</f>
        <v>3</v>
      </c>
      <c r="BE2" s="226">
        <f t="shared" ref="BE2:BE74" si="3">ROUNDUP((((Q2+U2+Y2+AC2+S2+W2+AA2+AE2)*4)+AG2+AK2+AO2+AS2+AI2+AM2+AQ2+AU2)/18,0)</f>
        <v>8</v>
      </c>
      <c r="BF2" s="226">
        <f t="shared" ref="BF2:BF74" si="4">ROUNDUP((((Q2+U2+Y2+AC2)*4))/18,0)</f>
        <v>3</v>
      </c>
      <c r="BG2" s="226">
        <f t="shared" ref="BG2:BG74" si="5">ROUNDUP((((S2+W2+AA2+AE2)*4))/18,0)</f>
        <v>4</v>
      </c>
      <c r="BH2" s="226">
        <f t="shared" ref="BH2:BH74" si="6">ROUNDUP((((M2+Q2+U2+Y2+AC2+O2+S2+W2+AA2+AE2)*4)+AG2+AK2+AO2+AS2+AI2+AM2+AQ2+AU2)/18,0)</f>
        <v>10</v>
      </c>
      <c r="BI2" s="226">
        <f t="shared" ref="BI2:BI74" si="7">ROUNDUP((((M2+Q2+U2+Y2+AC2)*4))/18,0)</f>
        <v>4</v>
      </c>
      <c r="BJ2" s="226">
        <f t="shared" ref="BJ2:BJ74" si="8">ROUNDUP((((O2+S2+W2+AA2+AE2)*4))/18,0)</f>
        <v>5</v>
      </c>
      <c r="BK2" s="230"/>
      <c r="BL2" s="230"/>
      <c r="BM2" s="230"/>
      <c r="BN2" s="230"/>
      <c r="BO2" s="230"/>
      <c r="BP2" s="230"/>
      <c r="BQ2" s="230"/>
      <c r="BR2" s="230"/>
      <c r="BS2" s="230"/>
      <c r="BT2" s="230"/>
      <c r="BU2" s="230"/>
      <c r="BV2" s="230"/>
      <c r="BW2" s="230"/>
      <c r="BX2" s="230"/>
      <c r="BY2" s="230"/>
      <c r="BZ2" s="230"/>
      <c r="CA2" s="230"/>
      <c r="CB2" s="230"/>
      <c r="CC2" s="231"/>
      <c r="CD2" s="231"/>
      <c r="CE2" s="231"/>
    </row>
    <row r="3" spans="1:83" ht="15.75" customHeight="1">
      <c r="A3" s="225" t="s">
        <v>87</v>
      </c>
      <c r="B3" s="226">
        <v>10</v>
      </c>
      <c r="C3" s="225">
        <v>1</v>
      </c>
      <c r="D3" s="227">
        <v>83</v>
      </c>
      <c r="E3" s="227">
        <v>3</v>
      </c>
      <c r="F3" s="227">
        <v>83</v>
      </c>
      <c r="G3" s="227">
        <v>2</v>
      </c>
      <c r="H3" s="227">
        <v>55</v>
      </c>
      <c r="I3" s="227">
        <v>2</v>
      </c>
      <c r="J3" s="227">
        <v>49</v>
      </c>
      <c r="K3" s="227">
        <v>2</v>
      </c>
      <c r="L3" s="227">
        <v>50</v>
      </c>
      <c r="M3" s="227">
        <v>2</v>
      </c>
      <c r="N3" s="227">
        <v>73</v>
      </c>
      <c r="O3" s="227">
        <v>2</v>
      </c>
      <c r="P3" s="227">
        <v>42</v>
      </c>
      <c r="Q3" s="227">
        <v>2</v>
      </c>
      <c r="R3" s="227">
        <v>59</v>
      </c>
      <c r="S3" s="227">
        <v>2</v>
      </c>
      <c r="T3" s="227">
        <v>73</v>
      </c>
      <c r="U3" s="227">
        <v>3</v>
      </c>
      <c r="V3" s="227">
        <v>53</v>
      </c>
      <c r="W3" s="227">
        <v>2</v>
      </c>
      <c r="X3" s="227">
        <v>50</v>
      </c>
      <c r="Y3" s="227">
        <v>2</v>
      </c>
      <c r="Z3" s="227">
        <v>39</v>
      </c>
      <c r="AA3" s="227">
        <v>1</v>
      </c>
      <c r="AB3" s="227">
        <v>50</v>
      </c>
      <c r="AC3" s="227">
        <v>2</v>
      </c>
      <c r="AD3" s="227">
        <v>52</v>
      </c>
      <c r="AE3" s="227">
        <v>2</v>
      </c>
      <c r="AF3" s="227">
        <v>59</v>
      </c>
      <c r="AG3" s="227">
        <v>2</v>
      </c>
      <c r="AH3" s="227">
        <v>44</v>
      </c>
      <c r="AI3" s="227">
        <v>2</v>
      </c>
      <c r="AJ3" s="227">
        <v>48</v>
      </c>
      <c r="AK3" s="227">
        <v>2</v>
      </c>
      <c r="AL3" s="227">
        <v>30</v>
      </c>
      <c r="AM3" s="227">
        <v>2</v>
      </c>
      <c r="AN3" s="227">
        <v>20</v>
      </c>
      <c r="AO3" s="227">
        <v>1</v>
      </c>
      <c r="AP3" s="227">
        <v>21</v>
      </c>
      <c r="AQ3" s="227">
        <v>1</v>
      </c>
      <c r="AR3" s="227">
        <v>34</v>
      </c>
      <c r="AS3" s="227">
        <v>2</v>
      </c>
      <c r="AT3" s="227">
        <v>22</v>
      </c>
      <c r="AU3" s="227">
        <v>1</v>
      </c>
      <c r="AV3" s="232">
        <v>2</v>
      </c>
      <c r="AW3" s="233">
        <v>1</v>
      </c>
      <c r="AX3" s="233">
        <v>0</v>
      </c>
      <c r="AY3" s="226">
        <v>2</v>
      </c>
      <c r="AZ3" s="226">
        <v>1</v>
      </c>
      <c r="BA3" s="226">
        <v>0</v>
      </c>
      <c r="BB3" s="226">
        <f t="shared" si="0"/>
        <v>4</v>
      </c>
      <c r="BC3" s="226">
        <f t="shared" si="1"/>
        <v>2</v>
      </c>
      <c r="BD3" s="226">
        <f t="shared" si="2"/>
        <v>2</v>
      </c>
      <c r="BE3" s="226">
        <f t="shared" si="3"/>
        <v>5</v>
      </c>
      <c r="BF3" s="226">
        <f t="shared" si="4"/>
        <v>2</v>
      </c>
      <c r="BG3" s="226">
        <f t="shared" si="5"/>
        <v>2</v>
      </c>
      <c r="BH3" s="226">
        <f t="shared" si="6"/>
        <v>6</v>
      </c>
      <c r="BI3" s="226">
        <f t="shared" si="7"/>
        <v>3</v>
      </c>
      <c r="BJ3" s="226">
        <f t="shared" si="8"/>
        <v>2</v>
      </c>
      <c r="BK3" s="226"/>
      <c r="BL3" s="226"/>
      <c r="BM3" s="226"/>
      <c r="BN3" s="226"/>
      <c r="BO3" s="226"/>
      <c r="BP3" s="226"/>
      <c r="BQ3" s="226"/>
      <c r="BR3" s="226"/>
      <c r="BS3" s="226"/>
      <c r="BT3" s="226"/>
      <c r="BU3" s="226"/>
      <c r="BV3" s="226"/>
      <c r="BW3" s="226"/>
      <c r="BX3" s="226"/>
      <c r="BY3" s="226"/>
      <c r="BZ3" s="226"/>
      <c r="CA3" s="226"/>
      <c r="CB3" s="230"/>
      <c r="CC3" s="231"/>
      <c r="CD3" s="231"/>
      <c r="CE3" s="231"/>
    </row>
    <row r="4" spans="1:83" ht="15.75" customHeight="1">
      <c r="A4" s="225" t="s">
        <v>87</v>
      </c>
      <c r="B4" s="226">
        <v>13</v>
      </c>
      <c r="C4" s="225">
        <v>1</v>
      </c>
      <c r="D4" s="227">
        <v>105</v>
      </c>
      <c r="E4" s="227">
        <v>5</v>
      </c>
      <c r="F4" s="227"/>
      <c r="G4" s="227"/>
      <c r="H4" s="227">
        <v>126</v>
      </c>
      <c r="I4" s="227">
        <v>5</v>
      </c>
      <c r="J4" s="227"/>
      <c r="K4" s="227"/>
      <c r="L4" s="227">
        <v>121</v>
      </c>
      <c r="M4" s="227">
        <v>5</v>
      </c>
      <c r="N4" s="227"/>
      <c r="O4" s="227"/>
      <c r="P4" s="227">
        <v>143</v>
      </c>
      <c r="Q4" s="227">
        <v>5</v>
      </c>
      <c r="R4" s="227"/>
      <c r="S4" s="227"/>
      <c r="T4" s="227">
        <v>151</v>
      </c>
      <c r="U4" s="227">
        <v>6</v>
      </c>
      <c r="V4" s="227"/>
      <c r="W4" s="227"/>
      <c r="X4" s="227">
        <v>136</v>
      </c>
      <c r="Y4" s="227">
        <v>5</v>
      </c>
      <c r="Z4" s="227"/>
      <c r="AA4" s="227"/>
      <c r="AB4" s="227">
        <v>117</v>
      </c>
      <c r="AC4" s="227">
        <v>5</v>
      </c>
      <c r="AD4" s="227"/>
      <c r="AE4" s="227"/>
      <c r="AF4" s="227">
        <v>97</v>
      </c>
      <c r="AG4" s="227">
        <v>4</v>
      </c>
      <c r="AH4" s="227"/>
      <c r="AI4" s="227"/>
      <c r="AJ4" s="227">
        <v>83</v>
      </c>
      <c r="AK4" s="227">
        <v>4</v>
      </c>
      <c r="AL4" s="227"/>
      <c r="AM4" s="227"/>
      <c r="AN4" s="227">
        <v>83</v>
      </c>
      <c r="AO4" s="227">
        <v>3</v>
      </c>
      <c r="AP4" s="227"/>
      <c r="AQ4" s="227"/>
      <c r="AR4" s="227">
        <v>53</v>
      </c>
      <c r="AS4" s="227">
        <v>2</v>
      </c>
      <c r="AT4" s="227"/>
      <c r="AU4" s="227"/>
      <c r="AV4" s="232">
        <v>5</v>
      </c>
      <c r="AW4" s="233">
        <v>0</v>
      </c>
      <c r="AX4" s="233">
        <v>0</v>
      </c>
      <c r="AY4" s="226">
        <v>5</v>
      </c>
      <c r="AZ4" s="226">
        <v>0</v>
      </c>
      <c r="BA4" s="226">
        <v>0</v>
      </c>
      <c r="BB4" s="226">
        <f t="shared" si="0"/>
        <v>5</v>
      </c>
      <c r="BC4" s="226">
        <f t="shared" si="1"/>
        <v>4</v>
      </c>
      <c r="BD4" s="226">
        <f t="shared" si="2"/>
        <v>0</v>
      </c>
      <c r="BE4" s="226">
        <f t="shared" si="3"/>
        <v>6</v>
      </c>
      <c r="BF4" s="226">
        <f t="shared" si="4"/>
        <v>5</v>
      </c>
      <c r="BG4" s="226">
        <f t="shared" si="5"/>
        <v>0</v>
      </c>
      <c r="BH4" s="226">
        <f t="shared" si="6"/>
        <v>7</v>
      </c>
      <c r="BI4" s="226">
        <f t="shared" si="7"/>
        <v>6</v>
      </c>
      <c r="BJ4" s="226">
        <f t="shared" si="8"/>
        <v>0</v>
      </c>
      <c r="BK4" s="226"/>
      <c r="BL4" s="226"/>
      <c r="BM4" s="226"/>
      <c r="BN4" s="226"/>
      <c r="BO4" s="226"/>
      <c r="BP4" s="226"/>
      <c r="BQ4" s="226"/>
      <c r="BR4" s="226"/>
      <c r="BS4" s="226"/>
      <c r="BT4" s="226"/>
      <c r="BU4" s="226"/>
      <c r="BV4" s="226"/>
      <c r="BW4" s="226"/>
      <c r="BX4" s="226"/>
      <c r="BY4" s="226"/>
      <c r="BZ4" s="226"/>
      <c r="CA4" s="226"/>
      <c r="CB4" s="230"/>
      <c r="CC4" s="231"/>
      <c r="CD4" s="231"/>
      <c r="CE4" s="231"/>
    </row>
    <row r="5" spans="1:83" ht="15.75" customHeight="1">
      <c r="A5" s="225" t="s">
        <v>87</v>
      </c>
      <c r="B5" s="226">
        <v>14</v>
      </c>
      <c r="C5" s="225">
        <v>1</v>
      </c>
      <c r="D5" s="227">
        <v>119</v>
      </c>
      <c r="E5" s="227">
        <v>4</v>
      </c>
      <c r="F5" s="227">
        <v>83</v>
      </c>
      <c r="G5" s="227">
        <v>2</v>
      </c>
      <c r="H5" s="227">
        <v>99</v>
      </c>
      <c r="I5" s="227">
        <v>4</v>
      </c>
      <c r="J5" s="227">
        <v>73</v>
      </c>
      <c r="K5" s="227">
        <v>2</v>
      </c>
      <c r="L5" s="227">
        <v>105</v>
      </c>
      <c r="M5" s="227">
        <v>3</v>
      </c>
      <c r="N5" s="227">
        <v>67</v>
      </c>
      <c r="O5" s="227">
        <v>2</v>
      </c>
      <c r="P5" s="227">
        <v>89</v>
      </c>
      <c r="Q5" s="227">
        <v>3</v>
      </c>
      <c r="R5" s="227">
        <v>67</v>
      </c>
      <c r="S5" s="227">
        <v>3</v>
      </c>
      <c r="T5" s="227">
        <v>77</v>
      </c>
      <c r="U5" s="227">
        <v>3</v>
      </c>
      <c r="V5" s="227">
        <v>63</v>
      </c>
      <c r="W5" s="227">
        <v>3</v>
      </c>
      <c r="X5" s="227">
        <v>82</v>
      </c>
      <c r="Y5" s="227">
        <v>3</v>
      </c>
      <c r="Z5" s="227">
        <v>46</v>
      </c>
      <c r="AA5" s="227">
        <v>3</v>
      </c>
      <c r="AB5" s="227">
        <v>73</v>
      </c>
      <c r="AC5" s="227">
        <v>3</v>
      </c>
      <c r="AD5" s="227">
        <v>41</v>
      </c>
      <c r="AE5" s="227">
        <v>2</v>
      </c>
      <c r="AF5" s="227">
        <v>62</v>
      </c>
      <c r="AG5" s="227">
        <v>3</v>
      </c>
      <c r="AH5" s="227">
        <v>32</v>
      </c>
      <c r="AI5" s="227">
        <v>1</v>
      </c>
      <c r="AJ5" s="227">
        <v>61</v>
      </c>
      <c r="AK5" s="227">
        <v>3</v>
      </c>
      <c r="AL5" s="227">
        <v>29</v>
      </c>
      <c r="AM5" s="227">
        <v>1</v>
      </c>
      <c r="AN5" s="227">
        <v>39</v>
      </c>
      <c r="AO5" s="227">
        <v>2</v>
      </c>
      <c r="AP5" s="227">
        <v>25</v>
      </c>
      <c r="AQ5" s="227">
        <v>1</v>
      </c>
      <c r="AR5" s="227">
        <v>22</v>
      </c>
      <c r="AS5" s="227">
        <v>1</v>
      </c>
      <c r="AT5" s="227">
        <v>21</v>
      </c>
      <c r="AU5" s="227">
        <v>1</v>
      </c>
      <c r="AV5" s="232">
        <v>0</v>
      </c>
      <c r="AW5" s="233">
        <v>0</v>
      </c>
      <c r="AX5" s="233">
        <v>1</v>
      </c>
      <c r="AY5" s="226">
        <v>0</v>
      </c>
      <c r="AZ5" s="226">
        <v>0</v>
      </c>
      <c r="BA5" s="226">
        <v>1</v>
      </c>
      <c r="BB5" s="226">
        <f t="shared" si="0"/>
        <v>5</v>
      </c>
      <c r="BC5" s="226">
        <f t="shared" si="1"/>
        <v>2</v>
      </c>
      <c r="BD5" s="226">
        <f t="shared" si="2"/>
        <v>2</v>
      </c>
      <c r="BE5" s="226">
        <f t="shared" si="3"/>
        <v>6</v>
      </c>
      <c r="BF5" s="226">
        <f t="shared" si="4"/>
        <v>3</v>
      </c>
      <c r="BG5" s="226">
        <f t="shared" si="5"/>
        <v>3</v>
      </c>
      <c r="BH5" s="226">
        <f t="shared" si="6"/>
        <v>7</v>
      </c>
      <c r="BI5" s="226">
        <f t="shared" si="7"/>
        <v>4</v>
      </c>
      <c r="BJ5" s="226">
        <f t="shared" si="8"/>
        <v>3</v>
      </c>
      <c r="BK5" s="226"/>
      <c r="BL5" s="226"/>
      <c r="BM5" s="226"/>
      <c r="BN5" s="226"/>
      <c r="BO5" s="226"/>
      <c r="BP5" s="226"/>
      <c r="BQ5" s="226"/>
      <c r="BR5" s="226"/>
      <c r="BS5" s="226"/>
      <c r="BT5" s="226"/>
      <c r="BU5" s="226"/>
      <c r="BV5" s="226"/>
      <c r="BW5" s="226"/>
      <c r="BX5" s="226"/>
      <c r="BY5" s="226"/>
      <c r="BZ5" s="226"/>
      <c r="CA5" s="226"/>
      <c r="CB5" s="230"/>
      <c r="CC5" s="231"/>
      <c r="CD5" s="231"/>
      <c r="CE5" s="231"/>
    </row>
    <row r="6" spans="1:83" ht="15.75" customHeight="1">
      <c r="A6" s="225" t="s">
        <v>87</v>
      </c>
      <c r="B6" s="226">
        <v>18</v>
      </c>
      <c r="C6" s="225">
        <v>1</v>
      </c>
      <c r="D6" s="227">
        <v>104</v>
      </c>
      <c r="E6" s="227">
        <v>4</v>
      </c>
      <c r="F6" s="227">
        <v>77</v>
      </c>
      <c r="G6" s="227">
        <v>2</v>
      </c>
      <c r="H6" s="227">
        <v>102</v>
      </c>
      <c r="I6" s="227">
        <v>4</v>
      </c>
      <c r="J6" s="227">
        <v>94</v>
      </c>
      <c r="K6" s="227">
        <v>3</v>
      </c>
      <c r="L6" s="227">
        <v>128</v>
      </c>
      <c r="M6" s="227">
        <v>4</v>
      </c>
      <c r="N6" s="227">
        <v>105</v>
      </c>
      <c r="O6" s="227">
        <v>3</v>
      </c>
      <c r="P6" s="227">
        <v>109</v>
      </c>
      <c r="Q6" s="227">
        <v>3</v>
      </c>
      <c r="R6" s="227">
        <v>97</v>
      </c>
      <c r="S6" s="227">
        <v>4</v>
      </c>
      <c r="T6" s="227">
        <v>96</v>
      </c>
      <c r="U6" s="227">
        <v>3</v>
      </c>
      <c r="V6" s="227">
        <v>75</v>
      </c>
      <c r="W6" s="227">
        <v>2</v>
      </c>
      <c r="X6" s="227">
        <v>129</v>
      </c>
      <c r="Y6" s="227">
        <v>4</v>
      </c>
      <c r="Z6" s="227">
        <v>71</v>
      </c>
      <c r="AA6" s="227">
        <v>3</v>
      </c>
      <c r="AB6" s="227">
        <v>124</v>
      </c>
      <c r="AC6" s="227">
        <v>4</v>
      </c>
      <c r="AD6" s="227">
        <v>59</v>
      </c>
      <c r="AE6" s="227">
        <v>2</v>
      </c>
      <c r="AF6" s="227">
        <v>78</v>
      </c>
      <c r="AG6" s="227">
        <v>3</v>
      </c>
      <c r="AH6" s="227">
        <v>49</v>
      </c>
      <c r="AI6" s="227">
        <v>2</v>
      </c>
      <c r="AJ6" s="227">
        <v>77</v>
      </c>
      <c r="AK6" s="227">
        <v>3</v>
      </c>
      <c r="AL6" s="227">
        <v>47</v>
      </c>
      <c r="AM6" s="227">
        <v>2</v>
      </c>
      <c r="AN6" s="227">
        <v>47</v>
      </c>
      <c r="AO6" s="227">
        <v>2</v>
      </c>
      <c r="AP6" s="227">
        <v>28</v>
      </c>
      <c r="AQ6" s="227">
        <v>1</v>
      </c>
      <c r="AR6" s="227">
        <v>58</v>
      </c>
      <c r="AS6" s="227">
        <v>2</v>
      </c>
      <c r="AT6" s="227">
        <v>23</v>
      </c>
      <c r="AU6" s="227">
        <v>1</v>
      </c>
      <c r="AV6" s="232">
        <v>2</v>
      </c>
      <c r="AW6" s="233">
        <v>2</v>
      </c>
      <c r="AX6" s="233">
        <v>0</v>
      </c>
      <c r="AY6" s="226">
        <v>2</v>
      </c>
      <c r="AZ6" s="226">
        <v>2</v>
      </c>
      <c r="BA6" s="226">
        <v>0</v>
      </c>
      <c r="BB6" s="226">
        <f t="shared" si="0"/>
        <v>6</v>
      </c>
      <c r="BC6" s="226">
        <f t="shared" si="1"/>
        <v>3</v>
      </c>
      <c r="BD6" s="226">
        <f t="shared" si="2"/>
        <v>2</v>
      </c>
      <c r="BE6" s="226">
        <f t="shared" si="3"/>
        <v>7</v>
      </c>
      <c r="BF6" s="226">
        <f t="shared" si="4"/>
        <v>4</v>
      </c>
      <c r="BG6" s="226">
        <f t="shared" si="5"/>
        <v>3</v>
      </c>
      <c r="BH6" s="226">
        <f t="shared" si="6"/>
        <v>8</v>
      </c>
      <c r="BI6" s="226">
        <f t="shared" si="7"/>
        <v>4</v>
      </c>
      <c r="BJ6" s="226">
        <f t="shared" si="8"/>
        <v>4</v>
      </c>
      <c r="BK6" s="226"/>
      <c r="BL6" s="226"/>
      <c r="BM6" s="226"/>
      <c r="BN6" s="226"/>
      <c r="BO6" s="226"/>
      <c r="BP6" s="226"/>
      <c r="BQ6" s="226"/>
      <c r="BR6" s="226"/>
      <c r="BS6" s="226"/>
      <c r="BT6" s="226"/>
      <c r="BU6" s="226"/>
      <c r="BV6" s="226"/>
      <c r="BW6" s="226"/>
      <c r="BX6" s="226"/>
      <c r="BY6" s="226"/>
      <c r="BZ6" s="226"/>
      <c r="CA6" s="226"/>
      <c r="CB6" s="230"/>
      <c r="CC6" s="231"/>
      <c r="CD6" s="231"/>
      <c r="CE6" s="231"/>
    </row>
    <row r="7" spans="1:83" ht="15.75" customHeight="1">
      <c r="A7" s="225" t="s">
        <v>87</v>
      </c>
      <c r="B7" s="226">
        <v>20</v>
      </c>
      <c r="C7" s="225">
        <v>1</v>
      </c>
      <c r="D7" s="225">
        <v>231</v>
      </c>
      <c r="E7" s="225">
        <v>9</v>
      </c>
      <c r="F7" s="225">
        <v>269</v>
      </c>
      <c r="G7" s="225">
        <v>6</v>
      </c>
      <c r="H7" s="225">
        <v>226</v>
      </c>
      <c r="I7" s="225">
        <v>8</v>
      </c>
      <c r="J7" s="225">
        <v>302</v>
      </c>
      <c r="K7" s="225">
        <v>8</v>
      </c>
      <c r="L7" s="225">
        <v>235</v>
      </c>
      <c r="M7" s="225">
        <v>8</v>
      </c>
      <c r="N7" s="225">
        <v>204</v>
      </c>
      <c r="O7" s="225">
        <v>5</v>
      </c>
      <c r="P7" s="225">
        <v>198</v>
      </c>
      <c r="Q7" s="225">
        <v>7</v>
      </c>
      <c r="R7" s="225">
        <v>231</v>
      </c>
      <c r="S7" s="225">
        <v>6</v>
      </c>
      <c r="T7" s="225">
        <v>223</v>
      </c>
      <c r="U7" s="225">
        <v>9</v>
      </c>
      <c r="V7" s="225">
        <v>177</v>
      </c>
      <c r="W7" s="225">
        <v>5</v>
      </c>
      <c r="X7" s="225">
        <v>209</v>
      </c>
      <c r="Y7" s="225">
        <v>8</v>
      </c>
      <c r="Z7" s="225">
        <v>174</v>
      </c>
      <c r="AA7" s="225">
        <v>5</v>
      </c>
      <c r="AB7" s="225">
        <v>169</v>
      </c>
      <c r="AC7" s="225">
        <v>9</v>
      </c>
      <c r="AD7" s="225">
        <v>140</v>
      </c>
      <c r="AE7" s="225">
        <v>6</v>
      </c>
      <c r="AF7" s="225">
        <v>144</v>
      </c>
      <c r="AG7" s="225">
        <v>6</v>
      </c>
      <c r="AH7" s="225">
        <v>135</v>
      </c>
      <c r="AI7" s="225">
        <v>4</v>
      </c>
      <c r="AJ7" s="225">
        <v>94</v>
      </c>
      <c r="AK7" s="225">
        <v>3</v>
      </c>
      <c r="AL7" s="225">
        <v>76</v>
      </c>
      <c r="AM7" s="225">
        <v>3</v>
      </c>
      <c r="AN7" s="225">
        <v>73</v>
      </c>
      <c r="AO7" s="225">
        <v>3</v>
      </c>
      <c r="AP7" s="225">
        <v>50</v>
      </c>
      <c r="AQ7" s="225">
        <v>2</v>
      </c>
      <c r="AR7" s="225">
        <v>46</v>
      </c>
      <c r="AS7" s="225">
        <v>2</v>
      </c>
      <c r="AT7" s="225">
        <v>60</v>
      </c>
      <c r="AU7" s="225">
        <v>3</v>
      </c>
      <c r="AV7" s="232">
        <v>5</v>
      </c>
      <c r="AW7" s="233">
        <v>3</v>
      </c>
      <c r="AX7" s="233">
        <v>0</v>
      </c>
      <c r="AY7" s="230">
        <v>6</v>
      </c>
      <c r="AZ7" s="230">
        <v>3</v>
      </c>
      <c r="BA7" s="230">
        <v>0</v>
      </c>
      <c r="BB7" s="226">
        <f t="shared" si="0"/>
        <v>12</v>
      </c>
      <c r="BC7" s="226">
        <f t="shared" si="1"/>
        <v>6</v>
      </c>
      <c r="BD7" s="226">
        <f t="shared" si="2"/>
        <v>4</v>
      </c>
      <c r="BE7" s="226">
        <f t="shared" si="3"/>
        <v>14</v>
      </c>
      <c r="BF7" s="226">
        <f t="shared" si="4"/>
        <v>8</v>
      </c>
      <c r="BG7" s="226">
        <f t="shared" si="5"/>
        <v>5</v>
      </c>
      <c r="BH7" s="226">
        <f t="shared" si="6"/>
        <v>17</v>
      </c>
      <c r="BI7" s="226">
        <f t="shared" si="7"/>
        <v>10</v>
      </c>
      <c r="BJ7" s="226">
        <f t="shared" si="8"/>
        <v>6</v>
      </c>
      <c r="BK7" s="226"/>
      <c r="BL7" s="226"/>
      <c r="BM7" s="226"/>
      <c r="BN7" s="226"/>
      <c r="BO7" s="226"/>
      <c r="BP7" s="226"/>
      <c r="BQ7" s="226"/>
      <c r="BR7" s="226"/>
      <c r="BS7" s="226"/>
      <c r="BT7" s="226"/>
      <c r="BU7" s="226"/>
      <c r="BV7" s="226"/>
      <c r="BW7" s="226"/>
      <c r="BX7" s="226"/>
      <c r="BY7" s="226"/>
      <c r="BZ7" s="226"/>
      <c r="CA7" s="226"/>
      <c r="CB7" s="230"/>
      <c r="CC7" s="231"/>
      <c r="CD7" s="231"/>
      <c r="CE7" s="231"/>
    </row>
    <row r="8" spans="1:83" ht="15.75" customHeight="1">
      <c r="A8" s="225" t="s">
        <v>87</v>
      </c>
      <c r="B8" s="226">
        <v>21</v>
      </c>
      <c r="C8" s="225">
        <v>1</v>
      </c>
      <c r="D8" s="227">
        <v>130</v>
      </c>
      <c r="E8" s="227">
        <v>5</v>
      </c>
      <c r="F8" s="227"/>
      <c r="G8" s="227"/>
      <c r="H8" s="227">
        <v>126</v>
      </c>
      <c r="I8" s="227">
        <v>5</v>
      </c>
      <c r="J8" s="227"/>
      <c r="K8" s="227"/>
      <c r="L8" s="227">
        <v>121</v>
      </c>
      <c r="M8" s="227">
        <v>5</v>
      </c>
      <c r="N8" s="227"/>
      <c r="O8" s="227"/>
      <c r="P8" s="227">
        <v>102</v>
      </c>
      <c r="Q8" s="227">
        <v>4</v>
      </c>
      <c r="R8" s="227"/>
      <c r="S8" s="227"/>
      <c r="T8" s="227">
        <v>114</v>
      </c>
      <c r="U8" s="227">
        <v>5</v>
      </c>
      <c r="V8" s="227"/>
      <c r="W8" s="227"/>
      <c r="X8" s="227">
        <v>105</v>
      </c>
      <c r="Y8" s="227">
        <v>5</v>
      </c>
      <c r="Z8" s="227"/>
      <c r="AA8" s="227"/>
      <c r="AB8" s="227">
        <v>120</v>
      </c>
      <c r="AC8" s="227">
        <v>5</v>
      </c>
      <c r="AD8" s="227"/>
      <c r="AE8" s="227"/>
      <c r="AF8" s="227">
        <v>77</v>
      </c>
      <c r="AG8" s="227">
        <v>4</v>
      </c>
      <c r="AH8" s="227"/>
      <c r="AI8" s="227"/>
      <c r="AJ8" s="227">
        <v>67</v>
      </c>
      <c r="AK8" s="227">
        <v>3</v>
      </c>
      <c r="AL8" s="227"/>
      <c r="AM8" s="227"/>
      <c r="AN8" s="227">
        <v>67</v>
      </c>
      <c r="AO8" s="227">
        <v>3</v>
      </c>
      <c r="AP8" s="227"/>
      <c r="AQ8" s="227"/>
      <c r="AR8" s="227">
        <v>56</v>
      </c>
      <c r="AS8" s="227">
        <v>2</v>
      </c>
      <c r="AT8" s="227"/>
      <c r="AU8" s="227"/>
      <c r="AV8" s="232">
        <v>5</v>
      </c>
      <c r="AW8" s="233">
        <v>0</v>
      </c>
      <c r="AX8" s="233">
        <v>0</v>
      </c>
      <c r="AY8" s="226">
        <v>5</v>
      </c>
      <c r="AZ8" s="226">
        <v>0</v>
      </c>
      <c r="BA8" s="226">
        <v>0</v>
      </c>
      <c r="BB8" s="226">
        <f t="shared" si="0"/>
        <v>5</v>
      </c>
      <c r="BC8" s="226">
        <f t="shared" si="1"/>
        <v>4</v>
      </c>
      <c r="BD8" s="226">
        <f t="shared" si="2"/>
        <v>0</v>
      </c>
      <c r="BE8" s="226">
        <f t="shared" si="3"/>
        <v>5</v>
      </c>
      <c r="BF8" s="226">
        <f t="shared" si="4"/>
        <v>5</v>
      </c>
      <c r="BG8" s="226">
        <f t="shared" si="5"/>
        <v>0</v>
      </c>
      <c r="BH8" s="226">
        <f t="shared" si="6"/>
        <v>6</v>
      </c>
      <c r="BI8" s="226">
        <f t="shared" si="7"/>
        <v>6</v>
      </c>
      <c r="BJ8" s="226">
        <f t="shared" si="8"/>
        <v>0</v>
      </c>
      <c r="BK8" s="226"/>
      <c r="BL8" s="226"/>
      <c r="BM8" s="226"/>
      <c r="BN8" s="226"/>
      <c r="BO8" s="226"/>
      <c r="BP8" s="226"/>
      <c r="BQ8" s="226"/>
      <c r="BR8" s="226"/>
      <c r="BS8" s="226"/>
      <c r="BT8" s="226"/>
      <c r="BU8" s="226"/>
      <c r="BV8" s="226"/>
      <c r="BW8" s="226"/>
      <c r="BX8" s="226"/>
      <c r="BY8" s="226"/>
      <c r="BZ8" s="226"/>
      <c r="CA8" s="226"/>
      <c r="CB8" s="230"/>
      <c r="CC8" s="231"/>
      <c r="CD8" s="231"/>
      <c r="CE8" s="231"/>
    </row>
    <row r="9" spans="1:83" ht="15.75" customHeight="1">
      <c r="A9" s="225" t="s">
        <v>87</v>
      </c>
      <c r="B9" s="226">
        <v>23</v>
      </c>
      <c r="C9" s="225">
        <v>1</v>
      </c>
      <c r="D9" s="227">
        <v>49</v>
      </c>
      <c r="E9" s="227">
        <v>2</v>
      </c>
      <c r="F9" s="227">
        <v>152</v>
      </c>
      <c r="G9" s="227">
        <v>4</v>
      </c>
      <c r="H9" s="227">
        <v>51</v>
      </c>
      <c r="I9" s="227">
        <v>2</v>
      </c>
      <c r="J9" s="227">
        <v>129</v>
      </c>
      <c r="K9" s="227">
        <v>4</v>
      </c>
      <c r="L9" s="227">
        <v>52</v>
      </c>
      <c r="M9" s="227">
        <v>2</v>
      </c>
      <c r="N9" s="227">
        <v>125</v>
      </c>
      <c r="O9" s="227">
        <v>4</v>
      </c>
      <c r="P9" s="227">
        <v>64</v>
      </c>
      <c r="Q9" s="227">
        <v>2</v>
      </c>
      <c r="R9" s="227">
        <v>146</v>
      </c>
      <c r="S9" s="227">
        <v>5</v>
      </c>
      <c r="T9" s="227">
        <v>64</v>
      </c>
      <c r="U9" s="227">
        <v>2</v>
      </c>
      <c r="V9" s="227">
        <v>161</v>
      </c>
      <c r="W9" s="227">
        <v>5</v>
      </c>
      <c r="X9" s="227">
        <v>56</v>
      </c>
      <c r="Y9" s="227">
        <v>2</v>
      </c>
      <c r="Z9" s="227">
        <v>131</v>
      </c>
      <c r="AA9" s="227">
        <v>4</v>
      </c>
      <c r="AB9" s="227">
        <v>47</v>
      </c>
      <c r="AC9" s="227">
        <v>2</v>
      </c>
      <c r="AD9" s="227">
        <v>144</v>
      </c>
      <c r="AE9" s="227">
        <v>4</v>
      </c>
      <c r="AF9" s="227">
        <v>56</v>
      </c>
      <c r="AG9" s="227">
        <v>2</v>
      </c>
      <c r="AH9" s="227">
        <v>161</v>
      </c>
      <c r="AI9" s="227">
        <v>5</v>
      </c>
      <c r="AJ9" s="227">
        <v>41</v>
      </c>
      <c r="AK9" s="227">
        <v>2</v>
      </c>
      <c r="AL9" s="227">
        <v>102</v>
      </c>
      <c r="AM9" s="227">
        <v>4</v>
      </c>
      <c r="AN9" s="227">
        <v>22</v>
      </c>
      <c r="AO9" s="227">
        <v>1</v>
      </c>
      <c r="AP9" s="227">
        <v>51</v>
      </c>
      <c r="AQ9" s="227">
        <v>2</v>
      </c>
      <c r="AR9" s="227">
        <v>24</v>
      </c>
      <c r="AS9" s="227">
        <v>1</v>
      </c>
      <c r="AT9" s="227">
        <v>72</v>
      </c>
      <c r="AU9" s="227">
        <v>3</v>
      </c>
      <c r="AV9" s="232">
        <v>1</v>
      </c>
      <c r="AW9" s="233">
        <v>2</v>
      </c>
      <c r="AX9" s="233">
        <v>0</v>
      </c>
      <c r="AY9" s="226">
        <v>1</v>
      </c>
      <c r="AZ9" s="226">
        <v>2</v>
      </c>
      <c r="BA9" s="226">
        <v>0</v>
      </c>
      <c r="BB9" s="226">
        <f t="shared" si="0"/>
        <v>6</v>
      </c>
      <c r="BC9" s="226">
        <f t="shared" si="1"/>
        <v>2</v>
      </c>
      <c r="BD9" s="226">
        <f t="shared" si="2"/>
        <v>3</v>
      </c>
      <c r="BE9" s="226">
        <f t="shared" si="3"/>
        <v>7</v>
      </c>
      <c r="BF9" s="226">
        <f t="shared" si="4"/>
        <v>2</v>
      </c>
      <c r="BG9" s="226">
        <f t="shared" si="5"/>
        <v>4</v>
      </c>
      <c r="BH9" s="226">
        <f t="shared" si="6"/>
        <v>9</v>
      </c>
      <c r="BI9" s="226">
        <f t="shared" si="7"/>
        <v>3</v>
      </c>
      <c r="BJ9" s="226">
        <f t="shared" si="8"/>
        <v>5</v>
      </c>
      <c r="BK9" s="226"/>
      <c r="BL9" s="226"/>
      <c r="BM9" s="226"/>
      <c r="BN9" s="226"/>
      <c r="BO9" s="226"/>
      <c r="BP9" s="226"/>
      <c r="BQ9" s="226"/>
      <c r="BR9" s="226"/>
      <c r="BS9" s="226"/>
      <c r="BT9" s="226"/>
      <c r="BU9" s="226"/>
      <c r="BV9" s="226"/>
      <c r="BW9" s="226"/>
      <c r="BX9" s="226"/>
      <c r="BY9" s="226"/>
      <c r="BZ9" s="226"/>
      <c r="CA9" s="226"/>
      <c r="CB9" s="230"/>
      <c r="CC9" s="231"/>
      <c r="CD9" s="231"/>
      <c r="CE9" s="231"/>
    </row>
    <row r="10" spans="1:83" ht="15.75" customHeight="1">
      <c r="A10" s="225" t="s">
        <v>87</v>
      </c>
      <c r="B10" s="226">
        <v>24</v>
      </c>
      <c r="C10" s="225">
        <v>1</v>
      </c>
      <c r="D10" s="227">
        <v>64</v>
      </c>
      <c r="E10" s="227">
        <v>2</v>
      </c>
      <c r="F10" s="227">
        <v>62</v>
      </c>
      <c r="G10" s="227">
        <v>2</v>
      </c>
      <c r="H10" s="227">
        <v>52</v>
      </c>
      <c r="I10" s="227">
        <v>2</v>
      </c>
      <c r="J10" s="227">
        <v>73</v>
      </c>
      <c r="K10" s="227">
        <v>3</v>
      </c>
      <c r="L10" s="227">
        <v>60</v>
      </c>
      <c r="M10" s="227">
        <v>2</v>
      </c>
      <c r="N10" s="227">
        <v>45</v>
      </c>
      <c r="O10" s="227">
        <v>2</v>
      </c>
      <c r="P10" s="227">
        <v>72</v>
      </c>
      <c r="Q10" s="227">
        <v>3</v>
      </c>
      <c r="R10" s="227">
        <v>51</v>
      </c>
      <c r="S10" s="227">
        <v>2</v>
      </c>
      <c r="T10" s="227">
        <v>60</v>
      </c>
      <c r="U10" s="227">
        <v>2</v>
      </c>
      <c r="V10" s="227">
        <v>46</v>
      </c>
      <c r="W10" s="227">
        <v>2</v>
      </c>
      <c r="X10" s="227">
        <v>53</v>
      </c>
      <c r="Y10" s="227">
        <v>2</v>
      </c>
      <c r="Z10" s="227">
        <v>30</v>
      </c>
      <c r="AA10" s="227">
        <v>1</v>
      </c>
      <c r="AB10" s="227">
        <v>52</v>
      </c>
      <c r="AC10" s="227">
        <v>2</v>
      </c>
      <c r="AD10" s="227">
        <v>26</v>
      </c>
      <c r="AE10" s="227">
        <v>1</v>
      </c>
      <c r="AF10" s="227">
        <v>49</v>
      </c>
      <c r="AG10" s="227">
        <v>2</v>
      </c>
      <c r="AH10" s="227">
        <v>27</v>
      </c>
      <c r="AI10" s="227">
        <v>1</v>
      </c>
      <c r="AJ10" s="227">
        <v>26</v>
      </c>
      <c r="AK10" s="227">
        <v>1</v>
      </c>
      <c r="AL10" s="227">
        <v>23</v>
      </c>
      <c r="AM10" s="227">
        <v>1</v>
      </c>
      <c r="AN10" s="227">
        <v>37</v>
      </c>
      <c r="AO10" s="227">
        <v>2</v>
      </c>
      <c r="AP10" s="227">
        <v>14</v>
      </c>
      <c r="AQ10" s="227">
        <v>1</v>
      </c>
      <c r="AR10" s="227">
        <v>20</v>
      </c>
      <c r="AS10" s="227">
        <v>1</v>
      </c>
      <c r="AT10" s="227">
        <v>13</v>
      </c>
      <c r="AU10" s="227">
        <v>1</v>
      </c>
      <c r="AV10" s="232">
        <v>2</v>
      </c>
      <c r="AW10" s="233">
        <v>1</v>
      </c>
      <c r="AX10" s="233">
        <v>0</v>
      </c>
      <c r="AY10" s="226">
        <v>2</v>
      </c>
      <c r="AZ10" s="226">
        <v>1</v>
      </c>
      <c r="BA10" s="226">
        <v>0</v>
      </c>
      <c r="BB10" s="226">
        <f t="shared" si="0"/>
        <v>4</v>
      </c>
      <c r="BC10" s="226">
        <f t="shared" si="1"/>
        <v>2</v>
      </c>
      <c r="BD10" s="226">
        <f t="shared" si="2"/>
        <v>1</v>
      </c>
      <c r="BE10" s="226">
        <f t="shared" si="3"/>
        <v>4</v>
      </c>
      <c r="BF10" s="226">
        <f t="shared" si="4"/>
        <v>2</v>
      </c>
      <c r="BG10" s="226">
        <f t="shared" si="5"/>
        <v>2</v>
      </c>
      <c r="BH10" s="226">
        <f t="shared" si="6"/>
        <v>5</v>
      </c>
      <c r="BI10" s="226">
        <f t="shared" si="7"/>
        <v>3</v>
      </c>
      <c r="BJ10" s="226">
        <f t="shared" si="8"/>
        <v>2</v>
      </c>
      <c r="BK10" s="226"/>
      <c r="BL10" s="226"/>
      <c r="BM10" s="226"/>
      <c r="BN10" s="226"/>
      <c r="BO10" s="226"/>
      <c r="BP10" s="226"/>
      <c r="BQ10" s="226"/>
      <c r="BR10" s="226"/>
      <c r="BS10" s="226"/>
      <c r="BT10" s="226"/>
      <c r="BU10" s="226"/>
      <c r="BV10" s="226"/>
      <c r="BW10" s="226"/>
      <c r="BX10" s="226"/>
      <c r="BY10" s="226"/>
      <c r="BZ10" s="226"/>
      <c r="CA10" s="226"/>
      <c r="CB10" s="230"/>
      <c r="CC10" s="231"/>
      <c r="CD10" s="231"/>
      <c r="CE10" s="231"/>
    </row>
    <row r="11" spans="1:83" ht="15.75" customHeight="1">
      <c r="A11" s="225" t="s">
        <v>87</v>
      </c>
      <c r="B11" s="226">
        <v>26</v>
      </c>
      <c r="C11" s="225">
        <v>1</v>
      </c>
      <c r="D11" s="225">
        <v>310</v>
      </c>
      <c r="E11" s="225">
        <v>12</v>
      </c>
      <c r="F11" s="225">
        <v>81</v>
      </c>
      <c r="G11" s="225">
        <v>2</v>
      </c>
      <c r="H11" s="225">
        <v>324</v>
      </c>
      <c r="I11" s="225">
        <v>12</v>
      </c>
      <c r="J11" s="225">
        <v>109</v>
      </c>
      <c r="K11" s="225">
        <v>3</v>
      </c>
      <c r="L11" s="225">
        <v>307</v>
      </c>
      <c r="M11" s="225">
        <v>11</v>
      </c>
      <c r="N11" s="225">
        <v>91</v>
      </c>
      <c r="O11" s="225">
        <v>3</v>
      </c>
      <c r="P11" s="225">
        <v>288</v>
      </c>
      <c r="Q11" s="225">
        <v>10</v>
      </c>
      <c r="R11" s="225">
        <v>68</v>
      </c>
      <c r="S11" s="225">
        <v>2</v>
      </c>
      <c r="T11" s="225">
        <v>289</v>
      </c>
      <c r="U11" s="225">
        <v>12</v>
      </c>
      <c r="V11" s="225">
        <v>64</v>
      </c>
      <c r="W11" s="225">
        <v>2</v>
      </c>
      <c r="X11" s="225">
        <v>229</v>
      </c>
      <c r="Y11" s="225">
        <v>9</v>
      </c>
      <c r="Z11" s="225">
        <v>81</v>
      </c>
      <c r="AA11" s="225">
        <v>3</v>
      </c>
      <c r="AB11" s="225">
        <v>233</v>
      </c>
      <c r="AC11" s="225">
        <v>11</v>
      </c>
      <c r="AD11" s="225">
        <v>73</v>
      </c>
      <c r="AE11" s="225">
        <v>2</v>
      </c>
      <c r="AF11" s="225">
        <v>203</v>
      </c>
      <c r="AG11" s="225">
        <v>8</v>
      </c>
      <c r="AH11" s="225">
        <v>55</v>
      </c>
      <c r="AI11" s="225">
        <v>2</v>
      </c>
      <c r="AJ11" s="225">
        <v>187</v>
      </c>
      <c r="AK11" s="225">
        <v>9</v>
      </c>
      <c r="AL11" s="225">
        <v>41</v>
      </c>
      <c r="AM11" s="225">
        <v>2</v>
      </c>
      <c r="AN11" s="225">
        <v>128</v>
      </c>
      <c r="AO11" s="225">
        <v>5</v>
      </c>
      <c r="AP11" s="225">
        <v>31</v>
      </c>
      <c r="AQ11" s="225">
        <v>1</v>
      </c>
      <c r="AR11" s="225">
        <v>141</v>
      </c>
      <c r="AS11" s="225">
        <v>6</v>
      </c>
      <c r="AT11" s="225">
        <v>32</v>
      </c>
      <c r="AU11" s="225">
        <v>1</v>
      </c>
      <c r="AV11" s="232">
        <v>5</v>
      </c>
      <c r="AW11" s="233">
        <v>2</v>
      </c>
      <c r="AX11" s="233">
        <v>0</v>
      </c>
      <c r="AY11" s="226">
        <v>5</v>
      </c>
      <c r="AZ11" s="226">
        <v>2</v>
      </c>
      <c r="BA11" s="226">
        <v>0</v>
      </c>
      <c r="BB11" s="226">
        <f t="shared" si="0"/>
        <v>12</v>
      </c>
      <c r="BC11" s="226">
        <f t="shared" si="1"/>
        <v>8</v>
      </c>
      <c r="BD11" s="226">
        <f t="shared" si="2"/>
        <v>2</v>
      </c>
      <c r="BE11" s="226">
        <f t="shared" si="3"/>
        <v>14</v>
      </c>
      <c r="BF11" s="226">
        <f t="shared" si="4"/>
        <v>10</v>
      </c>
      <c r="BG11" s="226">
        <f t="shared" si="5"/>
        <v>2</v>
      </c>
      <c r="BH11" s="226">
        <f t="shared" si="6"/>
        <v>17</v>
      </c>
      <c r="BI11" s="226">
        <f t="shared" si="7"/>
        <v>12</v>
      </c>
      <c r="BJ11" s="226">
        <f t="shared" si="8"/>
        <v>3</v>
      </c>
      <c r="BK11" s="226"/>
      <c r="BL11" s="226"/>
      <c r="BM11" s="226"/>
      <c r="BN11" s="226"/>
      <c r="BO11" s="226"/>
      <c r="BP11" s="226"/>
      <c r="BQ11" s="226"/>
      <c r="BR11" s="226"/>
      <c r="BS11" s="226"/>
      <c r="BT11" s="226"/>
      <c r="BU11" s="226"/>
      <c r="BV11" s="226"/>
      <c r="BW11" s="226"/>
      <c r="BX11" s="226"/>
      <c r="BY11" s="226"/>
      <c r="BZ11" s="226"/>
      <c r="CA11" s="226"/>
      <c r="CB11" s="230"/>
      <c r="CC11" s="231"/>
      <c r="CD11" s="231"/>
      <c r="CE11" s="231"/>
    </row>
    <row r="12" spans="1:83" ht="15.75" customHeight="1">
      <c r="A12" s="225" t="s">
        <v>87</v>
      </c>
      <c r="B12" s="226">
        <v>27</v>
      </c>
      <c r="C12" s="225">
        <v>1</v>
      </c>
      <c r="D12" s="227">
        <v>85</v>
      </c>
      <c r="E12" s="227">
        <v>3</v>
      </c>
      <c r="F12" s="227">
        <v>156</v>
      </c>
      <c r="G12" s="227">
        <v>4</v>
      </c>
      <c r="H12" s="227">
        <v>97</v>
      </c>
      <c r="I12" s="227">
        <v>4</v>
      </c>
      <c r="J12" s="227">
        <v>130</v>
      </c>
      <c r="K12" s="227">
        <v>3</v>
      </c>
      <c r="L12" s="227">
        <v>95</v>
      </c>
      <c r="M12" s="227">
        <v>4</v>
      </c>
      <c r="N12" s="227">
        <v>133</v>
      </c>
      <c r="O12" s="227">
        <v>3</v>
      </c>
      <c r="P12" s="227">
        <v>81</v>
      </c>
      <c r="Q12" s="227">
        <v>3</v>
      </c>
      <c r="R12" s="227">
        <v>157</v>
      </c>
      <c r="S12" s="227">
        <v>4</v>
      </c>
      <c r="T12" s="227">
        <v>78</v>
      </c>
      <c r="U12" s="227">
        <v>3</v>
      </c>
      <c r="V12" s="227">
        <v>116</v>
      </c>
      <c r="W12" s="227">
        <v>4</v>
      </c>
      <c r="X12" s="227">
        <v>81</v>
      </c>
      <c r="Y12" s="227">
        <v>3</v>
      </c>
      <c r="Z12" s="227">
        <v>94</v>
      </c>
      <c r="AA12" s="227">
        <v>4</v>
      </c>
      <c r="AB12" s="227">
        <v>99</v>
      </c>
      <c r="AC12" s="227">
        <v>4</v>
      </c>
      <c r="AD12" s="227">
        <v>108</v>
      </c>
      <c r="AE12" s="227">
        <v>3</v>
      </c>
      <c r="AF12" s="227">
        <v>63</v>
      </c>
      <c r="AG12" s="227">
        <v>3</v>
      </c>
      <c r="AH12" s="227">
        <v>100</v>
      </c>
      <c r="AI12" s="227">
        <v>3</v>
      </c>
      <c r="AJ12" s="227">
        <v>56</v>
      </c>
      <c r="AK12" s="227">
        <v>3</v>
      </c>
      <c r="AL12" s="227">
        <v>75</v>
      </c>
      <c r="AM12" s="227">
        <v>3</v>
      </c>
      <c r="AN12" s="227">
        <v>66</v>
      </c>
      <c r="AO12" s="227">
        <v>3</v>
      </c>
      <c r="AP12" s="227">
        <v>69</v>
      </c>
      <c r="AQ12" s="227">
        <v>3</v>
      </c>
      <c r="AR12" s="227">
        <v>64</v>
      </c>
      <c r="AS12" s="227">
        <v>2</v>
      </c>
      <c r="AT12" s="227">
        <v>48</v>
      </c>
      <c r="AU12" s="227">
        <v>2</v>
      </c>
      <c r="AV12" s="232">
        <v>2</v>
      </c>
      <c r="AW12" s="233">
        <v>2</v>
      </c>
      <c r="AX12" s="233">
        <v>0</v>
      </c>
      <c r="AY12" s="226">
        <v>2</v>
      </c>
      <c r="AZ12" s="226">
        <v>2</v>
      </c>
      <c r="BA12" s="226">
        <v>0</v>
      </c>
      <c r="BB12" s="226">
        <f t="shared" si="0"/>
        <v>7</v>
      </c>
      <c r="BC12" s="226">
        <f t="shared" si="1"/>
        <v>3</v>
      </c>
      <c r="BD12" s="226">
        <f t="shared" si="2"/>
        <v>3</v>
      </c>
      <c r="BE12" s="226">
        <f t="shared" si="3"/>
        <v>8</v>
      </c>
      <c r="BF12" s="226">
        <f t="shared" si="4"/>
        <v>3</v>
      </c>
      <c r="BG12" s="226">
        <f t="shared" si="5"/>
        <v>4</v>
      </c>
      <c r="BH12" s="226">
        <f t="shared" si="6"/>
        <v>9</v>
      </c>
      <c r="BI12" s="226">
        <f t="shared" si="7"/>
        <v>4</v>
      </c>
      <c r="BJ12" s="226">
        <f t="shared" si="8"/>
        <v>4</v>
      </c>
      <c r="BK12" s="226"/>
      <c r="BL12" s="226"/>
      <c r="BM12" s="226"/>
      <c r="BN12" s="226"/>
      <c r="BO12" s="226"/>
      <c r="BP12" s="226"/>
      <c r="BQ12" s="226"/>
      <c r="BR12" s="226"/>
      <c r="BS12" s="226"/>
      <c r="BT12" s="226"/>
      <c r="BU12" s="226"/>
      <c r="BV12" s="226"/>
      <c r="BW12" s="226"/>
      <c r="BX12" s="226"/>
      <c r="BY12" s="226"/>
      <c r="BZ12" s="226"/>
      <c r="CA12" s="226"/>
      <c r="CB12" s="230"/>
      <c r="CC12" s="231"/>
      <c r="CD12" s="231"/>
      <c r="CE12" s="231"/>
    </row>
    <row r="13" spans="1:83" ht="15.75" customHeight="1">
      <c r="A13" s="225" t="s">
        <v>87</v>
      </c>
      <c r="B13" s="226">
        <v>32</v>
      </c>
      <c r="C13" s="225">
        <v>1</v>
      </c>
      <c r="D13" s="227">
        <v>116</v>
      </c>
      <c r="E13" s="227">
        <v>4</v>
      </c>
      <c r="F13" s="227">
        <v>34</v>
      </c>
      <c r="G13" s="227">
        <v>1</v>
      </c>
      <c r="H13" s="227">
        <v>109</v>
      </c>
      <c r="I13" s="227">
        <v>4</v>
      </c>
      <c r="J13" s="227">
        <v>41</v>
      </c>
      <c r="K13" s="227">
        <v>1</v>
      </c>
      <c r="L13" s="227">
        <v>121</v>
      </c>
      <c r="M13" s="227">
        <v>5</v>
      </c>
      <c r="N13" s="227">
        <v>37</v>
      </c>
      <c r="O13" s="227">
        <v>1</v>
      </c>
      <c r="P13" s="227">
        <v>124</v>
      </c>
      <c r="Q13" s="227">
        <v>5</v>
      </c>
      <c r="R13" s="227">
        <v>53</v>
      </c>
      <c r="S13" s="227">
        <v>2</v>
      </c>
      <c r="T13" s="227">
        <v>95</v>
      </c>
      <c r="U13" s="227">
        <v>3</v>
      </c>
      <c r="V13" s="227">
        <v>36</v>
      </c>
      <c r="W13" s="227">
        <v>1</v>
      </c>
      <c r="X13" s="227">
        <v>73</v>
      </c>
      <c r="Y13" s="227">
        <v>3</v>
      </c>
      <c r="Z13" s="227">
        <v>29</v>
      </c>
      <c r="AA13" s="227">
        <v>1</v>
      </c>
      <c r="AB13" s="227">
        <v>85</v>
      </c>
      <c r="AC13" s="227">
        <v>3</v>
      </c>
      <c r="AD13" s="227">
        <v>30</v>
      </c>
      <c r="AE13" s="227">
        <v>1</v>
      </c>
      <c r="AF13" s="227">
        <v>93</v>
      </c>
      <c r="AG13" s="227">
        <v>4</v>
      </c>
      <c r="AH13" s="227">
        <v>24</v>
      </c>
      <c r="AI13" s="227">
        <v>1</v>
      </c>
      <c r="AJ13" s="227">
        <v>61</v>
      </c>
      <c r="AK13" s="227">
        <v>3</v>
      </c>
      <c r="AL13" s="227">
        <v>19</v>
      </c>
      <c r="AM13" s="227">
        <v>1</v>
      </c>
      <c r="AN13" s="227">
        <v>58</v>
      </c>
      <c r="AO13" s="227">
        <v>2</v>
      </c>
      <c r="AP13" s="227">
        <v>27</v>
      </c>
      <c r="AQ13" s="227">
        <v>1</v>
      </c>
      <c r="AR13" s="227">
        <v>45</v>
      </c>
      <c r="AS13" s="227">
        <v>2</v>
      </c>
      <c r="AT13" s="227">
        <v>18</v>
      </c>
      <c r="AU13" s="227">
        <v>1</v>
      </c>
      <c r="AV13" s="232">
        <v>3</v>
      </c>
      <c r="AW13" s="233">
        <v>1</v>
      </c>
      <c r="AX13" s="233">
        <v>0</v>
      </c>
      <c r="AY13" s="226">
        <v>2</v>
      </c>
      <c r="AZ13" s="226">
        <v>2</v>
      </c>
      <c r="BA13" s="226">
        <v>0</v>
      </c>
      <c r="BB13" s="226">
        <f t="shared" si="0"/>
        <v>4</v>
      </c>
      <c r="BC13" s="226">
        <f t="shared" si="1"/>
        <v>2</v>
      </c>
      <c r="BD13" s="226">
        <f t="shared" si="2"/>
        <v>1</v>
      </c>
      <c r="BE13" s="226">
        <f t="shared" si="3"/>
        <v>6</v>
      </c>
      <c r="BF13" s="226">
        <f t="shared" si="4"/>
        <v>4</v>
      </c>
      <c r="BG13" s="226">
        <f t="shared" si="5"/>
        <v>2</v>
      </c>
      <c r="BH13" s="226">
        <f t="shared" si="6"/>
        <v>7</v>
      </c>
      <c r="BI13" s="226">
        <f t="shared" si="7"/>
        <v>5</v>
      </c>
      <c r="BJ13" s="226">
        <f t="shared" si="8"/>
        <v>2</v>
      </c>
      <c r="BK13" s="226"/>
      <c r="BL13" s="226"/>
      <c r="BM13" s="226"/>
      <c r="BN13" s="226"/>
      <c r="BO13" s="226"/>
      <c r="BP13" s="226"/>
      <c r="BQ13" s="226"/>
      <c r="BR13" s="226"/>
      <c r="BS13" s="226"/>
      <c r="BT13" s="226"/>
      <c r="BU13" s="226"/>
      <c r="BV13" s="226"/>
      <c r="BW13" s="226"/>
      <c r="BX13" s="226"/>
      <c r="BY13" s="226"/>
      <c r="BZ13" s="226"/>
      <c r="CA13" s="226"/>
      <c r="CB13" s="230"/>
      <c r="CC13" s="231"/>
      <c r="CD13" s="231"/>
      <c r="CE13" s="231"/>
    </row>
    <row r="14" spans="1:83" ht="15.75" customHeight="1">
      <c r="A14" s="225" t="s">
        <v>87</v>
      </c>
      <c r="B14" s="226">
        <v>54</v>
      </c>
      <c r="C14" s="225">
        <v>1</v>
      </c>
      <c r="D14" s="227">
        <v>173</v>
      </c>
      <c r="E14" s="227">
        <v>6</v>
      </c>
      <c r="F14" s="227"/>
      <c r="G14" s="227"/>
      <c r="H14" s="227">
        <v>186</v>
      </c>
      <c r="I14" s="227">
        <v>6</v>
      </c>
      <c r="J14" s="227"/>
      <c r="K14" s="227"/>
      <c r="L14" s="227">
        <v>189</v>
      </c>
      <c r="M14" s="227">
        <v>7</v>
      </c>
      <c r="N14" s="227"/>
      <c r="O14" s="227"/>
      <c r="P14" s="227">
        <v>170</v>
      </c>
      <c r="Q14" s="227">
        <v>6</v>
      </c>
      <c r="R14" s="227"/>
      <c r="S14" s="227"/>
      <c r="T14" s="227">
        <v>168</v>
      </c>
      <c r="U14" s="227">
        <v>6</v>
      </c>
      <c r="V14" s="227"/>
      <c r="W14" s="227"/>
      <c r="X14" s="227">
        <v>124</v>
      </c>
      <c r="Y14" s="227">
        <v>5</v>
      </c>
      <c r="Z14" s="227"/>
      <c r="AA14" s="227"/>
      <c r="AB14" s="227">
        <v>159</v>
      </c>
      <c r="AC14" s="227">
        <v>6</v>
      </c>
      <c r="AD14" s="227"/>
      <c r="AE14" s="227"/>
      <c r="AF14" s="227">
        <v>114</v>
      </c>
      <c r="AG14" s="227">
        <v>5</v>
      </c>
      <c r="AH14" s="227"/>
      <c r="AI14" s="227"/>
      <c r="AJ14" s="227">
        <v>112</v>
      </c>
      <c r="AK14" s="227">
        <v>6</v>
      </c>
      <c r="AL14" s="227"/>
      <c r="AM14" s="227"/>
      <c r="AN14" s="227">
        <v>68</v>
      </c>
      <c r="AO14" s="227">
        <v>3</v>
      </c>
      <c r="AP14" s="227"/>
      <c r="AQ14" s="227"/>
      <c r="AR14" s="227">
        <v>70</v>
      </c>
      <c r="AS14" s="227">
        <v>3</v>
      </c>
      <c r="AT14" s="227"/>
      <c r="AU14" s="227"/>
      <c r="AV14" s="232">
        <v>4</v>
      </c>
      <c r="AW14" s="233">
        <v>0</v>
      </c>
      <c r="AX14" s="233">
        <v>1</v>
      </c>
      <c r="AY14" s="226">
        <v>4</v>
      </c>
      <c r="AZ14" s="226">
        <v>0</v>
      </c>
      <c r="BA14" s="226">
        <v>1</v>
      </c>
      <c r="BB14" s="226">
        <f t="shared" si="0"/>
        <v>6</v>
      </c>
      <c r="BC14" s="226">
        <f t="shared" si="1"/>
        <v>4</v>
      </c>
      <c r="BD14" s="226">
        <f t="shared" si="2"/>
        <v>0</v>
      </c>
      <c r="BE14" s="226">
        <f t="shared" si="3"/>
        <v>7</v>
      </c>
      <c r="BF14" s="226">
        <f t="shared" si="4"/>
        <v>6</v>
      </c>
      <c r="BG14" s="226">
        <f t="shared" si="5"/>
        <v>0</v>
      </c>
      <c r="BH14" s="226">
        <f t="shared" si="6"/>
        <v>8</v>
      </c>
      <c r="BI14" s="226">
        <f t="shared" si="7"/>
        <v>7</v>
      </c>
      <c r="BJ14" s="226">
        <f t="shared" si="8"/>
        <v>0</v>
      </c>
      <c r="BK14" s="226"/>
      <c r="BL14" s="226"/>
      <c r="BM14" s="226"/>
      <c r="BN14" s="226"/>
      <c r="BO14" s="226"/>
      <c r="BP14" s="226"/>
      <c r="BQ14" s="226"/>
      <c r="BR14" s="226"/>
      <c r="BS14" s="226"/>
      <c r="BT14" s="226"/>
      <c r="BU14" s="226"/>
      <c r="BV14" s="226"/>
      <c r="BW14" s="226"/>
      <c r="BX14" s="226"/>
      <c r="BY14" s="226"/>
      <c r="BZ14" s="226"/>
      <c r="CA14" s="226"/>
      <c r="CB14" s="230"/>
      <c r="CC14" s="231"/>
      <c r="CD14" s="231"/>
      <c r="CE14" s="231"/>
    </row>
    <row r="15" spans="1:83" ht="15.75" customHeight="1">
      <c r="A15" s="225" t="s">
        <v>87</v>
      </c>
      <c r="B15" s="226">
        <v>58</v>
      </c>
      <c r="C15" s="225">
        <v>1</v>
      </c>
      <c r="D15" s="227">
        <v>137</v>
      </c>
      <c r="E15" s="227">
        <v>6</v>
      </c>
      <c r="F15" s="227"/>
      <c r="G15" s="227"/>
      <c r="H15" s="227">
        <v>137</v>
      </c>
      <c r="I15" s="227">
        <v>5</v>
      </c>
      <c r="J15" s="227"/>
      <c r="K15" s="227"/>
      <c r="L15" s="227">
        <v>146</v>
      </c>
      <c r="M15" s="227">
        <v>5</v>
      </c>
      <c r="N15" s="227"/>
      <c r="O15" s="227"/>
      <c r="P15" s="227">
        <v>148</v>
      </c>
      <c r="Q15" s="227">
        <v>6</v>
      </c>
      <c r="R15" s="227"/>
      <c r="S15" s="227"/>
      <c r="T15" s="227">
        <v>120</v>
      </c>
      <c r="U15" s="227">
        <v>5</v>
      </c>
      <c r="V15" s="227"/>
      <c r="W15" s="227"/>
      <c r="X15" s="227">
        <v>96</v>
      </c>
      <c r="Y15" s="227">
        <v>4</v>
      </c>
      <c r="Z15" s="227"/>
      <c r="AA15" s="227"/>
      <c r="AB15" s="227">
        <v>93</v>
      </c>
      <c r="AC15" s="227">
        <v>4</v>
      </c>
      <c r="AD15" s="227"/>
      <c r="AE15" s="227"/>
      <c r="AF15" s="227">
        <v>90</v>
      </c>
      <c r="AG15" s="227">
        <v>4</v>
      </c>
      <c r="AH15" s="227"/>
      <c r="AI15" s="227"/>
      <c r="AJ15" s="227">
        <v>76</v>
      </c>
      <c r="AK15" s="227">
        <v>3</v>
      </c>
      <c r="AL15" s="227"/>
      <c r="AM15" s="227"/>
      <c r="AN15" s="227">
        <v>46</v>
      </c>
      <c r="AO15" s="227">
        <v>2</v>
      </c>
      <c r="AP15" s="227"/>
      <c r="AQ15" s="227"/>
      <c r="AR15" s="227">
        <v>42</v>
      </c>
      <c r="AS15" s="227">
        <v>2</v>
      </c>
      <c r="AT15" s="227"/>
      <c r="AU15" s="227"/>
      <c r="AV15" s="232">
        <v>2</v>
      </c>
      <c r="AW15" s="233">
        <v>0</v>
      </c>
      <c r="AX15" s="233">
        <v>2</v>
      </c>
      <c r="AY15" s="226">
        <v>2</v>
      </c>
      <c r="AZ15" s="226">
        <v>0</v>
      </c>
      <c r="BA15" s="226">
        <v>0</v>
      </c>
      <c r="BB15" s="226">
        <f t="shared" si="0"/>
        <v>4</v>
      </c>
      <c r="BC15" s="226">
        <f t="shared" si="1"/>
        <v>3</v>
      </c>
      <c r="BD15" s="226">
        <f t="shared" si="2"/>
        <v>0</v>
      </c>
      <c r="BE15" s="226">
        <f t="shared" si="3"/>
        <v>5</v>
      </c>
      <c r="BF15" s="226">
        <f t="shared" si="4"/>
        <v>5</v>
      </c>
      <c r="BG15" s="226">
        <f t="shared" si="5"/>
        <v>0</v>
      </c>
      <c r="BH15" s="226">
        <f t="shared" si="6"/>
        <v>6</v>
      </c>
      <c r="BI15" s="226">
        <f t="shared" si="7"/>
        <v>6</v>
      </c>
      <c r="BJ15" s="226">
        <f t="shared" si="8"/>
        <v>0</v>
      </c>
      <c r="BK15" s="226"/>
      <c r="BL15" s="226"/>
      <c r="BM15" s="226"/>
      <c r="BN15" s="226"/>
      <c r="BO15" s="226"/>
      <c r="BP15" s="226"/>
      <c r="BQ15" s="226"/>
      <c r="BR15" s="226"/>
      <c r="BS15" s="226"/>
      <c r="BT15" s="226"/>
      <c r="BU15" s="226"/>
      <c r="BV15" s="226"/>
      <c r="BW15" s="226"/>
      <c r="BX15" s="226"/>
      <c r="BY15" s="226"/>
      <c r="BZ15" s="226"/>
      <c r="CA15" s="226"/>
      <c r="CB15" s="230"/>
      <c r="CC15" s="231"/>
      <c r="CD15" s="231"/>
      <c r="CE15" s="231"/>
    </row>
    <row r="16" spans="1:83" ht="15.75" customHeight="1">
      <c r="A16" s="225" t="s">
        <v>87</v>
      </c>
      <c r="B16" s="226">
        <v>60</v>
      </c>
      <c r="C16" s="225">
        <v>1</v>
      </c>
      <c r="D16" s="227">
        <v>77</v>
      </c>
      <c r="E16" s="227">
        <v>3</v>
      </c>
      <c r="F16" s="227">
        <v>159</v>
      </c>
      <c r="G16" s="227">
        <v>5</v>
      </c>
      <c r="H16" s="227">
        <v>64</v>
      </c>
      <c r="I16" s="227">
        <v>3</v>
      </c>
      <c r="J16" s="227">
        <v>160</v>
      </c>
      <c r="K16" s="227">
        <v>5</v>
      </c>
      <c r="L16" s="227">
        <v>88</v>
      </c>
      <c r="M16" s="227">
        <v>3</v>
      </c>
      <c r="N16" s="227">
        <v>140</v>
      </c>
      <c r="O16" s="227">
        <v>5</v>
      </c>
      <c r="P16" s="227">
        <v>86</v>
      </c>
      <c r="Q16" s="227">
        <v>3</v>
      </c>
      <c r="R16" s="227">
        <v>160</v>
      </c>
      <c r="S16" s="227">
        <v>5</v>
      </c>
      <c r="T16" s="227">
        <v>88</v>
      </c>
      <c r="U16" s="227">
        <v>3</v>
      </c>
      <c r="V16" s="227">
        <v>126</v>
      </c>
      <c r="W16" s="227">
        <v>5</v>
      </c>
      <c r="X16" s="227">
        <v>75</v>
      </c>
      <c r="Y16" s="227">
        <v>3</v>
      </c>
      <c r="Z16" s="227">
        <v>133</v>
      </c>
      <c r="AA16" s="227">
        <v>5</v>
      </c>
      <c r="AB16" s="227">
        <v>75</v>
      </c>
      <c r="AC16" s="227">
        <v>3</v>
      </c>
      <c r="AD16" s="227">
        <v>108</v>
      </c>
      <c r="AE16" s="227">
        <v>3</v>
      </c>
      <c r="AF16" s="227">
        <v>71</v>
      </c>
      <c r="AG16" s="227">
        <v>3</v>
      </c>
      <c r="AH16" s="227">
        <v>105</v>
      </c>
      <c r="AI16" s="227">
        <v>4</v>
      </c>
      <c r="AJ16" s="227">
        <v>66</v>
      </c>
      <c r="AK16" s="227">
        <v>3</v>
      </c>
      <c r="AL16" s="227">
        <v>102</v>
      </c>
      <c r="AM16" s="227">
        <v>4</v>
      </c>
      <c r="AN16" s="227">
        <v>60</v>
      </c>
      <c r="AO16" s="227">
        <v>3</v>
      </c>
      <c r="AP16" s="227">
        <v>84</v>
      </c>
      <c r="AQ16" s="227">
        <v>3</v>
      </c>
      <c r="AR16" s="227">
        <v>25</v>
      </c>
      <c r="AS16" s="227">
        <v>1</v>
      </c>
      <c r="AT16" s="227">
        <v>38</v>
      </c>
      <c r="AU16" s="227">
        <v>2</v>
      </c>
      <c r="AV16" s="232">
        <v>3</v>
      </c>
      <c r="AW16" s="233">
        <v>2</v>
      </c>
      <c r="AX16" s="233">
        <v>0</v>
      </c>
      <c r="AY16" s="226">
        <v>3</v>
      </c>
      <c r="AZ16" s="226">
        <v>3</v>
      </c>
      <c r="BA16" s="226">
        <v>0</v>
      </c>
      <c r="BB16" s="226">
        <f t="shared" si="0"/>
        <v>7</v>
      </c>
      <c r="BC16" s="226">
        <f t="shared" si="1"/>
        <v>2</v>
      </c>
      <c r="BD16" s="226">
        <f t="shared" si="2"/>
        <v>3</v>
      </c>
      <c r="BE16" s="226">
        <f t="shared" si="3"/>
        <v>8</v>
      </c>
      <c r="BF16" s="226">
        <f t="shared" si="4"/>
        <v>3</v>
      </c>
      <c r="BG16" s="226">
        <f t="shared" si="5"/>
        <v>4</v>
      </c>
      <c r="BH16" s="226">
        <f t="shared" si="6"/>
        <v>10</v>
      </c>
      <c r="BI16" s="226">
        <f t="shared" si="7"/>
        <v>4</v>
      </c>
      <c r="BJ16" s="226">
        <f t="shared" si="8"/>
        <v>6</v>
      </c>
      <c r="BK16" s="226"/>
      <c r="BL16" s="226"/>
      <c r="BM16" s="226"/>
      <c r="BN16" s="226"/>
      <c r="BO16" s="226"/>
      <c r="BP16" s="226"/>
      <c r="BQ16" s="226"/>
      <c r="BR16" s="226"/>
      <c r="BS16" s="226"/>
      <c r="BT16" s="226"/>
      <c r="BU16" s="226"/>
      <c r="BV16" s="226"/>
      <c r="BW16" s="226"/>
      <c r="BX16" s="226"/>
      <c r="BY16" s="226"/>
      <c r="BZ16" s="226"/>
      <c r="CA16" s="226"/>
      <c r="CB16" s="230"/>
      <c r="CC16" s="231"/>
      <c r="CD16" s="231"/>
      <c r="CE16" s="231"/>
    </row>
    <row r="17" spans="1:83" ht="15.75" customHeight="1">
      <c r="A17" s="225" t="s">
        <v>87</v>
      </c>
      <c r="B17" s="226">
        <v>80</v>
      </c>
      <c r="C17" s="225">
        <v>1</v>
      </c>
      <c r="D17" s="227">
        <v>178</v>
      </c>
      <c r="E17" s="227">
        <v>6</v>
      </c>
      <c r="F17" s="227"/>
      <c r="G17" s="227"/>
      <c r="H17" s="227">
        <v>182</v>
      </c>
      <c r="I17" s="227">
        <v>6</v>
      </c>
      <c r="J17" s="227"/>
      <c r="K17" s="227"/>
      <c r="L17" s="227">
        <v>182</v>
      </c>
      <c r="M17" s="227">
        <v>6</v>
      </c>
      <c r="N17" s="227"/>
      <c r="O17" s="227"/>
      <c r="P17" s="227">
        <v>203</v>
      </c>
      <c r="Q17" s="227">
        <v>7</v>
      </c>
      <c r="R17" s="227"/>
      <c r="S17" s="227"/>
      <c r="T17" s="227">
        <v>179</v>
      </c>
      <c r="U17" s="227">
        <v>7</v>
      </c>
      <c r="V17" s="227"/>
      <c r="W17" s="227"/>
      <c r="X17" s="227">
        <v>150</v>
      </c>
      <c r="Y17" s="227">
        <v>5</v>
      </c>
      <c r="Z17" s="227"/>
      <c r="AA17" s="227"/>
      <c r="AB17" s="227">
        <v>138</v>
      </c>
      <c r="AC17" s="227">
        <v>5</v>
      </c>
      <c r="AD17" s="227"/>
      <c r="AE17" s="227"/>
      <c r="AF17" s="227">
        <v>119</v>
      </c>
      <c r="AG17" s="227">
        <v>4</v>
      </c>
      <c r="AH17" s="227"/>
      <c r="AI17" s="227"/>
      <c r="AJ17" s="227">
        <v>125</v>
      </c>
      <c r="AK17" s="227">
        <v>4</v>
      </c>
      <c r="AL17" s="227"/>
      <c r="AM17" s="227"/>
      <c r="AN17" s="227">
        <v>106</v>
      </c>
      <c r="AO17" s="227">
        <v>4</v>
      </c>
      <c r="AP17" s="227"/>
      <c r="AQ17" s="227"/>
      <c r="AR17" s="227">
        <v>88</v>
      </c>
      <c r="AS17" s="227">
        <v>4</v>
      </c>
      <c r="AT17" s="227"/>
      <c r="AU17" s="227"/>
      <c r="AV17" s="232">
        <v>3</v>
      </c>
      <c r="AW17" s="233">
        <v>0</v>
      </c>
      <c r="AX17" s="233">
        <v>3</v>
      </c>
      <c r="AY17" s="226">
        <v>3</v>
      </c>
      <c r="AZ17" s="226">
        <v>0</v>
      </c>
      <c r="BA17" s="226">
        <v>0</v>
      </c>
      <c r="BB17" s="226">
        <f t="shared" si="0"/>
        <v>6</v>
      </c>
      <c r="BC17" s="226">
        <f t="shared" si="1"/>
        <v>4</v>
      </c>
      <c r="BD17" s="226">
        <f t="shared" si="2"/>
        <v>0</v>
      </c>
      <c r="BE17" s="226">
        <f t="shared" si="3"/>
        <v>7</v>
      </c>
      <c r="BF17" s="226">
        <f t="shared" si="4"/>
        <v>6</v>
      </c>
      <c r="BG17" s="226">
        <f t="shared" si="5"/>
        <v>0</v>
      </c>
      <c r="BH17" s="226">
        <f t="shared" si="6"/>
        <v>8</v>
      </c>
      <c r="BI17" s="226">
        <f t="shared" si="7"/>
        <v>7</v>
      </c>
      <c r="BJ17" s="226">
        <f t="shared" si="8"/>
        <v>0</v>
      </c>
      <c r="BK17" s="226"/>
      <c r="BL17" s="226"/>
      <c r="BM17" s="226"/>
      <c r="BN17" s="226"/>
      <c r="BO17" s="226"/>
      <c r="BP17" s="226"/>
      <c r="BQ17" s="226"/>
      <c r="BR17" s="226"/>
      <c r="BS17" s="226"/>
      <c r="BT17" s="226"/>
      <c r="BU17" s="226"/>
      <c r="BV17" s="226"/>
      <c r="BW17" s="226"/>
      <c r="BX17" s="226"/>
      <c r="BY17" s="226"/>
      <c r="BZ17" s="226"/>
      <c r="CA17" s="226"/>
      <c r="CB17" s="230"/>
      <c r="CC17" s="231"/>
      <c r="CD17" s="231"/>
      <c r="CE17" s="231"/>
    </row>
    <row r="18" spans="1:83" ht="15.75" customHeight="1">
      <c r="A18" s="225" t="s">
        <v>87</v>
      </c>
      <c r="B18" s="226">
        <v>83</v>
      </c>
      <c r="C18" s="225">
        <v>1</v>
      </c>
      <c r="D18" s="227">
        <v>116</v>
      </c>
      <c r="E18" s="227">
        <v>4</v>
      </c>
      <c r="F18" s="227">
        <v>85</v>
      </c>
      <c r="G18" s="227">
        <v>2</v>
      </c>
      <c r="H18" s="227">
        <v>127</v>
      </c>
      <c r="I18" s="227">
        <v>5</v>
      </c>
      <c r="J18" s="227">
        <v>63</v>
      </c>
      <c r="K18" s="227">
        <v>2</v>
      </c>
      <c r="L18" s="227">
        <v>138</v>
      </c>
      <c r="M18" s="227">
        <v>5</v>
      </c>
      <c r="N18" s="227">
        <v>68</v>
      </c>
      <c r="O18" s="227">
        <v>2</v>
      </c>
      <c r="P18" s="227">
        <v>131</v>
      </c>
      <c r="Q18" s="227">
        <v>4</v>
      </c>
      <c r="R18" s="227">
        <v>44</v>
      </c>
      <c r="S18" s="227">
        <v>2</v>
      </c>
      <c r="T18" s="227">
        <v>131</v>
      </c>
      <c r="U18" s="227">
        <v>4</v>
      </c>
      <c r="V18" s="227">
        <v>80</v>
      </c>
      <c r="W18" s="227">
        <v>3</v>
      </c>
      <c r="X18" s="227">
        <v>131</v>
      </c>
      <c r="Y18" s="227">
        <v>4</v>
      </c>
      <c r="Z18" s="227">
        <v>65</v>
      </c>
      <c r="AA18" s="227">
        <v>2</v>
      </c>
      <c r="AB18" s="227">
        <v>114</v>
      </c>
      <c r="AC18" s="227">
        <v>5</v>
      </c>
      <c r="AD18" s="227">
        <v>73</v>
      </c>
      <c r="AE18" s="227">
        <v>3</v>
      </c>
      <c r="AF18" s="227">
        <v>116</v>
      </c>
      <c r="AG18" s="227">
        <v>5</v>
      </c>
      <c r="AH18" s="227">
        <v>46</v>
      </c>
      <c r="AI18" s="227">
        <v>2</v>
      </c>
      <c r="AJ18" s="227">
        <v>97</v>
      </c>
      <c r="AK18" s="227">
        <v>4</v>
      </c>
      <c r="AL18" s="227">
        <v>50</v>
      </c>
      <c r="AM18" s="227">
        <v>2</v>
      </c>
      <c r="AN18" s="227">
        <v>71</v>
      </c>
      <c r="AO18" s="227">
        <v>3</v>
      </c>
      <c r="AP18" s="227">
        <v>26</v>
      </c>
      <c r="AQ18" s="227">
        <v>1</v>
      </c>
      <c r="AR18" s="227">
        <v>58</v>
      </c>
      <c r="AS18" s="227">
        <v>3</v>
      </c>
      <c r="AT18" s="227">
        <v>23</v>
      </c>
      <c r="AU18" s="227">
        <v>1</v>
      </c>
      <c r="AV18" s="232">
        <v>2</v>
      </c>
      <c r="AW18" s="233">
        <v>1</v>
      </c>
      <c r="AX18" s="233">
        <v>0</v>
      </c>
      <c r="AY18" s="226">
        <v>4</v>
      </c>
      <c r="AZ18" s="226">
        <v>2</v>
      </c>
      <c r="BA18" s="226">
        <v>0</v>
      </c>
      <c r="BB18" s="226">
        <f t="shared" si="0"/>
        <v>7</v>
      </c>
      <c r="BC18" s="226">
        <f t="shared" si="1"/>
        <v>3</v>
      </c>
      <c r="BD18" s="226">
        <f t="shared" si="2"/>
        <v>2</v>
      </c>
      <c r="BE18" s="226">
        <f t="shared" si="3"/>
        <v>8</v>
      </c>
      <c r="BF18" s="226">
        <f t="shared" si="4"/>
        <v>4</v>
      </c>
      <c r="BG18" s="226">
        <f t="shared" si="5"/>
        <v>3</v>
      </c>
      <c r="BH18" s="226">
        <f t="shared" si="6"/>
        <v>9</v>
      </c>
      <c r="BI18" s="226">
        <f t="shared" si="7"/>
        <v>5</v>
      </c>
      <c r="BJ18" s="226">
        <f t="shared" si="8"/>
        <v>3</v>
      </c>
      <c r="BK18" s="226"/>
      <c r="BL18" s="226"/>
      <c r="BM18" s="226"/>
      <c r="BN18" s="226"/>
      <c r="BO18" s="226"/>
      <c r="BP18" s="226"/>
      <c r="BQ18" s="226"/>
      <c r="BR18" s="226"/>
      <c r="BS18" s="226"/>
      <c r="BT18" s="226"/>
      <c r="BU18" s="226"/>
      <c r="BV18" s="226"/>
      <c r="BW18" s="226"/>
      <c r="BX18" s="226"/>
      <c r="BY18" s="226"/>
      <c r="BZ18" s="226"/>
      <c r="CA18" s="226"/>
      <c r="CB18" s="230"/>
      <c r="CC18" s="231"/>
      <c r="CD18" s="231"/>
      <c r="CE18" s="231"/>
    </row>
    <row r="19" spans="1:83" ht="15.75" customHeight="1">
      <c r="A19" s="225" t="s">
        <v>87</v>
      </c>
      <c r="B19" s="226">
        <v>93</v>
      </c>
      <c r="C19" s="225">
        <v>1</v>
      </c>
      <c r="D19" s="227">
        <v>96</v>
      </c>
      <c r="E19" s="227">
        <v>4</v>
      </c>
      <c r="F19" s="227"/>
      <c r="G19" s="227"/>
      <c r="H19" s="227">
        <v>100</v>
      </c>
      <c r="I19" s="227">
        <v>4</v>
      </c>
      <c r="J19" s="227"/>
      <c r="K19" s="227"/>
      <c r="L19" s="227">
        <v>91</v>
      </c>
      <c r="M19" s="227">
        <v>4</v>
      </c>
      <c r="N19" s="227"/>
      <c r="O19" s="227"/>
      <c r="P19" s="227">
        <v>96</v>
      </c>
      <c r="Q19" s="227">
        <v>4</v>
      </c>
      <c r="R19" s="227"/>
      <c r="S19" s="227"/>
      <c r="T19" s="227">
        <v>88</v>
      </c>
      <c r="U19" s="227">
        <v>4</v>
      </c>
      <c r="V19" s="227"/>
      <c r="W19" s="227"/>
      <c r="X19" s="227">
        <v>72</v>
      </c>
      <c r="Y19" s="227">
        <v>3</v>
      </c>
      <c r="Z19" s="227"/>
      <c r="AA19" s="227"/>
      <c r="AB19" s="227">
        <v>82</v>
      </c>
      <c r="AC19" s="227">
        <v>4</v>
      </c>
      <c r="AD19" s="227"/>
      <c r="AE19" s="227"/>
      <c r="AF19" s="227">
        <v>65</v>
      </c>
      <c r="AG19" s="227">
        <v>3</v>
      </c>
      <c r="AH19" s="227"/>
      <c r="AI19" s="227"/>
      <c r="AJ19" s="227">
        <v>80</v>
      </c>
      <c r="AK19" s="227">
        <v>4</v>
      </c>
      <c r="AL19" s="227"/>
      <c r="AM19" s="227"/>
      <c r="AN19" s="227">
        <v>45</v>
      </c>
      <c r="AO19" s="227">
        <v>2</v>
      </c>
      <c r="AP19" s="227"/>
      <c r="AQ19" s="227"/>
      <c r="AR19" s="227">
        <v>66</v>
      </c>
      <c r="AS19" s="227">
        <v>3</v>
      </c>
      <c r="AT19" s="227"/>
      <c r="AU19" s="227"/>
      <c r="AV19" s="232">
        <v>3</v>
      </c>
      <c r="AW19" s="233">
        <v>0</v>
      </c>
      <c r="AX19" s="233">
        <v>0</v>
      </c>
      <c r="AY19" s="226">
        <v>3</v>
      </c>
      <c r="AZ19" s="226">
        <v>0</v>
      </c>
      <c r="BA19" s="226">
        <v>0</v>
      </c>
      <c r="BB19" s="226">
        <f t="shared" si="0"/>
        <v>4</v>
      </c>
      <c r="BC19" s="226">
        <f t="shared" si="1"/>
        <v>3</v>
      </c>
      <c r="BD19" s="226">
        <f t="shared" si="2"/>
        <v>0</v>
      </c>
      <c r="BE19" s="226">
        <f t="shared" si="3"/>
        <v>4</v>
      </c>
      <c r="BF19" s="226">
        <f t="shared" si="4"/>
        <v>4</v>
      </c>
      <c r="BG19" s="226">
        <f t="shared" si="5"/>
        <v>0</v>
      </c>
      <c r="BH19" s="226">
        <f t="shared" si="6"/>
        <v>5</v>
      </c>
      <c r="BI19" s="226">
        <f t="shared" si="7"/>
        <v>5</v>
      </c>
      <c r="BJ19" s="226">
        <f t="shared" si="8"/>
        <v>0</v>
      </c>
      <c r="BK19" s="226"/>
      <c r="BL19" s="226"/>
      <c r="BM19" s="226"/>
      <c r="BN19" s="226"/>
      <c r="BO19" s="226"/>
      <c r="BP19" s="226"/>
      <c r="BQ19" s="226"/>
      <c r="BR19" s="226"/>
      <c r="BS19" s="226"/>
      <c r="BT19" s="226"/>
      <c r="BU19" s="226"/>
      <c r="BV19" s="226"/>
      <c r="BW19" s="226"/>
      <c r="BX19" s="226"/>
      <c r="BY19" s="226"/>
      <c r="BZ19" s="226"/>
      <c r="CA19" s="226"/>
      <c r="CB19" s="230"/>
      <c r="CC19" s="231"/>
      <c r="CD19" s="231"/>
      <c r="CE19" s="231"/>
    </row>
    <row r="20" spans="1:83" ht="15.75" customHeight="1">
      <c r="A20" s="225" t="s">
        <v>87</v>
      </c>
      <c r="B20" s="226">
        <v>95</v>
      </c>
      <c r="C20" s="225">
        <v>1</v>
      </c>
      <c r="D20" s="227">
        <v>247</v>
      </c>
      <c r="E20" s="227">
        <v>7</v>
      </c>
      <c r="F20" s="227"/>
      <c r="G20" s="227"/>
      <c r="H20" s="227">
        <v>271</v>
      </c>
      <c r="I20" s="227">
        <v>9</v>
      </c>
      <c r="J20" s="227"/>
      <c r="K20" s="227"/>
      <c r="L20" s="227">
        <v>292</v>
      </c>
      <c r="M20" s="227">
        <v>10</v>
      </c>
      <c r="N20" s="227"/>
      <c r="O20" s="227"/>
      <c r="P20" s="227">
        <v>263</v>
      </c>
      <c r="Q20" s="227">
        <v>8</v>
      </c>
      <c r="R20" s="227"/>
      <c r="S20" s="227"/>
      <c r="T20" s="227">
        <v>229</v>
      </c>
      <c r="U20" s="227">
        <v>7</v>
      </c>
      <c r="V20" s="227"/>
      <c r="W20" s="227"/>
      <c r="X20" s="227">
        <v>208</v>
      </c>
      <c r="Y20" s="227">
        <v>7</v>
      </c>
      <c r="Z20" s="227"/>
      <c r="AA20" s="227"/>
      <c r="AB20" s="227">
        <v>169</v>
      </c>
      <c r="AC20" s="227">
        <v>7</v>
      </c>
      <c r="AD20" s="227"/>
      <c r="AE20" s="227"/>
      <c r="AF20" s="227">
        <v>154</v>
      </c>
      <c r="AG20" s="227">
        <v>7</v>
      </c>
      <c r="AH20" s="227"/>
      <c r="AI20" s="227"/>
      <c r="AJ20" s="227">
        <v>112</v>
      </c>
      <c r="AK20" s="227">
        <v>5</v>
      </c>
      <c r="AL20" s="227"/>
      <c r="AM20" s="227"/>
      <c r="AN20" s="227">
        <v>72</v>
      </c>
      <c r="AO20" s="227">
        <v>3</v>
      </c>
      <c r="AP20" s="227"/>
      <c r="AQ20" s="227"/>
      <c r="AR20" s="227">
        <v>78</v>
      </c>
      <c r="AS20" s="227">
        <v>3</v>
      </c>
      <c r="AT20" s="227"/>
      <c r="AU20" s="227"/>
      <c r="AV20" s="232">
        <v>5</v>
      </c>
      <c r="AW20" s="233">
        <v>0</v>
      </c>
      <c r="AX20" s="233">
        <v>5</v>
      </c>
      <c r="AY20" s="226">
        <v>5</v>
      </c>
      <c r="AZ20" s="226">
        <v>0</v>
      </c>
      <c r="BA20" s="226">
        <v>0</v>
      </c>
      <c r="BB20" s="226">
        <f t="shared" si="0"/>
        <v>7</v>
      </c>
      <c r="BC20" s="226">
        <f t="shared" si="1"/>
        <v>5</v>
      </c>
      <c r="BD20" s="226">
        <f t="shared" si="2"/>
        <v>0</v>
      </c>
      <c r="BE20" s="226">
        <f t="shared" si="3"/>
        <v>8</v>
      </c>
      <c r="BF20" s="226">
        <f t="shared" si="4"/>
        <v>7</v>
      </c>
      <c r="BG20" s="226">
        <f t="shared" si="5"/>
        <v>0</v>
      </c>
      <c r="BH20" s="226">
        <f t="shared" si="6"/>
        <v>10</v>
      </c>
      <c r="BI20" s="226">
        <f t="shared" si="7"/>
        <v>9</v>
      </c>
      <c r="BJ20" s="226">
        <f t="shared" si="8"/>
        <v>0</v>
      </c>
      <c r="BK20" s="226"/>
      <c r="BL20" s="226"/>
      <c r="BM20" s="226"/>
      <c r="BN20" s="226"/>
      <c r="BO20" s="226"/>
      <c r="BP20" s="226"/>
      <c r="BQ20" s="226"/>
      <c r="BR20" s="226"/>
      <c r="BS20" s="226"/>
      <c r="BT20" s="226"/>
      <c r="BU20" s="226"/>
      <c r="BV20" s="226"/>
      <c r="BW20" s="226"/>
      <c r="BX20" s="226"/>
      <c r="BY20" s="226"/>
      <c r="BZ20" s="226"/>
      <c r="CA20" s="226"/>
      <c r="CB20" s="230"/>
      <c r="CC20" s="231"/>
      <c r="CD20" s="231"/>
      <c r="CE20" s="231"/>
    </row>
    <row r="21" spans="1:83" ht="15.75" customHeight="1">
      <c r="A21" s="225" t="s">
        <v>87</v>
      </c>
      <c r="B21" s="226">
        <v>114</v>
      </c>
      <c r="C21" s="225">
        <v>1</v>
      </c>
      <c r="D21" s="227">
        <v>239</v>
      </c>
      <c r="E21" s="227">
        <v>10</v>
      </c>
      <c r="F21" s="227"/>
      <c r="G21" s="227"/>
      <c r="H21" s="227">
        <v>213</v>
      </c>
      <c r="I21" s="227">
        <v>9</v>
      </c>
      <c r="J21" s="227"/>
      <c r="K21" s="227"/>
      <c r="L21" s="227">
        <v>247</v>
      </c>
      <c r="M21" s="227">
        <v>11</v>
      </c>
      <c r="N21" s="227"/>
      <c r="O21" s="227"/>
      <c r="P21" s="227">
        <v>219</v>
      </c>
      <c r="Q21" s="227">
        <v>10</v>
      </c>
      <c r="R21" s="227"/>
      <c r="S21" s="227"/>
      <c r="T21" s="227">
        <v>251</v>
      </c>
      <c r="U21" s="227">
        <v>11</v>
      </c>
      <c r="V21" s="227"/>
      <c r="W21" s="227"/>
      <c r="X21" s="227">
        <v>193</v>
      </c>
      <c r="Y21" s="227">
        <v>9</v>
      </c>
      <c r="Z21" s="227"/>
      <c r="AA21" s="227"/>
      <c r="AB21" s="227">
        <v>221</v>
      </c>
      <c r="AC21" s="227">
        <v>11</v>
      </c>
      <c r="AD21" s="227"/>
      <c r="AE21" s="227"/>
      <c r="AF21" s="227">
        <v>182</v>
      </c>
      <c r="AG21" s="227">
        <v>9</v>
      </c>
      <c r="AH21" s="227"/>
      <c r="AI21" s="227"/>
      <c r="AJ21" s="227">
        <v>162</v>
      </c>
      <c r="AK21" s="227">
        <v>8</v>
      </c>
      <c r="AL21" s="227"/>
      <c r="AM21" s="227"/>
      <c r="AN21" s="227">
        <v>81</v>
      </c>
      <c r="AO21" s="227">
        <v>3</v>
      </c>
      <c r="AP21" s="227"/>
      <c r="AQ21" s="227"/>
      <c r="AR21" s="227">
        <v>99</v>
      </c>
      <c r="AS21" s="227">
        <v>4</v>
      </c>
      <c r="AT21" s="227"/>
      <c r="AU21" s="227"/>
      <c r="AV21" s="232">
        <v>6</v>
      </c>
      <c r="AW21" s="233">
        <v>0</v>
      </c>
      <c r="AX21" s="233">
        <v>0</v>
      </c>
      <c r="AY21" s="226">
        <v>6</v>
      </c>
      <c r="AZ21" s="226">
        <v>0</v>
      </c>
      <c r="BA21" s="226">
        <v>0</v>
      </c>
      <c r="BB21" s="226">
        <f t="shared" si="0"/>
        <v>9</v>
      </c>
      <c r="BC21" s="226">
        <f t="shared" si="1"/>
        <v>7</v>
      </c>
      <c r="BD21" s="226">
        <f t="shared" si="2"/>
        <v>0</v>
      </c>
      <c r="BE21" s="226">
        <f t="shared" si="3"/>
        <v>11</v>
      </c>
      <c r="BF21" s="226">
        <f t="shared" si="4"/>
        <v>10</v>
      </c>
      <c r="BG21" s="226">
        <f t="shared" si="5"/>
        <v>0</v>
      </c>
      <c r="BH21" s="226">
        <f t="shared" si="6"/>
        <v>13</v>
      </c>
      <c r="BI21" s="226">
        <f t="shared" si="7"/>
        <v>12</v>
      </c>
      <c r="BJ21" s="226">
        <f t="shared" si="8"/>
        <v>0</v>
      </c>
      <c r="BK21" s="226"/>
      <c r="BL21" s="226"/>
      <c r="BM21" s="226"/>
      <c r="BN21" s="226"/>
      <c r="BO21" s="226"/>
      <c r="BP21" s="226"/>
      <c r="BQ21" s="226"/>
      <c r="BR21" s="226"/>
      <c r="BS21" s="226"/>
      <c r="BT21" s="226"/>
      <c r="BU21" s="226"/>
      <c r="BV21" s="226"/>
      <c r="BW21" s="226"/>
      <c r="BX21" s="226"/>
      <c r="BY21" s="226"/>
      <c r="BZ21" s="226"/>
      <c r="CA21" s="226"/>
      <c r="CB21" s="230"/>
      <c r="CC21" s="231"/>
      <c r="CD21" s="231"/>
      <c r="CE21" s="231"/>
    </row>
    <row r="22" spans="1:83" ht="15.75" customHeight="1">
      <c r="A22" s="225" t="s">
        <v>87</v>
      </c>
      <c r="B22" s="226">
        <v>116</v>
      </c>
      <c r="C22" s="225">
        <v>1</v>
      </c>
      <c r="D22" s="227">
        <v>136</v>
      </c>
      <c r="E22" s="227">
        <v>5</v>
      </c>
      <c r="F22" s="227"/>
      <c r="G22" s="227"/>
      <c r="H22" s="227">
        <v>131</v>
      </c>
      <c r="I22" s="227">
        <v>5</v>
      </c>
      <c r="J22" s="227"/>
      <c r="K22" s="227"/>
      <c r="L22" s="227">
        <v>128</v>
      </c>
      <c r="M22" s="227">
        <v>5</v>
      </c>
      <c r="N22" s="227"/>
      <c r="O22" s="227"/>
      <c r="P22" s="227">
        <v>119</v>
      </c>
      <c r="Q22" s="227">
        <v>5</v>
      </c>
      <c r="R22" s="227"/>
      <c r="S22" s="227"/>
      <c r="T22" s="227">
        <v>126</v>
      </c>
      <c r="U22" s="227">
        <v>5</v>
      </c>
      <c r="V22" s="227"/>
      <c r="W22" s="227"/>
      <c r="X22" s="227">
        <v>112</v>
      </c>
      <c r="Y22" s="227">
        <v>4</v>
      </c>
      <c r="Z22" s="227"/>
      <c r="AA22" s="227"/>
      <c r="AB22" s="227">
        <v>99</v>
      </c>
      <c r="AC22" s="227">
        <v>4</v>
      </c>
      <c r="AD22" s="227"/>
      <c r="AE22" s="227"/>
      <c r="AF22" s="227">
        <v>84</v>
      </c>
      <c r="AG22" s="227">
        <v>4</v>
      </c>
      <c r="AH22" s="227"/>
      <c r="AI22" s="227"/>
      <c r="AJ22" s="227">
        <v>64</v>
      </c>
      <c r="AK22" s="227">
        <v>3</v>
      </c>
      <c r="AL22" s="227"/>
      <c r="AM22" s="227"/>
      <c r="AN22" s="227">
        <v>72</v>
      </c>
      <c r="AO22" s="227">
        <v>3</v>
      </c>
      <c r="AP22" s="227"/>
      <c r="AQ22" s="227"/>
      <c r="AR22" s="227">
        <v>76</v>
      </c>
      <c r="AS22" s="227">
        <v>3</v>
      </c>
      <c r="AT22" s="227"/>
      <c r="AU22" s="227"/>
      <c r="AV22" s="232">
        <v>5</v>
      </c>
      <c r="AW22" s="233">
        <v>0</v>
      </c>
      <c r="AX22" s="233">
        <v>0</v>
      </c>
      <c r="AY22" s="226">
        <v>4</v>
      </c>
      <c r="AZ22" s="226">
        <v>0</v>
      </c>
      <c r="BA22" s="226">
        <v>0</v>
      </c>
      <c r="BB22" s="226">
        <f t="shared" si="0"/>
        <v>4</v>
      </c>
      <c r="BC22" s="226">
        <f t="shared" si="1"/>
        <v>3</v>
      </c>
      <c r="BD22" s="226">
        <f t="shared" si="2"/>
        <v>0</v>
      </c>
      <c r="BE22" s="226">
        <f t="shared" si="3"/>
        <v>5</v>
      </c>
      <c r="BF22" s="226">
        <f t="shared" si="4"/>
        <v>4</v>
      </c>
      <c r="BG22" s="226">
        <f t="shared" si="5"/>
        <v>0</v>
      </c>
      <c r="BH22" s="226">
        <f t="shared" si="6"/>
        <v>6</v>
      </c>
      <c r="BI22" s="226">
        <f t="shared" si="7"/>
        <v>6</v>
      </c>
      <c r="BJ22" s="226">
        <f t="shared" si="8"/>
        <v>0</v>
      </c>
      <c r="BK22" s="226"/>
      <c r="BL22" s="226"/>
      <c r="BM22" s="226"/>
      <c r="BN22" s="226"/>
      <c r="BO22" s="226"/>
      <c r="BP22" s="226"/>
      <c r="BQ22" s="226"/>
      <c r="BR22" s="226"/>
      <c r="BS22" s="226"/>
      <c r="BT22" s="226"/>
      <c r="BU22" s="226"/>
      <c r="BV22" s="226"/>
      <c r="BW22" s="226"/>
      <c r="BX22" s="226"/>
      <c r="BY22" s="226"/>
      <c r="BZ22" s="226"/>
      <c r="CA22" s="226"/>
      <c r="CB22" s="230"/>
      <c r="CC22" s="231"/>
      <c r="CD22" s="231"/>
      <c r="CE22" s="231"/>
    </row>
    <row r="23" spans="1:83" ht="15.75" customHeight="1">
      <c r="A23" s="225" t="s">
        <v>87</v>
      </c>
      <c r="B23" s="226">
        <v>138</v>
      </c>
      <c r="C23" s="225">
        <v>1</v>
      </c>
      <c r="D23" s="227">
        <v>73</v>
      </c>
      <c r="E23" s="227">
        <v>2</v>
      </c>
      <c r="F23" s="227">
        <v>80</v>
      </c>
      <c r="G23" s="227">
        <v>2</v>
      </c>
      <c r="H23" s="227">
        <v>78</v>
      </c>
      <c r="I23" s="227">
        <v>3</v>
      </c>
      <c r="J23" s="227">
        <v>72</v>
      </c>
      <c r="K23" s="227">
        <v>2</v>
      </c>
      <c r="L23" s="227">
        <v>66</v>
      </c>
      <c r="M23" s="227">
        <v>3</v>
      </c>
      <c r="N23" s="227">
        <v>83</v>
      </c>
      <c r="O23" s="227">
        <v>3</v>
      </c>
      <c r="P23" s="227">
        <v>69</v>
      </c>
      <c r="Q23" s="227">
        <v>3</v>
      </c>
      <c r="R23" s="227">
        <v>88</v>
      </c>
      <c r="S23" s="227">
        <v>3</v>
      </c>
      <c r="T23" s="227">
        <v>63</v>
      </c>
      <c r="U23" s="227">
        <v>2</v>
      </c>
      <c r="V23" s="227">
        <v>70</v>
      </c>
      <c r="W23" s="227">
        <v>2</v>
      </c>
      <c r="X23" s="227">
        <v>53</v>
      </c>
      <c r="Y23" s="227">
        <v>2</v>
      </c>
      <c r="Z23" s="227">
        <v>49</v>
      </c>
      <c r="AA23" s="227">
        <v>2</v>
      </c>
      <c r="AB23" s="227">
        <v>57</v>
      </c>
      <c r="AC23" s="227">
        <v>2</v>
      </c>
      <c r="AD23" s="227">
        <v>53</v>
      </c>
      <c r="AE23" s="227">
        <v>2</v>
      </c>
      <c r="AF23" s="227">
        <v>51</v>
      </c>
      <c r="AG23" s="227">
        <v>2</v>
      </c>
      <c r="AH23" s="227">
        <v>54</v>
      </c>
      <c r="AI23" s="227">
        <v>2</v>
      </c>
      <c r="AJ23" s="227">
        <v>50</v>
      </c>
      <c r="AK23" s="227">
        <v>2</v>
      </c>
      <c r="AL23" s="227">
        <v>49</v>
      </c>
      <c r="AM23" s="227">
        <v>2</v>
      </c>
      <c r="AN23" s="227">
        <v>40</v>
      </c>
      <c r="AO23" s="227">
        <v>2</v>
      </c>
      <c r="AP23" s="227">
        <v>39</v>
      </c>
      <c r="AQ23" s="227">
        <v>1</v>
      </c>
      <c r="AR23" s="227">
        <v>55</v>
      </c>
      <c r="AS23" s="227">
        <v>2</v>
      </c>
      <c r="AT23" s="227">
        <v>40</v>
      </c>
      <c r="AU23" s="227">
        <v>2</v>
      </c>
      <c r="AV23" s="232">
        <v>2</v>
      </c>
      <c r="AW23" s="233">
        <v>0</v>
      </c>
      <c r="AX23" s="233">
        <v>0</v>
      </c>
      <c r="AY23" s="226">
        <v>2</v>
      </c>
      <c r="AZ23" s="226">
        <v>2</v>
      </c>
      <c r="BA23" s="226">
        <v>0</v>
      </c>
      <c r="BB23" s="226">
        <f t="shared" si="0"/>
        <v>4</v>
      </c>
      <c r="BC23" s="226">
        <f t="shared" si="1"/>
        <v>2</v>
      </c>
      <c r="BD23" s="226">
        <f t="shared" si="2"/>
        <v>2</v>
      </c>
      <c r="BE23" s="226">
        <f t="shared" si="3"/>
        <v>5</v>
      </c>
      <c r="BF23" s="226">
        <f t="shared" si="4"/>
        <v>2</v>
      </c>
      <c r="BG23" s="226">
        <f t="shared" si="5"/>
        <v>2</v>
      </c>
      <c r="BH23" s="226">
        <f t="shared" si="6"/>
        <v>7</v>
      </c>
      <c r="BI23" s="226">
        <f t="shared" si="7"/>
        <v>3</v>
      </c>
      <c r="BJ23" s="226">
        <f t="shared" si="8"/>
        <v>3</v>
      </c>
      <c r="BK23" s="226"/>
      <c r="BL23" s="226"/>
      <c r="BM23" s="226"/>
      <c r="BN23" s="226"/>
      <c r="BO23" s="226"/>
      <c r="BP23" s="226"/>
      <c r="BQ23" s="226"/>
      <c r="BR23" s="226"/>
      <c r="BS23" s="226"/>
      <c r="BT23" s="226"/>
      <c r="BU23" s="226"/>
      <c r="BV23" s="226"/>
      <c r="BW23" s="226"/>
      <c r="BX23" s="226"/>
      <c r="BY23" s="226"/>
      <c r="BZ23" s="226"/>
      <c r="CA23" s="226"/>
      <c r="CB23" s="230"/>
      <c r="CC23" s="231"/>
      <c r="CD23" s="231"/>
      <c r="CE23" s="231"/>
    </row>
    <row r="24" spans="1:83" ht="15.75" customHeight="1">
      <c r="A24" s="225" t="s">
        <v>87</v>
      </c>
      <c r="B24" s="226">
        <v>139</v>
      </c>
      <c r="C24" s="225">
        <v>1</v>
      </c>
      <c r="D24" s="227">
        <v>103</v>
      </c>
      <c r="E24" s="227">
        <v>3</v>
      </c>
      <c r="F24" s="227">
        <v>133</v>
      </c>
      <c r="G24" s="227">
        <v>4</v>
      </c>
      <c r="H24" s="227">
        <v>96</v>
      </c>
      <c r="I24" s="227">
        <v>3</v>
      </c>
      <c r="J24" s="227">
        <v>81</v>
      </c>
      <c r="K24" s="227">
        <v>3</v>
      </c>
      <c r="L24" s="227">
        <v>96</v>
      </c>
      <c r="M24" s="227">
        <v>3</v>
      </c>
      <c r="N24" s="227">
        <v>65</v>
      </c>
      <c r="O24" s="227">
        <v>2</v>
      </c>
      <c r="P24" s="227">
        <v>89</v>
      </c>
      <c r="Q24" s="227">
        <v>3</v>
      </c>
      <c r="R24" s="227">
        <v>62</v>
      </c>
      <c r="S24" s="227">
        <v>2</v>
      </c>
      <c r="T24" s="227">
        <v>82</v>
      </c>
      <c r="U24" s="227">
        <v>3</v>
      </c>
      <c r="V24" s="227">
        <v>56</v>
      </c>
      <c r="W24" s="227">
        <v>2</v>
      </c>
      <c r="X24" s="227">
        <v>84</v>
      </c>
      <c r="Y24" s="227">
        <v>3</v>
      </c>
      <c r="Z24" s="227">
        <v>56</v>
      </c>
      <c r="AA24" s="227">
        <v>2</v>
      </c>
      <c r="AB24" s="227">
        <v>79</v>
      </c>
      <c r="AC24" s="227">
        <v>3</v>
      </c>
      <c r="AD24" s="227">
        <v>67</v>
      </c>
      <c r="AE24" s="227">
        <v>3</v>
      </c>
      <c r="AF24" s="227">
        <v>50</v>
      </c>
      <c r="AG24" s="227">
        <v>2</v>
      </c>
      <c r="AH24" s="227">
        <v>65</v>
      </c>
      <c r="AI24" s="227">
        <v>2</v>
      </c>
      <c r="AJ24" s="227">
        <v>68</v>
      </c>
      <c r="AK24" s="227">
        <v>3</v>
      </c>
      <c r="AL24" s="227">
        <v>50</v>
      </c>
      <c r="AM24" s="227">
        <v>2</v>
      </c>
      <c r="AN24" s="227">
        <v>22</v>
      </c>
      <c r="AO24" s="227">
        <v>1</v>
      </c>
      <c r="AP24" s="227">
        <v>22</v>
      </c>
      <c r="AQ24" s="227">
        <v>1</v>
      </c>
      <c r="AR24" s="227">
        <v>21</v>
      </c>
      <c r="AS24" s="227">
        <v>1</v>
      </c>
      <c r="AT24" s="227">
        <v>20</v>
      </c>
      <c r="AU24" s="227">
        <v>1</v>
      </c>
      <c r="AV24" s="232">
        <v>3</v>
      </c>
      <c r="AW24" s="233">
        <v>2</v>
      </c>
      <c r="AX24" s="233">
        <v>0</v>
      </c>
      <c r="AY24" s="226">
        <v>3</v>
      </c>
      <c r="AZ24" s="226">
        <v>2</v>
      </c>
      <c r="BA24" s="226">
        <v>0</v>
      </c>
      <c r="BB24" s="226">
        <f t="shared" si="0"/>
        <v>5</v>
      </c>
      <c r="BC24" s="226">
        <f t="shared" si="1"/>
        <v>2</v>
      </c>
      <c r="BD24" s="226">
        <f t="shared" si="2"/>
        <v>2</v>
      </c>
      <c r="BE24" s="226">
        <f t="shared" si="3"/>
        <v>6</v>
      </c>
      <c r="BF24" s="226">
        <f t="shared" si="4"/>
        <v>3</v>
      </c>
      <c r="BG24" s="226">
        <f t="shared" si="5"/>
        <v>2</v>
      </c>
      <c r="BH24" s="226">
        <f t="shared" si="6"/>
        <v>7</v>
      </c>
      <c r="BI24" s="226">
        <f t="shared" si="7"/>
        <v>4</v>
      </c>
      <c r="BJ24" s="226">
        <f t="shared" si="8"/>
        <v>3</v>
      </c>
      <c r="BK24" s="226"/>
      <c r="BL24" s="226"/>
      <c r="BM24" s="226"/>
      <c r="BN24" s="226"/>
      <c r="BO24" s="226"/>
      <c r="BP24" s="226"/>
      <c r="BQ24" s="226"/>
      <c r="BR24" s="226"/>
      <c r="BS24" s="226"/>
      <c r="BT24" s="226"/>
      <c r="BU24" s="226"/>
      <c r="BV24" s="226"/>
      <c r="BW24" s="226"/>
      <c r="BX24" s="226"/>
      <c r="BY24" s="226"/>
      <c r="BZ24" s="226"/>
      <c r="CA24" s="226"/>
      <c r="CB24" s="230"/>
      <c r="CC24" s="231"/>
      <c r="CD24" s="231"/>
      <c r="CE24" s="231"/>
    </row>
    <row r="25" spans="1:83" ht="15.75" customHeight="1">
      <c r="A25" s="225" t="s">
        <v>87</v>
      </c>
      <c r="B25" s="226">
        <v>144</v>
      </c>
      <c r="C25" s="225">
        <v>1</v>
      </c>
      <c r="D25" s="227">
        <v>82</v>
      </c>
      <c r="E25" s="227">
        <v>3</v>
      </c>
      <c r="F25" s="227"/>
      <c r="G25" s="227"/>
      <c r="H25" s="227">
        <v>76</v>
      </c>
      <c r="I25" s="227">
        <v>3</v>
      </c>
      <c r="J25" s="227"/>
      <c r="K25" s="227"/>
      <c r="L25" s="227">
        <v>93</v>
      </c>
      <c r="M25" s="227">
        <v>3</v>
      </c>
      <c r="N25" s="227"/>
      <c r="O25" s="227"/>
      <c r="P25" s="227">
        <v>89</v>
      </c>
      <c r="Q25" s="227">
        <v>3</v>
      </c>
      <c r="R25" s="227"/>
      <c r="S25" s="227"/>
      <c r="T25" s="227">
        <v>74</v>
      </c>
      <c r="U25" s="227">
        <v>3</v>
      </c>
      <c r="V25" s="227"/>
      <c r="W25" s="227"/>
      <c r="X25" s="227">
        <v>77</v>
      </c>
      <c r="Y25" s="227">
        <v>3</v>
      </c>
      <c r="Z25" s="227"/>
      <c r="AA25" s="227"/>
      <c r="AB25" s="227">
        <v>77</v>
      </c>
      <c r="AC25" s="227">
        <v>4</v>
      </c>
      <c r="AD25" s="227"/>
      <c r="AE25" s="227"/>
      <c r="AF25" s="227">
        <v>63</v>
      </c>
      <c r="AG25" s="227">
        <v>3</v>
      </c>
      <c r="AH25" s="227"/>
      <c r="AI25" s="227"/>
      <c r="AJ25" s="227">
        <v>50</v>
      </c>
      <c r="AK25" s="227">
        <v>3</v>
      </c>
      <c r="AL25" s="227"/>
      <c r="AM25" s="227"/>
      <c r="AN25" s="227">
        <v>22</v>
      </c>
      <c r="AO25" s="227">
        <v>1</v>
      </c>
      <c r="AP25" s="227"/>
      <c r="AQ25" s="227"/>
      <c r="AR25" s="227">
        <v>21</v>
      </c>
      <c r="AS25" s="227">
        <v>1</v>
      </c>
      <c r="AT25" s="227"/>
      <c r="AU25" s="227"/>
      <c r="AV25" s="232">
        <v>2</v>
      </c>
      <c r="AW25" s="233">
        <v>0</v>
      </c>
      <c r="AX25" s="233">
        <v>0</v>
      </c>
      <c r="AY25" s="226">
        <v>2</v>
      </c>
      <c r="AZ25" s="226">
        <v>0</v>
      </c>
      <c r="BA25" s="226">
        <v>0</v>
      </c>
      <c r="BB25" s="226">
        <f t="shared" si="0"/>
        <v>3</v>
      </c>
      <c r="BC25" s="226">
        <f t="shared" si="1"/>
        <v>3</v>
      </c>
      <c r="BD25" s="226">
        <f t="shared" si="2"/>
        <v>0</v>
      </c>
      <c r="BE25" s="226">
        <f t="shared" si="3"/>
        <v>4</v>
      </c>
      <c r="BF25" s="226">
        <f t="shared" si="4"/>
        <v>3</v>
      </c>
      <c r="BG25" s="226">
        <f t="shared" si="5"/>
        <v>0</v>
      </c>
      <c r="BH25" s="226">
        <f t="shared" si="6"/>
        <v>4</v>
      </c>
      <c r="BI25" s="226">
        <f t="shared" si="7"/>
        <v>4</v>
      </c>
      <c r="BJ25" s="226">
        <f t="shared" si="8"/>
        <v>0</v>
      </c>
      <c r="BK25" s="226"/>
      <c r="BL25" s="226"/>
      <c r="BM25" s="226"/>
      <c r="BN25" s="226"/>
      <c r="BO25" s="226"/>
      <c r="BP25" s="226"/>
      <c r="BQ25" s="226"/>
      <c r="BR25" s="226"/>
      <c r="BS25" s="226"/>
      <c r="BT25" s="226"/>
      <c r="BU25" s="226"/>
      <c r="BV25" s="226"/>
      <c r="BW25" s="226"/>
      <c r="BX25" s="226"/>
      <c r="BY25" s="226"/>
      <c r="BZ25" s="226"/>
      <c r="CA25" s="226"/>
      <c r="CB25" s="230"/>
      <c r="CC25" s="231"/>
      <c r="CD25" s="231"/>
      <c r="CE25" s="231"/>
    </row>
    <row r="26" spans="1:83" ht="15.75" customHeight="1">
      <c r="A26" s="225" t="s">
        <v>87</v>
      </c>
      <c r="B26" s="226">
        <v>145</v>
      </c>
      <c r="C26" s="225">
        <v>1</v>
      </c>
      <c r="D26" s="227">
        <v>52</v>
      </c>
      <c r="E26" s="227">
        <v>2</v>
      </c>
      <c r="F26" s="227">
        <v>272</v>
      </c>
      <c r="G26" s="227">
        <v>7</v>
      </c>
      <c r="H26" s="227">
        <v>24</v>
      </c>
      <c r="I26" s="227">
        <v>1</v>
      </c>
      <c r="J26" s="227">
        <v>277</v>
      </c>
      <c r="K26" s="227">
        <v>8</v>
      </c>
      <c r="L26" s="227">
        <v>20</v>
      </c>
      <c r="M26" s="227">
        <v>1</v>
      </c>
      <c r="N26" s="227">
        <v>231</v>
      </c>
      <c r="O26" s="227">
        <v>8</v>
      </c>
      <c r="P26" s="227">
        <v>26</v>
      </c>
      <c r="Q26" s="227">
        <v>1</v>
      </c>
      <c r="R26" s="227">
        <v>227</v>
      </c>
      <c r="S26" s="227">
        <v>7</v>
      </c>
      <c r="T26" s="227">
        <v>35</v>
      </c>
      <c r="U26" s="227">
        <v>1</v>
      </c>
      <c r="V26" s="227">
        <v>235</v>
      </c>
      <c r="W26" s="227">
        <v>8</v>
      </c>
      <c r="X26" s="227">
        <v>23</v>
      </c>
      <c r="Y26" s="227">
        <v>1</v>
      </c>
      <c r="Z26" s="227">
        <v>205</v>
      </c>
      <c r="AA26" s="227">
        <v>8</v>
      </c>
      <c r="AB26" s="227">
        <v>22</v>
      </c>
      <c r="AC26" s="227">
        <v>1</v>
      </c>
      <c r="AD26" s="227">
        <v>167</v>
      </c>
      <c r="AE26" s="227">
        <v>6</v>
      </c>
      <c r="AF26" s="227" t="s">
        <v>15</v>
      </c>
      <c r="AG26" s="227" t="s">
        <v>15</v>
      </c>
      <c r="AH26" s="227">
        <v>153</v>
      </c>
      <c r="AI26" s="227">
        <v>6</v>
      </c>
      <c r="AJ26" s="227">
        <v>10</v>
      </c>
      <c r="AK26" s="227">
        <v>1</v>
      </c>
      <c r="AL26" s="227">
        <v>132</v>
      </c>
      <c r="AM26" s="227">
        <v>6</v>
      </c>
      <c r="AN26" s="227">
        <v>14</v>
      </c>
      <c r="AO26" s="227">
        <v>1</v>
      </c>
      <c r="AP26" s="227">
        <v>94</v>
      </c>
      <c r="AQ26" s="227">
        <v>4</v>
      </c>
      <c r="AR26" s="227">
        <v>12</v>
      </c>
      <c r="AS26" s="227">
        <v>1</v>
      </c>
      <c r="AT26" s="227">
        <v>98</v>
      </c>
      <c r="AU26" s="227">
        <v>4</v>
      </c>
      <c r="AV26" s="232">
        <v>2</v>
      </c>
      <c r="AW26" s="233">
        <v>2</v>
      </c>
      <c r="AX26" s="233">
        <v>0</v>
      </c>
      <c r="AY26" s="226">
        <v>1</v>
      </c>
      <c r="AZ26" s="226">
        <v>2</v>
      </c>
      <c r="BA26" s="226">
        <v>1</v>
      </c>
      <c r="BB26" s="226" t="e">
        <f t="shared" si="0"/>
        <v>#VALUE!</v>
      </c>
      <c r="BC26" s="226">
        <f t="shared" si="1"/>
        <v>1</v>
      </c>
      <c r="BD26" s="226">
        <f t="shared" si="2"/>
        <v>5</v>
      </c>
      <c r="BE26" s="226" t="e">
        <f t="shared" si="3"/>
        <v>#VALUE!</v>
      </c>
      <c r="BF26" s="226">
        <f t="shared" si="4"/>
        <v>1</v>
      </c>
      <c r="BG26" s="226">
        <f t="shared" si="5"/>
        <v>7</v>
      </c>
      <c r="BH26" s="226" t="e">
        <f t="shared" si="6"/>
        <v>#VALUE!</v>
      </c>
      <c r="BI26" s="226">
        <f t="shared" si="7"/>
        <v>2</v>
      </c>
      <c r="BJ26" s="226">
        <f t="shared" si="8"/>
        <v>9</v>
      </c>
      <c r="BK26" s="226"/>
      <c r="BL26" s="226"/>
      <c r="BM26" s="226"/>
      <c r="BN26" s="226"/>
      <c r="BO26" s="226"/>
      <c r="BP26" s="226"/>
      <c r="BQ26" s="226"/>
      <c r="BR26" s="226"/>
      <c r="BS26" s="226"/>
      <c r="BT26" s="226"/>
      <c r="BU26" s="226"/>
      <c r="BV26" s="226"/>
      <c r="BW26" s="226"/>
      <c r="BX26" s="226"/>
      <c r="BY26" s="226"/>
      <c r="BZ26" s="226"/>
      <c r="CA26" s="226"/>
      <c r="CB26" s="230"/>
      <c r="CC26" s="231"/>
      <c r="CD26" s="231"/>
      <c r="CE26" s="231"/>
    </row>
    <row r="27" spans="1:83" ht="15.75" customHeight="1">
      <c r="A27" s="225" t="s">
        <v>87</v>
      </c>
      <c r="B27" s="226">
        <v>153</v>
      </c>
      <c r="C27" s="225">
        <v>1</v>
      </c>
      <c r="D27" s="227">
        <v>39</v>
      </c>
      <c r="E27" s="227">
        <v>2</v>
      </c>
      <c r="F27" s="227">
        <v>84</v>
      </c>
      <c r="G27" s="227">
        <v>3</v>
      </c>
      <c r="H27" s="227">
        <v>43</v>
      </c>
      <c r="I27" s="227">
        <v>2</v>
      </c>
      <c r="J27" s="227">
        <v>78</v>
      </c>
      <c r="K27" s="227">
        <v>3</v>
      </c>
      <c r="L27" s="227">
        <v>48</v>
      </c>
      <c r="M27" s="227">
        <v>2</v>
      </c>
      <c r="N27" s="227">
        <v>65</v>
      </c>
      <c r="O27" s="227">
        <v>2</v>
      </c>
      <c r="P27" s="227">
        <v>38</v>
      </c>
      <c r="Q27" s="227">
        <v>2</v>
      </c>
      <c r="R27" s="227">
        <v>56</v>
      </c>
      <c r="S27" s="227">
        <v>2</v>
      </c>
      <c r="T27" s="227">
        <v>41</v>
      </c>
      <c r="U27" s="227">
        <v>2</v>
      </c>
      <c r="V27" s="227">
        <v>56</v>
      </c>
      <c r="W27" s="227">
        <v>2</v>
      </c>
      <c r="X27" s="227">
        <v>45</v>
      </c>
      <c r="Y27" s="227">
        <v>2</v>
      </c>
      <c r="Z27" s="227">
        <v>46</v>
      </c>
      <c r="AA27" s="227">
        <v>2</v>
      </c>
      <c r="AB27" s="227">
        <v>45</v>
      </c>
      <c r="AC27" s="227">
        <v>2</v>
      </c>
      <c r="AD27" s="227">
        <v>30</v>
      </c>
      <c r="AE27" s="227">
        <v>2</v>
      </c>
      <c r="AF27" s="227">
        <v>47</v>
      </c>
      <c r="AG27" s="227">
        <v>2</v>
      </c>
      <c r="AH27" s="227">
        <v>30</v>
      </c>
      <c r="AI27" s="227">
        <v>1</v>
      </c>
      <c r="AJ27" s="227">
        <v>36</v>
      </c>
      <c r="AK27" s="227">
        <v>2</v>
      </c>
      <c r="AL27" s="227">
        <v>24</v>
      </c>
      <c r="AM27" s="227">
        <v>1</v>
      </c>
      <c r="AN27" s="227">
        <v>34</v>
      </c>
      <c r="AO27" s="227">
        <v>2</v>
      </c>
      <c r="AP27" s="227">
        <v>22</v>
      </c>
      <c r="AQ27" s="227">
        <v>1</v>
      </c>
      <c r="AR27" s="227">
        <v>33</v>
      </c>
      <c r="AS27" s="227">
        <v>2</v>
      </c>
      <c r="AT27" s="227">
        <v>22</v>
      </c>
      <c r="AU27" s="227">
        <v>1</v>
      </c>
      <c r="AV27" s="232">
        <v>2</v>
      </c>
      <c r="AW27" s="233">
        <v>1</v>
      </c>
      <c r="AX27" s="233">
        <v>0</v>
      </c>
      <c r="AY27" s="226">
        <v>2</v>
      </c>
      <c r="AZ27" s="226">
        <v>1</v>
      </c>
      <c r="BA27" s="226">
        <v>0</v>
      </c>
      <c r="BB27" s="226">
        <f t="shared" si="0"/>
        <v>4</v>
      </c>
      <c r="BC27" s="226">
        <f t="shared" si="1"/>
        <v>2</v>
      </c>
      <c r="BD27" s="226">
        <f t="shared" si="2"/>
        <v>2</v>
      </c>
      <c r="BE27" s="226">
        <f t="shared" si="3"/>
        <v>5</v>
      </c>
      <c r="BF27" s="226">
        <f t="shared" si="4"/>
        <v>2</v>
      </c>
      <c r="BG27" s="226">
        <f t="shared" si="5"/>
        <v>2</v>
      </c>
      <c r="BH27" s="226">
        <f t="shared" si="6"/>
        <v>6</v>
      </c>
      <c r="BI27" s="226">
        <f t="shared" si="7"/>
        <v>3</v>
      </c>
      <c r="BJ27" s="226">
        <f t="shared" si="8"/>
        <v>3</v>
      </c>
      <c r="BK27" s="226"/>
      <c r="BL27" s="226"/>
      <c r="BM27" s="226"/>
      <c r="BN27" s="226"/>
      <c r="BO27" s="226"/>
      <c r="BP27" s="226"/>
      <c r="BQ27" s="226"/>
      <c r="BR27" s="226"/>
      <c r="BS27" s="226"/>
      <c r="BT27" s="226"/>
      <c r="BU27" s="226"/>
      <c r="BV27" s="226"/>
      <c r="BW27" s="226"/>
      <c r="BX27" s="226"/>
      <c r="BY27" s="226"/>
      <c r="BZ27" s="226"/>
      <c r="CA27" s="226"/>
      <c r="CB27" s="230"/>
      <c r="CC27" s="231"/>
      <c r="CD27" s="231"/>
      <c r="CE27" s="231"/>
    </row>
    <row r="28" spans="1:83" ht="15.75" customHeight="1">
      <c r="A28" s="225" t="s">
        <v>87</v>
      </c>
      <c r="B28" s="226">
        <v>158</v>
      </c>
      <c r="C28" s="225">
        <v>1</v>
      </c>
      <c r="D28" s="227">
        <v>197</v>
      </c>
      <c r="E28" s="227">
        <v>6</v>
      </c>
      <c r="F28" s="227">
        <v>110</v>
      </c>
      <c r="G28" s="227">
        <v>3</v>
      </c>
      <c r="H28" s="227">
        <v>184</v>
      </c>
      <c r="I28" s="227">
        <v>6</v>
      </c>
      <c r="J28" s="227">
        <v>105</v>
      </c>
      <c r="K28" s="227">
        <v>3</v>
      </c>
      <c r="L28" s="227">
        <v>203</v>
      </c>
      <c r="M28" s="227">
        <v>7</v>
      </c>
      <c r="N28" s="227">
        <v>122</v>
      </c>
      <c r="O28" s="227">
        <v>4</v>
      </c>
      <c r="P28" s="227">
        <v>201</v>
      </c>
      <c r="Q28" s="227">
        <v>8</v>
      </c>
      <c r="R28" s="227">
        <v>104</v>
      </c>
      <c r="S28" s="227">
        <v>4</v>
      </c>
      <c r="T28" s="227">
        <v>191</v>
      </c>
      <c r="U28" s="227">
        <v>6</v>
      </c>
      <c r="V28" s="227">
        <v>85</v>
      </c>
      <c r="W28" s="227">
        <v>3</v>
      </c>
      <c r="X28" s="227">
        <v>167</v>
      </c>
      <c r="Y28" s="227">
        <v>6</v>
      </c>
      <c r="Z28" s="227">
        <v>76</v>
      </c>
      <c r="AA28" s="227">
        <v>2</v>
      </c>
      <c r="AB28" s="227">
        <v>191</v>
      </c>
      <c r="AC28" s="227">
        <v>8</v>
      </c>
      <c r="AD28" s="227">
        <v>74</v>
      </c>
      <c r="AE28" s="227">
        <v>3</v>
      </c>
      <c r="AF28" s="227">
        <v>177</v>
      </c>
      <c r="AG28" s="227">
        <v>7</v>
      </c>
      <c r="AH28" s="227">
        <v>53</v>
      </c>
      <c r="AI28" s="227">
        <v>2</v>
      </c>
      <c r="AJ28" s="227">
        <v>164</v>
      </c>
      <c r="AK28" s="227">
        <v>7</v>
      </c>
      <c r="AL28" s="227">
        <v>29</v>
      </c>
      <c r="AM28" s="227">
        <v>1</v>
      </c>
      <c r="AN28" s="227">
        <v>104</v>
      </c>
      <c r="AO28" s="227">
        <v>4</v>
      </c>
      <c r="AP28" s="227">
        <v>30</v>
      </c>
      <c r="AQ28" s="227">
        <v>1</v>
      </c>
      <c r="AR28" s="227">
        <v>117</v>
      </c>
      <c r="AS28" s="227">
        <v>5</v>
      </c>
      <c r="AT28" s="227">
        <v>36</v>
      </c>
      <c r="AU28" s="227">
        <v>1</v>
      </c>
      <c r="AV28" s="232">
        <v>4</v>
      </c>
      <c r="AW28" s="233">
        <v>2</v>
      </c>
      <c r="AX28" s="233">
        <v>0</v>
      </c>
      <c r="AY28" s="226">
        <v>4</v>
      </c>
      <c r="AZ28" s="226">
        <v>2</v>
      </c>
      <c r="BA28" s="226">
        <v>0</v>
      </c>
      <c r="BB28" s="226">
        <f t="shared" si="0"/>
        <v>9</v>
      </c>
      <c r="BC28" s="226">
        <f t="shared" si="1"/>
        <v>5</v>
      </c>
      <c r="BD28" s="226">
        <f t="shared" si="2"/>
        <v>2</v>
      </c>
      <c r="BE28" s="226">
        <f t="shared" si="3"/>
        <v>11</v>
      </c>
      <c r="BF28" s="226">
        <f t="shared" si="4"/>
        <v>7</v>
      </c>
      <c r="BG28" s="226">
        <f t="shared" si="5"/>
        <v>3</v>
      </c>
      <c r="BH28" s="226">
        <f t="shared" si="6"/>
        <v>13</v>
      </c>
      <c r="BI28" s="226">
        <f t="shared" si="7"/>
        <v>8</v>
      </c>
      <c r="BJ28" s="226">
        <f t="shared" si="8"/>
        <v>4</v>
      </c>
      <c r="BK28" s="226"/>
      <c r="BL28" s="226"/>
      <c r="BM28" s="226"/>
      <c r="BN28" s="226"/>
      <c r="BO28" s="226"/>
      <c r="BP28" s="226"/>
      <c r="BQ28" s="226"/>
      <c r="BR28" s="226"/>
      <c r="BS28" s="226"/>
      <c r="BT28" s="226"/>
      <c r="BU28" s="226"/>
      <c r="BV28" s="226"/>
      <c r="BW28" s="226"/>
      <c r="BX28" s="226"/>
      <c r="BY28" s="226"/>
      <c r="BZ28" s="226"/>
      <c r="CA28" s="226"/>
      <c r="CB28" s="230"/>
      <c r="CC28" s="231"/>
      <c r="CD28" s="231"/>
      <c r="CE28" s="231"/>
    </row>
    <row r="29" spans="1:83" ht="15.75" customHeight="1">
      <c r="A29" s="225" t="s">
        <v>87</v>
      </c>
      <c r="B29" s="226">
        <v>159</v>
      </c>
      <c r="C29" s="225">
        <v>1</v>
      </c>
      <c r="D29" s="227">
        <v>145</v>
      </c>
      <c r="E29" s="227">
        <v>5</v>
      </c>
      <c r="F29" s="227"/>
      <c r="G29" s="227"/>
      <c r="H29" s="227">
        <v>133</v>
      </c>
      <c r="I29" s="227">
        <v>4</v>
      </c>
      <c r="J29" s="227"/>
      <c r="K29" s="227"/>
      <c r="L29" s="227">
        <v>130</v>
      </c>
      <c r="M29" s="227">
        <v>5</v>
      </c>
      <c r="N29" s="227"/>
      <c r="O29" s="227"/>
      <c r="P29" s="227">
        <v>132</v>
      </c>
      <c r="Q29" s="227">
        <v>5</v>
      </c>
      <c r="R29" s="227"/>
      <c r="S29" s="227"/>
      <c r="T29" s="227">
        <v>158</v>
      </c>
      <c r="U29" s="227">
        <v>5</v>
      </c>
      <c r="V29" s="227"/>
      <c r="W29" s="227"/>
      <c r="X29" s="227">
        <v>113</v>
      </c>
      <c r="Y29" s="227">
        <v>4</v>
      </c>
      <c r="Z29" s="227"/>
      <c r="AA29" s="227"/>
      <c r="AB29" s="227">
        <v>138</v>
      </c>
      <c r="AC29" s="227">
        <v>5</v>
      </c>
      <c r="AD29" s="227"/>
      <c r="AE29" s="227"/>
      <c r="AF29" s="227">
        <v>106</v>
      </c>
      <c r="AG29" s="227">
        <v>5</v>
      </c>
      <c r="AH29" s="227"/>
      <c r="AI29" s="227"/>
      <c r="AJ29" s="227">
        <v>87</v>
      </c>
      <c r="AK29" s="227">
        <v>4</v>
      </c>
      <c r="AL29" s="227"/>
      <c r="AM29" s="227"/>
      <c r="AN29" s="227">
        <v>30</v>
      </c>
      <c r="AO29" s="227">
        <v>1</v>
      </c>
      <c r="AP29" s="227"/>
      <c r="AQ29" s="227"/>
      <c r="AR29" s="227">
        <v>41</v>
      </c>
      <c r="AS29" s="227">
        <v>2</v>
      </c>
      <c r="AT29" s="227"/>
      <c r="AU29" s="227"/>
      <c r="AV29" s="232">
        <v>2</v>
      </c>
      <c r="AW29" s="233">
        <v>0</v>
      </c>
      <c r="AX29" s="233">
        <v>0</v>
      </c>
      <c r="AY29" s="226">
        <v>2</v>
      </c>
      <c r="AZ29" s="226">
        <v>0</v>
      </c>
      <c r="BA29" s="226">
        <v>0</v>
      </c>
      <c r="BB29" s="226">
        <f t="shared" si="0"/>
        <v>5</v>
      </c>
      <c r="BC29" s="226">
        <f t="shared" si="1"/>
        <v>4</v>
      </c>
      <c r="BD29" s="226">
        <f t="shared" si="2"/>
        <v>0</v>
      </c>
      <c r="BE29" s="226">
        <f t="shared" si="3"/>
        <v>5</v>
      </c>
      <c r="BF29" s="226">
        <f t="shared" si="4"/>
        <v>5</v>
      </c>
      <c r="BG29" s="226">
        <f t="shared" si="5"/>
        <v>0</v>
      </c>
      <c r="BH29" s="226">
        <f t="shared" si="6"/>
        <v>6</v>
      </c>
      <c r="BI29" s="226">
        <f t="shared" si="7"/>
        <v>6</v>
      </c>
      <c r="BJ29" s="226">
        <f t="shared" si="8"/>
        <v>0</v>
      </c>
      <c r="BK29" s="226"/>
      <c r="BL29" s="226"/>
      <c r="BM29" s="226"/>
      <c r="BN29" s="226"/>
      <c r="BO29" s="226"/>
      <c r="BP29" s="226"/>
      <c r="BQ29" s="226"/>
      <c r="BR29" s="226"/>
      <c r="BS29" s="226"/>
      <c r="BT29" s="226"/>
      <c r="BU29" s="226"/>
      <c r="BV29" s="226"/>
      <c r="BW29" s="226"/>
      <c r="BX29" s="226"/>
      <c r="BY29" s="226"/>
      <c r="BZ29" s="226"/>
      <c r="CA29" s="226"/>
      <c r="CB29" s="230"/>
      <c r="CC29" s="231"/>
      <c r="CD29" s="231"/>
      <c r="CE29" s="231"/>
    </row>
    <row r="30" spans="1:83" ht="15.75" customHeight="1">
      <c r="A30" s="225" t="s">
        <v>87</v>
      </c>
      <c r="B30" s="226">
        <v>160</v>
      </c>
      <c r="C30" s="225">
        <v>1</v>
      </c>
      <c r="D30" s="227">
        <v>33</v>
      </c>
      <c r="E30" s="227">
        <v>1</v>
      </c>
      <c r="F30" s="227">
        <v>264</v>
      </c>
      <c r="G30" s="227">
        <v>6</v>
      </c>
      <c r="H30" s="227">
        <v>36</v>
      </c>
      <c r="I30" s="227">
        <v>1</v>
      </c>
      <c r="J30" s="227">
        <v>269</v>
      </c>
      <c r="K30" s="227">
        <v>6</v>
      </c>
      <c r="L30" s="227">
        <v>43</v>
      </c>
      <c r="M30" s="227">
        <v>1</v>
      </c>
      <c r="N30" s="227">
        <v>265</v>
      </c>
      <c r="O30" s="227">
        <v>6</v>
      </c>
      <c r="P30" s="227">
        <v>41</v>
      </c>
      <c r="Q30" s="227">
        <v>1</v>
      </c>
      <c r="R30" s="227">
        <v>245</v>
      </c>
      <c r="S30" s="227">
        <v>6</v>
      </c>
      <c r="T30" s="227">
        <v>44</v>
      </c>
      <c r="U30" s="227">
        <v>1</v>
      </c>
      <c r="V30" s="227">
        <v>237</v>
      </c>
      <c r="W30" s="227">
        <v>7</v>
      </c>
      <c r="X30" s="227">
        <v>37</v>
      </c>
      <c r="Y30" s="227">
        <v>1</v>
      </c>
      <c r="Z30" s="227">
        <v>202</v>
      </c>
      <c r="AA30" s="227">
        <v>6</v>
      </c>
      <c r="AB30" s="227">
        <v>44</v>
      </c>
      <c r="AC30" s="227">
        <v>1</v>
      </c>
      <c r="AD30" s="227">
        <v>199</v>
      </c>
      <c r="AE30" s="227">
        <v>6</v>
      </c>
      <c r="AF30" s="227">
        <v>34</v>
      </c>
      <c r="AG30" s="227">
        <v>1</v>
      </c>
      <c r="AH30" s="227">
        <v>158</v>
      </c>
      <c r="AI30" s="227">
        <v>5</v>
      </c>
      <c r="AJ30" s="227">
        <v>24</v>
      </c>
      <c r="AK30" s="227">
        <v>1</v>
      </c>
      <c r="AL30" s="227">
        <v>147</v>
      </c>
      <c r="AM30" s="227">
        <v>6</v>
      </c>
      <c r="AN30" s="227">
        <v>32</v>
      </c>
      <c r="AO30" s="227">
        <v>1</v>
      </c>
      <c r="AP30" s="227">
        <v>117</v>
      </c>
      <c r="AQ30" s="227">
        <v>5</v>
      </c>
      <c r="AR30" s="227">
        <v>13</v>
      </c>
      <c r="AS30" s="227">
        <v>1</v>
      </c>
      <c r="AT30" s="227">
        <v>92</v>
      </c>
      <c r="AU30" s="227">
        <v>4</v>
      </c>
      <c r="AV30" s="232">
        <v>1</v>
      </c>
      <c r="AW30" s="233">
        <v>2</v>
      </c>
      <c r="AX30" s="233">
        <v>3</v>
      </c>
      <c r="AY30" s="226">
        <v>1</v>
      </c>
      <c r="AZ30" s="226">
        <v>2</v>
      </c>
      <c r="BA30" s="226">
        <v>3</v>
      </c>
      <c r="BB30" s="226">
        <f t="shared" si="0"/>
        <v>7</v>
      </c>
      <c r="BC30" s="226">
        <f t="shared" si="1"/>
        <v>1</v>
      </c>
      <c r="BD30" s="226">
        <f t="shared" si="2"/>
        <v>5</v>
      </c>
      <c r="BE30" s="226">
        <f t="shared" si="3"/>
        <v>8</v>
      </c>
      <c r="BF30" s="226">
        <f t="shared" si="4"/>
        <v>1</v>
      </c>
      <c r="BG30" s="226">
        <f t="shared" si="5"/>
        <v>6</v>
      </c>
      <c r="BH30" s="226">
        <f t="shared" si="6"/>
        <v>10</v>
      </c>
      <c r="BI30" s="226">
        <f t="shared" si="7"/>
        <v>2</v>
      </c>
      <c r="BJ30" s="226">
        <f t="shared" si="8"/>
        <v>7</v>
      </c>
      <c r="BK30" s="226"/>
      <c r="BL30" s="226"/>
      <c r="BM30" s="226"/>
      <c r="BN30" s="226"/>
      <c r="BO30" s="226"/>
      <c r="BP30" s="226"/>
      <c r="BQ30" s="226"/>
      <c r="BR30" s="226"/>
      <c r="BS30" s="226"/>
      <c r="BT30" s="226"/>
      <c r="BU30" s="226"/>
      <c r="BV30" s="226"/>
      <c r="BW30" s="226"/>
      <c r="BX30" s="226"/>
      <c r="BY30" s="226"/>
      <c r="BZ30" s="226"/>
      <c r="CA30" s="226"/>
      <c r="CB30" s="230"/>
      <c r="CC30" s="231"/>
      <c r="CD30" s="231"/>
      <c r="CE30" s="231"/>
    </row>
    <row r="31" spans="1:83" ht="15.75" customHeight="1">
      <c r="A31" s="225" t="s">
        <v>87</v>
      </c>
      <c r="B31" s="226">
        <v>162</v>
      </c>
      <c r="C31" s="225">
        <v>1</v>
      </c>
      <c r="D31" s="227">
        <v>174</v>
      </c>
      <c r="E31" s="227">
        <v>6</v>
      </c>
      <c r="F31" s="227">
        <v>37</v>
      </c>
      <c r="G31" s="227">
        <v>1</v>
      </c>
      <c r="H31" s="227">
        <v>148</v>
      </c>
      <c r="I31" s="227">
        <v>5</v>
      </c>
      <c r="J31" s="227">
        <v>42</v>
      </c>
      <c r="K31" s="227">
        <v>2</v>
      </c>
      <c r="L31" s="227">
        <v>155</v>
      </c>
      <c r="M31" s="227">
        <v>5</v>
      </c>
      <c r="N31" s="227">
        <v>36</v>
      </c>
      <c r="O31" s="227">
        <v>1</v>
      </c>
      <c r="P31" s="227">
        <v>105</v>
      </c>
      <c r="Q31" s="227">
        <v>4</v>
      </c>
      <c r="R31" s="227">
        <v>41</v>
      </c>
      <c r="S31" s="227">
        <v>1</v>
      </c>
      <c r="T31" s="227">
        <v>125</v>
      </c>
      <c r="U31" s="227">
        <v>5</v>
      </c>
      <c r="V31" s="227">
        <v>30</v>
      </c>
      <c r="W31" s="227">
        <v>1</v>
      </c>
      <c r="X31" s="227">
        <v>98</v>
      </c>
      <c r="Y31" s="227">
        <v>4</v>
      </c>
      <c r="Z31" s="227">
        <v>20</v>
      </c>
      <c r="AA31" s="227">
        <v>1</v>
      </c>
      <c r="AB31" s="227">
        <v>137</v>
      </c>
      <c r="AC31" s="227">
        <v>5</v>
      </c>
      <c r="AD31" s="227">
        <v>28</v>
      </c>
      <c r="AE31" s="227">
        <v>1</v>
      </c>
      <c r="AF31" s="227">
        <v>93</v>
      </c>
      <c r="AG31" s="227">
        <v>4</v>
      </c>
      <c r="AH31" s="227">
        <v>21</v>
      </c>
      <c r="AI31" s="227">
        <v>1</v>
      </c>
      <c r="AJ31" s="227">
        <v>90</v>
      </c>
      <c r="AK31" s="227">
        <v>3</v>
      </c>
      <c r="AL31" s="227">
        <v>12</v>
      </c>
      <c r="AM31" s="227">
        <v>1</v>
      </c>
      <c r="AN31" s="227">
        <v>43</v>
      </c>
      <c r="AO31" s="227">
        <v>2</v>
      </c>
      <c r="AP31" s="227">
        <v>12</v>
      </c>
      <c r="AQ31" s="227">
        <v>1</v>
      </c>
      <c r="AR31" s="227">
        <v>68</v>
      </c>
      <c r="AS31" s="227">
        <v>3</v>
      </c>
      <c r="AT31" s="227">
        <v>13</v>
      </c>
      <c r="AU31" s="227">
        <v>1</v>
      </c>
      <c r="AV31" s="232">
        <v>2</v>
      </c>
      <c r="AW31" s="233">
        <v>1</v>
      </c>
      <c r="AX31" s="233">
        <v>1</v>
      </c>
      <c r="AY31" s="226">
        <v>2</v>
      </c>
      <c r="AZ31" s="226">
        <v>1</v>
      </c>
      <c r="BA31" s="226">
        <v>1</v>
      </c>
      <c r="BB31" s="226">
        <f t="shared" si="0"/>
        <v>5</v>
      </c>
      <c r="BC31" s="226">
        <f t="shared" si="1"/>
        <v>4</v>
      </c>
      <c r="BD31" s="226">
        <f t="shared" si="2"/>
        <v>1</v>
      </c>
      <c r="BE31" s="226">
        <f t="shared" si="3"/>
        <v>6</v>
      </c>
      <c r="BF31" s="226">
        <f t="shared" si="4"/>
        <v>4</v>
      </c>
      <c r="BG31" s="226">
        <f t="shared" si="5"/>
        <v>1</v>
      </c>
      <c r="BH31" s="226">
        <f t="shared" si="6"/>
        <v>8</v>
      </c>
      <c r="BI31" s="226">
        <f t="shared" si="7"/>
        <v>6</v>
      </c>
      <c r="BJ31" s="226">
        <f t="shared" si="8"/>
        <v>2</v>
      </c>
      <c r="BK31" s="226"/>
      <c r="BL31" s="226"/>
      <c r="BM31" s="226"/>
      <c r="BN31" s="226"/>
      <c r="BO31" s="226"/>
      <c r="BP31" s="226"/>
      <c r="BQ31" s="226"/>
      <c r="BR31" s="226"/>
      <c r="BS31" s="226"/>
      <c r="BT31" s="226"/>
      <c r="BU31" s="226"/>
      <c r="BV31" s="226"/>
      <c r="BW31" s="226"/>
      <c r="BX31" s="226"/>
      <c r="BY31" s="226"/>
      <c r="BZ31" s="226"/>
      <c r="CA31" s="226"/>
      <c r="CB31" s="230"/>
      <c r="CC31" s="231"/>
      <c r="CD31" s="231"/>
      <c r="CE31" s="231"/>
    </row>
    <row r="32" spans="1:83" ht="15.75" customHeight="1">
      <c r="A32" s="225" t="s">
        <v>87</v>
      </c>
      <c r="B32" s="226">
        <v>164</v>
      </c>
      <c r="C32" s="225">
        <v>1</v>
      </c>
      <c r="D32" s="227">
        <v>47</v>
      </c>
      <c r="E32" s="227">
        <v>2</v>
      </c>
      <c r="F32" s="227">
        <v>91</v>
      </c>
      <c r="G32" s="227">
        <v>3</v>
      </c>
      <c r="H32" s="227">
        <v>63</v>
      </c>
      <c r="I32" s="227">
        <v>3</v>
      </c>
      <c r="J32" s="227">
        <v>79</v>
      </c>
      <c r="K32" s="227">
        <v>3</v>
      </c>
      <c r="L32" s="227">
        <v>64</v>
      </c>
      <c r="M32" s="227">
        <v>2</v>
      </c>
      <c r="N32" s="227">
        <v>76</v>
      </c>
      <c r="O32" s="227">
        <v>3</v>
      </c>
      <c r="P32" s="227">
        <v>83</v>
      </c>
      <c r="Q32" s="227">
        <v>3</v>
      </c>
      <c r="R32" s="227">
        <v>91</v>
      </c>
      <c r="S32" s="227">
        <v>3</v>
      </c>
      <c r="T32" s="227">
        <v>60</v>
      </c>
      <c r="U32" s="227">
        <v>2</v>
      </c>
      <c r="V32" s="227">
        <v>97</v>
      </c>
      <c r="W32" s="227">
        <v>3</v>
      </c>
      <c r="X32" s="227">
        <v>70</v>
      </c>
      <c r="Y32" s="227">
        <v>3</v>
      </c>
      <c r="Z32" s="227">
        <v>93</v>
      </c>
      <c r="AA32" s="227">
        <v>3</v>
      </c>
      <c r="AB32" s="227">
        <v>58</v>
      </c>
      <c r="AC32" s="227">
        <v>2</v>
      </c>
      <c r="AD32" s="227">
        <v>73</v>
      </c>
      <c r="AE32" s="227">
        <v>3</v>
      </c>
      <c r="AF32" s="227">
        <v>62</v>
      </c>
      <c r="AG32" s="227">
        <v>2</v>
      </c>
      <c r="AH32" s="227">
        <v>60</v>
      </c>
      <c r="AI32" s="227">
        <v>2</v>
      </c>
      <c r="AJ32" s="227">
        <v>46</v>
      </c>
      <c r="AK32" s="227">
        <v>2</v>
      </c>
      <c r="AL32" s="227">
        <v>65</v>
      </c>
      <c r="AM32" s="227">
        <v>3</v>
      </c>
      <c r="AN32" s="227">
        <v>27</v>
      </c>
      <c r="AO32" s="227">
        <v>1</v>
      </c>
      <c r="AP32" s="227">
        <v>31</v>
      </c>
      <c r="AQ32" s="227">
        <v>1</v>
      </c>
      <c r="AR32" s="227">
        <v>45</v>
      </c>
      <c r="AS32" s="227">
        <v>2</v>
      </c>
      <c r="AT32" s="227">
        <v>46</v>
      </c>
      <c r="AU32" s="227">
        <v>2</v>
      </c>
      <c r="AV32" s="232">
        <v>4</v>
      </c>
      <c r="AW32" s="233">
        <v>3</v>
      </c>
      <c r="AX32" s="233">
        <v>0</v>
      </c>
      <c r="AY32" s="226">
        <v>4</v>
      </c>
      <c r="AZ32" s="226">
        <v>3</v>
      </c>
      <c r="BA32" s="226">
        <v>0</v>
      </c>
      <c r="BB32" s="226">
        <f t="shared" si="0"/>
        <v>5</v>
      </c>
      <c r="BC32" s="226">
        <f t="shared" si="1"/>
        <v>2</v>
      </c>
      <c r="BD32" s="226">
        <f t="shared" si="2"/>
        <v>2</v>
      </c>
      <c r="BE32" s="226">
        <f t="shared" si="3"/>
        <v>6</v>
      </c>
      <c r="BF32" s="226">
        <f t="shared" si="4"/>
        <v>3</v>
      </c>
      <c r="BG32" s="226">
        <f t="shared" si="5"/>
        <v>3</v>
      </c>
      <c r="BH32" s="226">
        <f t="shared" si="6"/>
        <v>7</v>
      </c>
      <c r="BI32" s="226">
        <f t="shared" si="7"/>
        <v>3</v>
      </c>
      <c r="BJ32" s="226">
        <f t="shared" si="8"/>
        <v>4</v>
      </c>
      <c r="BK32" s="226"/>
      <c r="BL32" s="226"/>
      <c r="BM32" s="226"/>
      <c r="BN32" s="226"/>
      <c r="BO32" s="226"/>
      <c r="BP32" s="226"/>
      <c r="BQ32" s="226"/>
      <c r="BR32" s="226"/>
      <c r="BS32" s="226"/>
      <c r="BT32" s="226"/>
      <c r="BU32" s="226"/>
      <c r="BV32" s="226"/>
      <c r="BW32" s="226"/>
      <c r="BX32" s="226"/>
      <c r="BY32" s="226"/>
      <c r="BZ32" s="226"/>
      <c r="CA32" s="226"/>
      <c r="CB32" s="230"/>
      <c r="CC32" s="231"/>
      <c r="CD32" s="231"/>
      <c r="CE32" s="231"/>
    </row>
    <row r="33" spans="1:83" ht="15.75" customHeight="1">
      <c r="A33" s="225" t="s">
        <v>87</v>
      </c>
      <c r="B33" s="226">
        <v>186</v>
      </c>
      <c r="C33" s="225">
        <v>1</v>
      </c>
      <c r="D33" s="227">
        <v>47</v>
      </c>
      <c r="E33" s="227">
        <v>2</v>
      </c>
      <c r="F33" s="227">
        <v>19</v>
      </c>
      <c r="G33" s="227">
        <v>1</v>
      </c>
      <c r="H33" s="227">
        <v>48</v>
      </c>
      <c r="I33" s="227">
        <v>2</v>
      </c>
      <c r="J33" s="227">
        <v>18</v>
      </c>
      <c r="K33" s="227">
        <v>1</v>
      </c>
      <c r="L33" s="227">
        <v>55</v>
      </c>
      <c r="M33" s="227">
        <v>2</v>
      </c>
      <c r="N33" s="227">
        <v>15</v>
      </c>
      <c r="O33" s="227">
        <v>1</v>
      </c>
      <c r="P33" s="227">
        <v>39</v>
      </c>
      <c r="Q33" s="227">
        <v>2</v>
      </c>
      <c r="R33" s="227">
        <v>14</v>
      </c>
      <c r="S33" s="227">
        <v>1</v>
      </c>
      <c r="T33" s="227">
        <v>47</v>
      </c>
      <c r="U33" s="227">
        <v>2</v>
      </c>
      <c r="V33" s="227">
        <v>10</v>
      </c>
      <c r="W33" s="227">
        <v>1</v>
      </c>
      <c r="X33" s="227">
        <v>39</v>
      </c>
      <c r="Y33" s="227">
        <v>2</v>
      </c>
      <c r="Z33" s="227">
        <v>12</v>
      </c>
      <c r="AA33" s="227">
        <v>1</v>
      </c>
      <c r="AB33" s="227">
        <v>43</v>
      </c>
      <c r="AC33" s="227">
        <v>2</v>
      </c>
      <c r="AD33" s="227">
        <v>11</v>
      </c>
      <c r="AE33" s="227">
        <v>1</v>
      </c>
      <c r="AF33" s="227">
        <v>42</v>
      </c>
      <c r="AG33" s="227">
        <v>2</v>
      </c>
      <c r="AH33" s="227">
        <v>11</v>
      </c>
      <c r="AI33" s="227">
        <v>1</v>
      </c>
      <c r="AJ33" s="227">
        <v>43</v>
      </c>
      <c r="AK33" s="227">
        <v>2</v>
      </c>
      <c r="AL33" s="227">
        <v>10</v>
      </c>
      <c r="AM33" s="227">
        <v>1</v>
      </c>
      <c r="AN33" s="227">
        <v>31</v>
      </c>
      <c r="AO33" s="227">
        <v>2</v>
      </c>
      <c r="AP33" s="227">
        <v>8</v>
      </c>
      <c r="AQ33" s="227">
        <v>1</v>
      </c>
      <c r="AR33" s="227">
        <v>18</v>
      </c>
      <c r="AS33" s="227">
        <v>1</v>
      </c>
      <c r="AT33" s="227">
        <v>13</v>
      </c>
      <c r="AU33" s="227">
        <v>1</v>
      </c>
      <c r="AV33" s="232">
        <v>1</v>
      </c>
      <c r="AW33" s="233">
        <v>1</v>
      </c>
      <c r="AX33" s="233">
        <v>2</v>
      </c>
      <c r="AY33" s="226">
        <v>1</v>
      </c>
      <c r="AZ33" s="226">
        <v>0</v>
      </c>
      <c r="BA33" s="226">
        <v>1</v>
      </c>
      <c r="BB33" s="226">
        <f t="shared" si="0"/>
        <v>3</v>
      </c>
      <c r="BC33" s="226">
        <f t="shared" si="1"/>
        <v>2</v>
      </c>
      <c r="BD33" s="226">
        <f t="shared" si="2"/>
        <v>1</v>
      </c>
      <c r="BE33" s="226">
        <f t="shared" si="3"/>
        <v>4</v>
      </c>
      <c r="BF33" s="226">
        <f t="shared" si="4"/>
        <v>2</v>
      </c>
      <c r="BG33" s="226">
        <f t="shared" si="5"/>
        <v>1</v>
      </c>
      <c r="BH33" s="226">
        <f t="shared" si="6"/>
        <v>4</v>
      </c>
      <c r="BI33" s="226">
        <f t="shared" si="7"/>
        <v>3</v>
      </c>
      <c r="BJ33" s="226">
        <f t="shared" si="8"/>
        <v>2</v>
      </c>
      <c r="BK33" s="226"/>
      <c r="BL33" s="226"/>
      <c r="BM33" s="226"/>
      <c r="BN33" s="226"/>
      <c r="BO33" s="226"/>
      <c r="BP33" s="226"/>
      <c r="BQ33" s="226"/>
      <c r="BR33" s="226"/>
      <c r="BS33" s="226"/>
      <c r="BT33" s="226"/>
      <c r="BU33" s="226"/>
      <c r="BV33" s="226"/>
      <c r="BW33" s="226"/>
      <c r="BX33" s="226"/>
      <c r="BY33" s="226"/>
      <c r="BZ33" s="226"/>
      <c r="CA33" s="226"/>
      <c r="CB33" s="230"/>
      <c r="CC33" s="231"/>
      <c r="CD33" s="231"/>
      <c r="CE33" s="231"/>
    </row>
    <row r="34" spans="1:83" ht="15.75" customHeight="1">
      <c r="A34" s="225" t="s">
        <v>87</v>
      </c>
      <c r="B34" s="226">
        <v>188</v>
      </c>
      <c r="C34" s="225">
        <v>1</v>
      </c>
      <c r="D34" s="227">
        <v>130</v>
      </c>
      <c r="E34" s="227">
        <v>5</v>
      </c>
      <c r="F34" s="227"/>
      <c r="G34" s="227"/>
      <c r="H34" s="227">
        <v>135</v>
      </c>
      <c r="I34" s="227">
        <v>5</v>
      </c>
      <c r="J34" s="227"/>
      <c r="K34" s="227"/>
      <c r="L34" s="227">
        <v>125</v>
      </c>
      <c r="M34" s="227">
        <v>5</v>
      </c>
      <c r="N34" s="227"/>
      <c r="O34" s="227"/>
      <c r="P34" s="227">
        <v>105</v>
      </c>
      <c r="Q34" s="227">
        <v>4</v>
      </c>
      <c r="R34" s="227"/>
      <c r="S34" s="227"/>
      <c r="T34" s="227">
        <v>105</v>
      </c>
      <c r="U34" s="227">
        <v>4</v>
      </c>
      <c r="V34" s="227"/>
      <c r="W34" s="227"/>
      <c r="X34" s="227">
        <v>96</v>
      </c>
      <c r="Y34" s="227">
        <v>4</v>
      </c>
      <c r="Z34" s="227"/>
      <c r="AA34" s="227"/>
      <c r="AB34" s="227">
        <v>95</v>
      </c>
      <c r="AC34" s="227">
        <v>4</v>
      </c>
      <c r="AD34" s="227"/>
      <c r="AE34" s="227"/>
      <c r="AF34" s="227">
        <v>84</v>
      </c>
      <c r="AG34" s="227">
        <v>3</v>
      </c>
      <c r="AH34" s="227"/>
      <c r="AI34" s="227"/>
      <c r="AJ34" s="227">
        <v>73</v>
      </c>
      <c r="AK34" s="227">
        <v>3</v>
      </c>
      <c r="AL34" s="227"/>
      <c r="AM34" s="227"/>
      <c r="AN34" s="227">
        <v>69</v>
      </c>
      <c r="AO34" s="227">
        <v>3</v>
      </c>
      <c r="AP34" s="227"/>
      <c r="AQ34" s="227"/>
      <c r="AR34" s="227">
        <v>41</v>
      </c>
      <c r="AS34" s="227">
        <v>2</v>
      </c>
      <c r="AT34" s="227"/>
      <c r="AU34" s="227"/>
      <c r="AV34" s="232">
        <v>3</v>
      </c>
      <c r="AW34" s="233">
        <v>0</v>
      </c>
      <c r="AX34" s="233">
        <v>0</v>
      </c>
      <c r="AY34" s="226">
        <v>3</v>
      </c>
      <c r="AZ34" s="226">
        <v>0</v>
      </c>
      <c r="BA34" s="226">
        <v>0</v>
      </c>
      <c r="BB34" s="226">
        <f t="shared" si="0"/>
        <v>4</v>
      </c>
      <c r="BC34" s="226">
        <f t="shared" si="1"/>
        <v>3</v>
      </c>
      <c r="BD34" s="226">
        <f t="shared" si="2"/>
        <v>0</v>
      </c>
      <c r="BE34" s="226">
        <f t="shared" si="3"/>
        <v>5</v>
      </c>
      <c r="BF34" s="226">
        <f t="shared" si="4"/>
        <v>4</v>
      </c>
      <c r="BG34" s="226">
        <f t="shared" si="5"/>
        <v>0</v>
      </c>
      <c r="BH34" s="226">
        <f t="shared" si="6"/>
        <v>6</v>
      </c>
      <c r="BI34" s="226">
        <f t="shared" si="7"/>
        <v>5</v>
      </c>
      <c r="BJ34" s="226">
        <f t="shared" si="8"/>
        <v>0</v>
      </c>
      <c r="BK34" s="226"/>
      <c r="BL34" s="226"/>
      <c r="BM34" s="226"/>
      <c r="BN34" s="226"/>
      <c r="BO34" s="226"/>
      <c r="BP34" s="226"/>
      <c r="BQ34" s="226"/>
      <c r="BR34" s="226"/>
      <c r="BS34" s="226"/>
      <c r="BT34" s="226"/>
      <c r="BU34" s="226"/>
      <c r="BV34" s="226"/>
      <c r="BW34" s="226"/>
      <c r="BX34" s="226"/>
      <c r="BY34" s="226"/>
      <c r="BZ34" s="226"/>
      <c r="CA34" s="226"/>
      <c r="CB34" s="230"/>
      <c r="CC34" s="231"/>
      <c r="CD34" s="231"/>
      <c r="CE34" s="231"/>
    </row>
    <row r="35" spans="1:83" ht="15.75" customHeight="1">
      <c r="A35" s="225" t="s">
        <v>87</v>
      </c>
      <c r="B35" s="226">
        <v>194</v>
      </c>
      <c r="C35" s="225">
        <v>1</v>
      </c>
      <c r="D35" s="227">
        <v>161</v>
      </c>
      <c r="E35" s="227">
        <v>7</v>
      </c>
      <c r="F35" s="227"/>
      <c r="G35" s="227"/>
      <c r="H35" s="227">
        <v>136</v>
      </c>
      <c r="I35" s="227">
        <v>5</v>
      </c>
      <c r="J35" s="227"/>
      <c r="K35" s="227"/>
      <c r="L35" s="227">
        <v>142</v>
      </c>
      <c r="M35" s="227">
        <v>5</v>
      </c>
      <c r="N35" s="227"/>
      <c r="O35" s="227"/>
      <c r="P35" s="227">
        <v>165</v>
      </c>
      <c r="Q35" s="227">
        <v>6</v>
      </c>
      <c r="R35" s="227"/>
      <c r="S35" s="227"/>
      <c r="T35" s="227">
        <v>150</v>
      </c>
      <c r="U35" s="227">
        <v>7</v>
      </c>
      <c r="V35" s="227"/>
      <c r="W35" s="227"/>
      <c r="X35" s="227">
        <v>103</v>
      </c>
      <c r="Y35" s="227">
        <v>5</v>
      </c>
      <c r="Z35" s="227"/>
      <c r="AA35" s="227"/>
      <c r="AB35" s="227">
        <v>96</v>
      </c>
      <c r="AC35" s="227">
        <v>4</v>
      </c>
      <c r="AD35" s="227"/>
      <c r="AE35" s="227"/>
      <c r="AF35" s="227">
        <v>105</v>
      </c>
      <c r="AG35" s="227">
        <v>5</v>
      </c>
      <c r="AH35" s="227"/>
      <c r="AI35" s="227"/>
      <c r="AJ35" s="227">
        <v>100</v>
      </c>
      <c r="AK35" s="227">
        <v>5</v>
      </c>
      <c r="AL35" s="227"/>
      <c r="AM35" s="227"/>
      <c r="AN35" s="227">
        <v>53</v>
      </c>
      <c r="AO35" s="227">
        <v>2</v>
      </c>
      <c r="AP35" s="227"/>
      <c r="AQ35" s="227"/>
      <c r="AR35" s="227">
        <v>53</v>
      </c>
      <c r="AS35" s="227">
        <v>2</v>
      </c>
      <c r="AT35" s="227"/>
      <c r="AU35" s="227"/>
      <c r="AV35" s="232">
        <v>5</v>
      </c>
      <c r="AW35" s="233">
        <v>0</v>
      </c>
      <c r="AX35" s="233">
        <v>0</v>
      </c>
      <c r="AY35" s="226">
        <v>5</v>
      </c>
      <c r="AZ35" s="226">
        <v>0</v>
      </c>
      <c r="BA35" s="226">
        <v>0</v>
      </c>
      <c r="BB35" s="226">
        <f t="shared" si="0"/>
        <v>5</v>
      </c>
      <c r="BC35" s="226">
        <f t="shared" si="1"/>
        <v>4</v>
      </c>
      <c r="BD35" s="226">
        <f t="shared" si="2"/>
        <v>0</v>
      </c>
      <c r="BE35" s="226">
        <f t="shared" si="3"/>
        <v>6</v>
      </c>
      <c r="BF35" s="226">
        <f t="shared" si="4"/>
        <v>5</v>
      </c>
      <c r="BG35" s="226">
        <f t="shared" si="5"/>
        <v>0</v>
      </c>
      <c r="BH35" s="226">
        <f t="shared" si="6"/>
        <v>7</v>
      </c>
      <c r="BI35" s="226">
        <f t="shared" si="7"/>
        <v>6</v>
      </c>
      <c r="BJ35" s="226">
        <f t="shared" si="8"/>
        <v>0</v>
      </c>
      <c r="BK35" s="226"/>
      <c r="BL35" s="226"/>
      <c r="BM35" s="226"/>
      <c r="BN35" s="226"/>
      <c r="BO35" s="226"/>
      <c r="BP35" s="226"/>
      <c r="BQ35" s="226"/>
      <c r="BR35" s="226"/>
      <c r="BS35" s="226"/>
      <c r="BT35" s="226"/>
      <c r="BU35" s="226"/>
      <c r="BV35" s="226"/>
      <c r="BW35" s="226"/>
      <c r="BX35" s="226"/>
      <c r="BY35" s="226"/>
      <c r="BZ35" s="226"/>
      <c r="CA35" s="226"/>
      <c r="CB35" s="230"/>
      <c r="CC35" s="231"/>
      <c r="CD35" s="231"/>
      <c r="CE35" s="231"/>
    </row>
    <row r="36" spans="1:83" ht="15.75" customHeight="1">
      <c r="A36" s="225" t="s">
        <v>87</v>
      </c>
      <c r="B36" s="226">
        <v>204</v>
      </c>
      <c r="C36" s="225">
        <v>1</v>
      </c>
      <c r="D36" s="227">
        <v>169</v>
      </c>
      <c r="E36" s="227">
        <v>6</v>
      </c>
      <c r="F36" s="227"/>
      <c r="G36" s="227"/>
      <c r="H36" s="227">
        <v>162</v>
      </c>
      <c r="I36" s="227">
        <v>5</v>
      </c>
      <c r="J36" s="227"/>
      <c r="K36" s="227"/>
      <c r="L36" s="227">
        <v>160</v>
      </c>
      <c r="M36" s="227">
        <v>5</v>
      </c>
      <c r="N36" s="227"/>
      <c r="O36" s="227"/>
      <c r="P36" s="227">
        <v>147</v>
      </c>
      <c r="Q36" s="227">
        <v>6</v>
      </c>
      <c r="R36" s="227"/>
      <c r="S36" s="227"/>
      <c r="T36" s="227">
        <v>138</v>
      </c>
      <c r="U36" s="227">
        <v>5</v>
      </c>
      <c r="V36" s="227"/>
      <c r="W36" s="227"/>
      <c r="X36" s="227">
        <v>131</v>
      </c>
      <c r="Y36" s="227">
        <v>5</v>
      </c>
      <c r="Z36" s="227"/>
      <c r="AA36" s="227"/>
      <c r="AB36" s="227">
        <v>122</v>
      </c>
      <c r="AC36" s="227">
        <v>5</v>
      </c>
      <c r="AD36" s="227"/>
      <c r="AE36" s="227"/>
      <c r="AF36" s="227">
        <v>104</v>
      </c>
      <c r="AG36" s="227">
        <v>5</v>
      </c>
      <c r="AH36" s="227"/>
      <c r="AI36" s="227"/>
      <c r="AJ36" s="227">
        <v>104</v>
      </c>
      <c r="AK36" s="227">
        <v>5</v>
      </c>
      <c r="AL36" s="227"/>
      <c r="AM36" s="227"/>
      <c r="AN36" s="227">
        <v>63</v>
      </c>
      <c r="AO36" s="227">
        <v>3</v>
      </c>
      <c r="AP36" s="227"/>
      <c r="AQ36" s="227"/>
      <c r="AR36" s="227">
        <v>85</v>
      </c>
      <c r="AS36" s="227">
        <v>4</v>
      </c>
      <c r="AT36" s="227"/>
      <c r="AU36" s="227"/>
      <c r="AV36" s="232">
        <v>5</v>
      </c>
      <c r="AW36" s="233">
        <v>0</v>
      </c>
      <c r="AX36" s="233">
        <v>0</v>
      </c>
      <c r="AY36" s="226">
        <v>5</v>
      </c>
      <c r="AZ36" s="226">
        <v>0</v>
      </c>
      <c r="BA36" s="226">
        <v>0</v>
      </c>
      <c r="BB36" s="226">
        <f t="shared" si="0"/>
        <v>5</v>
      </c>
      <c r="BC36" s="226">
        <f t="shared" si="1"/>
        <v>4</v>
      </c>
      <c r="BD36" s="226">
        <f t="shared" si="2"/>
        <v>0</v>
      </c>
      <c r="BE36" s="226">
        <f t="shared" si="3"/>
        <v>6</v>
      </c>
      <c r="BF36" s="226">
        <f t="shared" si="4"/>
        <v>5</v>
      </c>
      <c r="BG36" s="226">
        <f t="shared" si="5"/>
        <v>0</v>
      </c>
      <c r="BH36" s="226">
        <f t="shared" si="6"/>
        <v>7</v>
      </c>
      <c r="BI36" s="226">
        <f t="shared" si="7"/>
        <v>6</v>
      </c>
      <c r="BJ36" s="226">
        <f t="shared" si="8"/>
        <v>0</v>
      </c>
      <c r="BK36" s="226"/>
      <c r="BL36" s="226"/>
      <c r="BM36" s="226"/>
      <c r="BN36" s="226"/>
      <c r="BO36" s="226"/>
      <c r="BP36" s="226"/>
      <c r="BQ36" s="226"/>
      <c r="BR36" s="226"/>
      <c r="BS36" s="226"/>
      <c r="BT36" s="226"/>
      <c r="BU36" s="226"/>
      <c r="BV36" s="226"/>
      <c r="BW36" s="226"/>
      <c r="BX36" s="226"/>
      <c r="BY36" s="226"/>
      <c r="BZ36" s="226"/>
      <c r="CA36" s="226"/>
      <c r="CB36" s="230"/>
      <c r="CC36" s="231"/>
      <c r="CD36" s="231"/>
      <c r="CE36" s="231"/>
    </row>
    <row r="37" spans="1:83" ht="15.75" customHeight="1">
      <c r="A37" s="225" t="s">
        <v>87</v>
      </c>
      <c r="B37" s="226">
        <v>214</v>
      </c>
      <c r="C37" s="225">
        <v>1</v>
      </c>
      <c r="D37" s="227">
        <v>101</v>
      </c>
      <c r="E37" s="227">
        <v>5</v>
      </c>
      <c r="F37" s="227">
        <v>110</v>
      </c>
      <c r="G37" s="227">
        <v>3</v>
      </c>
      <c r="H37" s="227">
        <v>95</v>
      </c>
      <c r="I37" s="227">
        <v>3</v>
      </c>
      <c r="J37" s="227">
        <v>126</v>
      </c>
      <c r="K37" s="227">
        <v>4</v>
      </c>
      <c r="L37" s="227">
        <v>101</v>
      </c>
      <c r="M37" s="227">
        <v>4</v>
      </c>
      <c r="N37" s="227">
        <v>98</v>
      </c>
      <c r="O37" s="227">
        <v>3</v>
      </c>
      <c r="P37" s="227">
        <v>94</v>
      </c>
      <c r="Q37" s="227">
        <v>4</v>
      </c>
      <c r="R37" s="227">
        <v>114</v>
      </c>
      <c r="S37" s="227">
        <v>4</v>
      </c>
      <c r="T37" s="227">
        <v>87</v>
      </c>
      <c r="U37" s="227">
        <v>4</v>
      </c>
      <c r="V37" s="227">
        <v>90</v>
      </c>
      <c r="W37" s="227">
        <v>3</v>
      </c>
      <c r="X37" s="227">
        <v>75</v>
      </c>
      <c r="Y37" s="227">
        <v>3</v>
      </c>
      <c r="Z37" s="227">
        <v>110</v>
      </c>
      <c r="AA37" s="227">
        <v>4</v>
      </c>
      <c r="AB37" s="227">
        <v>84</v>
      </c>
      <c r="AC37" s="227">
        <v>4</v>
      </c>
      <c r="AD37" s="227">
        <v>71</v>
      </c>
      <c r="AE37" s="227">
        <v>3</v>
      </c>
      <c r="AF37" s="227">
        <v>98</v>
      </c>
      <c r="AG37" s="227">
        <v>4</v>
      </c>
      <c r="AH37" s="227">
        <v>79</v>
      </c>
      <c r="AI37" s="227">
        <v>3</v>
      </c>
      <c r="AJ37" s="227">
        <v>66</v>
      </c>
      <c r="AK37" s="227">
        <v>3</v>
      </c>
      <c r="AL37" s="227">
        <v>60</v>
      </c>
      <c r="AM37" s="227">
        <v>2</v>
      </c>
      <c r="AN37" s="227">
        <v>65</v>
      </c>
      <c r="AO37" s="227">
        <v>3</v>
      </c>
      <c r="AP37" s="227">
        <v>48</v>
      </c>
      <c r="AQ37" s="227">
        <v>2</v>
      </c>
      <c r="AR37" s="227">
        <v>62</v>
      </c>
      <c r="AS37" s="227">
        <v>3</v>
      </c>
      <c r="AT37" s="227">
        <v>66</v>
      </c>
      <c r="AU37" s="227">
        <v>3</v>
      </c>
      <c r="AV37" s="232">
        <v>4</v>
      </c>
      <c r="AW37" s="233">
        <v>2</v>
      </c>
      <c r="AX37" s="233">
        <v>0</v>
      </c>
      <c r="AY37" s="226">
        <v>4</v>
      </c>
      <c r="AZ37" s="226">
        <v>2</v>
      </c>
      <c r="BA37" s="226">
        <v>0</v>
      </c>
      <c r="BB37" s="226">
        <f t="shared" si="0"/>
        <v>7</v>
      </c>
      <c r="BC37" s="226">
        <f t="shared" si="1"/>
        <v>3</v>
      </c>
      <c r="BD37" s="226">
        <f t="shared" si="2"/>
        <v>3</v>
      </c>
      <c r="BE37" s="226">
        <f t="shared" si="3"/>
        <v>8</v>
      </c>
      <c r="BF37" s="226">
        <f t="shared" si="4"/>
        <v>4</v>
      </c>
      <c r="BG37" s="226">
        <f t="shared" si="5"/>
        <v>4</v>
      </c>
      <c r="BH37" s="226">
        <f t="shared" si="6"/>
        <v>10</v>
      </c>
      <c r="BI37" s="226">
        <f t="shared" si="7"/>
        <v>5</v>
      </c>
      <c r="BJ37" s="226">
        <f t="shared" si="8"/>
        <v>4</v>
      </c>
      <c r="BK37" s="226"/>
      <c r="BL37" s="226"/>
      <c r="BM37" s="226"/>
      <c r="BN37" s="226"/>
      <c r="BO37" s="226"/>
      <c r="BP37" s="226"/>
      <c r="BQ37" s="226"/>
      <c r="BR37" s="226"/>
      <c r="BS37" s="226"/>
      <c r="BT37" s="226"/>
      <c r="BU37" s="226"/>
      <c r="BV37" s="226"/>
      <c r="BW37" s="226"/>
      <c r="BX37" s="226"/>
      <c r="BY37" s="226"/>
      <c r="BZ37" s="226"/>
      <c r="CA37" s="226"/>
      <c r="CB37" s="230"/>
      <c r="CC37" s="231"/>
      <c r="CD37" s="231"/>
      <c r="CE37" s="231"/>
    </row>
    <row r="38" spans="1:83" ht="15.75" customHeight="1">
      <c r="A38" s="225" t="s">
        <v>87</v>
      </c>
      <c r="B38" s="226">
        <v>215</v>
      </c>
      <c r="C38" s="225">
        <v>1</v>
      </c>
      <c r="D38" s="227">
        <v>108</v>
      </c>
      <c r="E38" s="227">
        <v>4</v>
      </c>
      <c r="F38" s="227"/>
      <c r="G38" s="227"/>
      <c r="H38" s="227">
        <v>109</v>
      </c>
      <c r="I38" s="227">
        <v>5</v>
      </c>
      <c r="J38" s="227"/>
      <c r="K38" s="227"/>
      <c r="L38" s="227">
        <v>95</v>
      </c>
      <c r="M38" s="227">
        <v>4</v>
      </c>
      <c r="N38" s="227"/>
      <c r="O38" s="227"/>
      <c r="P38" s="227">
        <v>95</v>
      </c>
      <c r="Q38" s="227">
        <v>4</v>
      </c>
      <c r="R38" s="227"/>
      <c r="S38" s="227"/>
      <c r="T38" s="227">
        <v>96</v>
      </c>
      <c r="U38" s="227">
        <v>4</v>
      </c>
      <c r="V38" s="227"/>
      <c r="W38" s="227"/>
      <c r="X38" s="227">
        <v>90</v>
      </c>
      <c r="Y38" s="227">
        <v>4</v>
      </c>
      <c r="Z38" s="227"/>
      <c r="AA38" s="227"/>
      <c r="AB38" s="227">
        <v>75</v>
      </c>
      <c r="AC38" s="227">
        <v>3</v>
      </c>
      <c r="AD38" s="227"/>
      <c r="AE38" s="227"/>
      <c r="AF38" s="227">
        <v>74</v>
      </c>
      <c r="AG38" s="227">
        <v>3</v>
      </c>
      <c r="AH38" s="227"/>
      <c r="AI38" s="227"/>
      <c r="AJ38" s="227">
        <v>82</v>
      </c>
      <c r="AK38" s="227">
        <v>4</v>
      </c>
      <c r="AL38" s="227"/>
      <c r="AM38" s="227"/>
      <c r="AN38" s="227">
        <v>48</v>
      </c>
      <c r="AO38" s="227">
        <v>2</v>
      </c>
      <c r="AP38" s="227"/>
      <c r="AQ38" s="227"/>
      <c r="AR38" s="227">
        <v>44</v>
      </c>
      <c r="AS38" s="227">
        <v>2</v>
      </c>
      <c r="AT38" s="227"/>
      <c r="AU38" s="227"/>
      <c r="AV38" s="232">
        <v>2</v>
      </c>
      <c r="AW38" s="233">
        <v>0</v>
      </c>
      <c r="AX38" s="233">
        <v>0</v>
      </c>
      <c r="AY38" s="226">
        <v>2</v>
      </c>
      <c r="AZ38" s="226">
        <v>0</v>
      </c>
      <c r="BA38" s="226">
        <v>0</v>
      </c>
      <c r="BB38" s="226">
        <f t="shared" si="0"/>
        <v>4</v>
      </c>
      <c r="BC38" s="226">
        <f t="shared" si="1"/>
        <v>3</v>
      </c>
      <c r="BD38" s="226">
        <f t="shared" si="2"/>
        <v>0</v>
      </c>
      <c r="BE38" s="226">
        <f t="shared" si="3"/>
        <v>4</v>
      </c>
      <c r="BF38" s="226">
        <f t="shared" si="4"/>
        <v>4</v>
      </c>
      <c r="BG38" s="226">
        <f t="shared" si="5"/>
        <v>0</v>
      </c>
      <c r="BH38" s="226">
        <f t="shared" si="6"/>
        <v>5</v>
      </c>
      <c r="BI38" s="226">
        <f t="shared" si="7"/>
        <v>5</v>
      </c>
      <c r="BJ38" s="226">
        <f t="shared" si="8"/>
        <v>0</v>
      </c>
      <c r="BK38" s="226"/>
      <c r="BL38" s="226"/>
      <c r="BM38" s="226"/>
      <c r="BN38" s="226"/>
      <c r="BO38" s="226"/>
      <c r="BP38" s="226"/>
      <c r="BQ38" s="226"/>
      <c r="BR38" s="226"/>
      <c r="BS38" s="226"/>
      <c r="BT38" s="226"/>
      <c r="BU38" s="226"/>
      <c r="BV38" s="226"/>
      <c r="BW38" s="226"/>
      <c r="BX38" s="226"/>
      <c r="BY38" s="226"/>
      <c r="BZ38" s="226"/>
      <c r="CA38" s="226"/>
      <c r="CB38" s="230"/>
      <c r="CC38" s="231"/>
      <c r="CD38" s="231"/>
      <c r="CE38" s="231"/>
    </row>
    <row r="39" spans="1:83" ht="15.75" customHeight="1">
      <c r="A39" s="225" t="s">
        <v>87</v>
      </c>
      <c r="B39" s="226">
        <v>220</v>
      </c>
      <c r="C39" s="225">
        <v>1</v>
      </c>
      <c r="D39" s="227">
        <v>233</v>
      </c>
      <c r="E39" s="227">
        <v>9</v>
      </c>
      <c r="F39" s="227"/>
      <c r="G39" s="227"/>
      <c r="H39" s="227">
        <v>279</v>
      </c>
      <c r="I39" s="227">
        <v>10</v>
      </c>
      <c r="J39" s="227"/>
      <c r="K39" s="227"/>
      <c r="L39" s="227">
        <v>256</v>
      </c>
      <c r="M39" s="227">
        <v>10</v>
      </c>
      <c r="N39" s="227"/>
      <c r="O39" s="227"/>
      <c r="P39" s="227">
        <v>265</v>
      </c>
      <c r="Q39" s="227">
        <v>10</v>
      </c>
      <c r="R39" s="227"/>
      <c r="S39" s="227"/>
      <c r="T39" s="227">
        <v>244</v>
      </c>
      <c r="U39" s="227">
        <v>10</v>
      </c>
      <c r="V39" s="227"/>
      <c r="W39" s="227"/>
      <c r="X39" s="227">
        <v>212</v>
      </c>
      <c r="Y39" s="227">
        <v>8</v>
      </c>
      <c r="Z39" s="227"/>
      <c r="AA39" s="227"/>
      <c r="AB39" s="227">
        <v>208</v>
      </c>
      <c r="AC39" s="227">
        <v>12</v>
      </c>
      <c r="AD39" s="227"/>
      <c r="AE39" s="227"/>
      <c r="AF39" s="227">
        <v>161</v>
      </c>
      <c r="AG39" s="227">
        <v>7</v>
      </c>
      <c r="AH39" s="227"/>
      <c r="AI39" s="227"/>
      <c r="AJ39" s="227">
        <v>167</v>
      </c>
      <c r="AK39" s="227">
        <v>8</v>
      </c>
      <c r="AL39" s="227"/>
      <c r="AM39" s="227"/>
      <c r="AN39" s="227">
        <v>121</v>
      </c>
      <c r="AO39" s="227">
        <v>5</v>
      </c>
      <c r="AP39" s="227"/>
      <c r="AQ39" s="227"/>
      <c r="AR39" s="227">
        <v>124</v>
      </c>
      <c r="AS39" s="227">
        <v>5</v>
      </c>
      <c r="AT39" s="227"/>
      <c r="AU39" s="227"/>
      <c r="AV39" s="232">
        <v>5</v>
      </c>
      <c r="AW39" s="233">
        <v>0</v>
      </c>
      <c r="AX39" s="233">
        <v>0</v>
      </c>
      <c r="AY39" s="226">
        <v>5</v>
      </c>
      <c r="AZ39" s="226">
        <v>0</v>
      </c>
      <c r="BA39" s="226">
        <v>0</v>
      </c>
      <c r="BB39" s="226">
        <f t="shared" si="0"/>
        <v>9</v>
      </c>
      <c r="BC39" s="226">
        <f t="shared" si="1"/>
        <v>7</v>
      </c>
      <c r="BD39" s="226">
        <f t="shared" si="2"/>
        <v>0</v>
      </c>
      <c r="BE39" s="226">
        <f t="shared" si="3"/>
        <v>11</v>
      </c>
      <c r="BF39" s="226">
        <f t="shared" si="4"/>
        <v>9</v>
      </c>
      <c r="BG39" s="226">
        <f t="shared" si="5"/>
        <v>0</v>
      </c>
      <c r="BH39" s="226">
        <f t="shared" si="6"/>
        <v>13</v>
      </c>
      <c r="BI39" s="226">
        <f t="shared" si="7"/>
        <v>12</v>
      </c>
      <c r="BJ39" s="226">
        <f t="shared" si="8"/>
        <v>0</v>
      </c>
      <c r="BK39" s="226"/>
      <c r="BL39" s="226"/>
      <c r="BM39" s="226"/>
      <c r="BN39" s="226"/>
      <c r="BO39" s="226"/>
      <c r="BP39" s="226"/>
      <c r="BQ39" s="226"/>
      <c r="BR39" s="226"/>
      <c r="BS39" s="226"/>
      <c r="BT39" s="226"/>
      <c r="BU39" s="226"/>
      <c r="BV39" s="226"/>
      <c r="BW39" s="226"/>
      <c r="BX39" s="226"/>
      <c r="BY39" s="226"/>
      <c r="BZ39" s="226"/>
      <c r="CA39" s="226"/>
      <c r="CB39" s="230"/>
      <c r="CC39" s="231"/>
      <c r="CD39" s="231"/>
      <c r="CE39" s="231"/>
    </row>
    <row r="40" spans="1:83" ht="15.75" customHeight="1">
      <c r="A40" s="225" t="s">
        <v>87</v>
      </c>
      <c r="B40" s="226">
        <v>225</v>
      </c>
      <c r="C40" s="225">
        <v>1</v>
      </c>
      <c r="D40" s="227">
        <v>71</v>
      </c>
      <c r="E40" s="227">
        <v>3</v>
      </c>
      <c r="F40" s="227">
        <v>72</v>
      </c>
      <c r="G40" s="227">
        <v>2</v>
      </c>
      <c r="H40" s="227">
        <v>68</v>
      </c>
      <c r="I40" s="227">
        <v>3</v>
      </c>
      <c r="J40" s="227">
        <v>51</v>
      </c>
      <c r="K40" s="227">
        <v>2</v>
      </c>
      <c r="L40" s="227">
        <v>84</v>
      </c>
      <c r="M40" s="227">
        <v>3</v>
      </c>
      <c r="N40" s="227">
        <v>50</v>
      </c>
      <c r="O40" s="227">
        <v>2</v>
      </c>
      <c r="P40" s="227">
        <v>78</v>
      </c>
      <c r="Q40" s="227">
        <v>3</v>
      </c>
      <c r="R40" s="227">
        <v>41</v>
      </c>
      <c r="S40" s="227">
        <v>2</v>
      </c>
      <c r="T40" s="227">
        <v>74</v>
      </c>
      <c r="U40" s="227">
        <v>3</v>
      </c>
      <c r="V40" s="227">
        <v>55</v>
      </c>
      <c r="W40" s="227">
        <v>2</v>
      </c>
      <c r="X40" s="227">
        <v>75</v>
      </c>
      <c r="Y40" s="227">
        <v>3</v>
      </c>
      <c r="Z40" s="227">
        <v>44</v>
      </c>
      <c r="AA40" s="227">
        <v>2</v>
      </c>
      <c r="AB40" s="227">
        <v>85</v>
      </c>
      <c r="AC40" s="227">
        <v>3</v>
      </c>
      <c r="AD40" s="227">
        <v>47</v>
      </c>
      <c r="AE40" s="227">
        <v>2</v>
      </c>
      <c r="AF40" s="227">
        <v>70</v>
      </c>
      <c r="AG40" s="227">
        <v>3</v>
      </c>
      <c r="AH40" s="227">
        <v>27</v>
      </c>
      <c r="AI40" s="227">
        <v>1</v>
      </c>
      <c r="AJ40" s="227">
        <v>74</v>
      </c>
      <c r="AK40" s="227">
        <v>3</v>
      </c>
      <c r="AL40" s="227">
        <v>23</v>
      </c>
      <c r="AM40" s="227">
        <v>1</v>
      </c>
      <c r="AN40" s="227">
        <v>56</v>
      </c>
      <c r="AO40" s="227">
        <v>2</v>
      </c>
      <c r="AP40" s="227">
        <v>33</v>
      </c>
      <c r="AQ40" s="227">
        <v>1</v>
      </c>
      <c r="AR40" s="227">
        <v>79</v>
      </c>
      <c r="AS40" s="227">
        <v>3</v>
      </c>
      <c r="AT40" s="227">
        <v>40</v>
      </c>
      <c r="AU40" s="227">
        <v>1</v>
      </c>
      <c r="AV40" s="232">
        <v>2</v>
      </c>
      <c r="AW40" s="233">
        <v>1</v>
      </c>
      <c r="AX40" s="233">
        <v>2</v>
      </c>
      <c r="AY40" s="226">
        <v>2</v>
      </c>
      <c r="AZ40" s="226">
        <v>1</v>
      </c>
      <c r="BA40" s="226">
        <v>0</v>
      </c>
      <c r="BB40" s="226">
        <f t="shared" si="0"/>
        <v>5</v>
      </c>
      <c r="BC40" s="226">
        <f t="shared" si="1"/>
        <v>2</v>
      </c>
      <c r="BD40" s="226">
        <f t="shared" si="2"/>
        <v>2</v>
      </c>
      <c r="BE40" s="226">
        <f t="shared" si="3"/>
        <v>6</v>
      </c>
      <c r="BF40" s="226">
        <f t="shared" si="4"/>
        <v>3</v>
      </c>
      <c r="BG40" s="226">
        <f t="shared" si="5"/>
        <v>2</v>
      </c>
      <c r="BH40" s="226">
        <f t="shared" si="6"/>
        <v>7</v>
      </c>
      <c r="BI40" s="226">
        <f t="shared" si="7"/>
        <v>4</v>
      </c>
      <c r="BJ40" s="226">
        <f t="shared" si="8"/>
        <v>3</v>
      </c>
      <c r="BK40" s="226"/>
      <c r="BL40" s="226"/>
      <c r="BM40" s="226"/>
      <c r="BN40" s="226"/>
      <c r="BO40" s="226"/>
      <c r="BP40" s="226"/>
      <c r="BQ40" s="226"/>
      <c r="BR40" s="226"/>
      <c r="BS40" s="226"/>
      <c r="BT40" s="226"/>
      <c r="BU40" s="226"/>
      <c r="BV40" s="226"/>
      <c r="BW40" s="226"/>
      <c r="BX40" s="226"/>
      <c r="BY40" s="226"/>
      <c r="BZ40" s="226"/>
      <c r="CA40" s="226"/>
      <c r="CB40" s="230"/>
      <c r="CC40" s="231"/>
      <c r="CD40" s="231"/>
      <c r="CE40" s="231"/>
    </row>
    <row r="41" spans="1:83" ht="15.75" customHeight="1">
      <c r="A41" s="225" t="s">
        <v>87</v>
      </c>
      <c r="B41" s="226">
        <v>233</v>
      </c>
      <c r="C41" s="225">
        <v>1</v>
      </c>
      <c r="D41" s="227">
        <v>176</v>
      </c>
      <c r="E41" s="227">
        <v>6</v>
      </c>
      <c r="F41" s="227">
        <v>29</v>
      </c>
      <c r="G41" s="227">
        <v>1</v>
      </c>
      <c r="H41" s="227">
        <v>178</v>
      </c>
      <c r="I41" s="227">
        <v>6</v>
      </c>
      <c r="J41" s="227">
        <v>30</v>
      </c>
      <c r="K41" s="227">
        <v>1</v>
      </c>
      <c r="L41" s="227">
        <v>156</v>
      </c>
      <c r="M41" s="227">
        <v>6</v>
      </c>
      <c r="N41" s="227">
        <v>29</v>
      </c>
      <c r="O41" s="227">
        <v>1</v>
      </c>
      <c r="P41" s="227">
        <v>172</v>
      </c>
      <c r="Q41" s="227">
        <v>6</v>
      </c>
      <c r="R41" s="227">
        <v>23</v>
      </c>
      <c r="S41" s="227">
        <v>1</v>
      </c>
      <c r="T41" s="227">
        <v>171</v>
      </c>
      <c r="U41" s="227">
        <v>6</v>
      </c>
      <c r="V41" s="227">
        <v>27</v>
      </c>
      <c r="W41" s="227">
        <v>1</v>
      </c>
      <c r="X41" s="227">
        <v>137</v>
      </c>
      <c r="Y41" s="227">
        <v>5</v>
      </c>
      <c r="Z41" s="227">
        <v>21</v>
      </c>
      <c r="AA41" s="227">
        <v>1</v>
      </c>
      <c r="AB41" s="227">
        <v>137</v>
      </c>
      <c r="AC41" s="227">
        <v>5</v>
      </c>
      <c r="AD41" s="227">
        <v>26</v>
      </c>
      <c r="AE41" s="227">
        <v>1</v>
      </c>
      <c r="AF41" s="227">
        <v>124</v>
      </c>
      <c r="AG41" s="227">
        <v>5</v>
      </c>
      <c r="AH41" s="227">
        <v>30</v>
      </c>
      <c r="AI41" s="227">
        <v>1</v>
      </c>
      <c r="AJ41" s="227">
        <v>147</v>
      </c>
      <c r="AK41" s="227">
        <v>5</v>
      </c>
      <c r="AL41" s="227">
        <v>19</v>
      </c>
      <c r="AM41" s="227">
        <v>1</v>
      </c>
      <c r="AN41" s="227">
        <v>70</v>
      </c>
      <c r="AO41" s="227">
        <v>3</v>
      </c>
      <c r="AP41" s="227">
        <v>14</v>
      </c>
      <c r="AQ41" s="227">
        <v>1</v>
      </c>
      <c r="AR41" s="227">
        <v>74</v>
      </c>
      <c r="AS41" s="227">
        <v>3</v>
      </c>
      <c r="AT41" s="227">
        <v>14</v>
      </c>
      <c r="AU41" s="227">
        <v>1</v>
      </c>
      <c r="AV41" s="232">
        <v>4</v>
      </c>
      <c r="AW41" s="233">
        <v>1</v>
      </c>
      <c r="AX41" s="233">
        <v>1</v>
      </c>
      <c r="AY41" s="226">
        <v>4</v>
      </c>
      <c r="AZ41" s="226">
        <v>1</v>
      </c>
      <c r="BA41" s="226">
        <v>0</v>
      </c>
      <c r="BB41" s="226">
        <f t="shared" si="0"/>
        <v>6</v>
      </c>
      <c r="BC41" s="226">
        <f t="shared" si="1"/>
        <v>4</v>
      </c>
      <c r="BD41" s="226">
        <f t="shared" si="2"/>
        <v>1</v>
      </c>
      <c r="BE41" s="226">
        <f t="shared" si="3"/>
        <v>7</v>
      </c>
      <c r="BF41" s="226">
        <f t="shared" si="4"/>
        <v>5</v>
      </c>
      <c r="BG41" s="226">
        <f t="shared" si="5"/>
        <v>1</v>
      </c>
      <c r="BH41" s="226">
        <f t="shared" si="6"/>
        <v>9</v>
      </c>
      <c r="BI41" s="226">
        <f t="shared" si="7"/>
        <v>7</v>
      </c>
      <c r="BJ41" s="226">
        <f t="shared" si="8"/>
        <v>2</v>
      </c>
      <c r="BK41" s="226"/>
      <c r="BL41" s="226"/>
      <c r="BM41" s="226"/>
      <c r="BN41" s="226"/>
      <c r="BO41" s="226"/>
      <c r="BP41" s="226"/>
      <c r="BQ41" s="226"/>
      <c r="BR41" s="226"/>
      <c r="BS41" s="226"/>
      <c r="BT41" s="226"/>
      <c r="BU41" s="226"/>
      <c r="BV41" s="226"/>
      <c r="BW41" s="226"/>
      <c r="BX41" s="226"/>
      <c r="BY41" s="226"/>
      <c r="BZ41" s="226"/>
      <c r="CA41" s="226"/>
      <c r="CB41" s="230"/>
      <c r="CC41" s="231"/>
      <c r="CD41" s="231"/>
      <c r="CE41" s="231"/>
    </row>
    <row r="42" spans="1:83" ht="15.75" customHeight="1">
      <c r="A42" s="225" t="s">
        <v>87</v>
      </c>
      <c r="B42" s="226">
        <v>234</v>
      </c>
      <c r="C42" s="225">
        <v>1</v>
      </c>
      <c r="D42" s="227">
        <v>134</v>
      </c>
      <c r="E42" s="227">
        <v>5</v>
      </c>
      <c r="F42" s="227" t="s">
        <v>15</v>
      </c>
      <c r="G42" s="227" t="s">
        <v>15</v>
      </c>
      <c r="H42" s="227">
        <v>129</v>
      </c>
      <c r="I42" s="227">
        <v>5</v>
      </c>
      <c r="J42" s="227" t="s">
        <v>15</v>
      </c>
      <c r="K42" s="227" t="s">
        <v>15</v>
      </c>
      <c r="L42" s="227">
        <v>123</v>
      </c>
      <c r="M42" s="227">
        <v>5</v>
      </c>
      <c r="N42" s="227" t="s">
        <v>15</v>
      </c>
      <c r="O42" s="227" t="s">
        <v>15</v>
      </c>
      <c r="P42" s="227">
        <v>126</v>
      </c>
      <c r="Q42" s="227">
        <v>5</v>
      </c>
      <c r="R42" s="227">
        <v>26</v>
      </c>
      <c r="S42" s="227">
        <v>1</v>
      </c>
      <c r="T42" s="227">
        <v>100</v>
      </c>
      <c r="U42" s="227">
        <v>4</v>
      </c>
      <c r="V42" s="227" t="s">
        <v>15</v>
      </c>
      <c r="W42" s="227" t="s">
        <v>15</v>
      </c>
      <c r="X42" s="227">
        <v>87</v>
      </c>
      <c r="Y42" s="227">
        <v>3</v>
      </c>
      <c r="Z42" s="227" t="s">
        <v>15</v>
      </c>
      <c r="AA42" s="227" t="s">
        <v>15</v>
      </c>
      <c r="AB42" s="227">
        <v>85</v>
      </c>
      <c r="AC42" s="227">
        <v>4</v>
      </c>
      <c r="AD42" s="227" t="s">
        <v>15</v>
      </c>
      <c r="AE42" s="227" t="s">
        <v>15</v>
      </c>
      <c r="AF42" s="227">
        <v>88</v>
      </c>
      <c r="AG42" s="227">
        <v>4</v>
      </c>
      <c r="AH42" s="227" t="s">
        <v>15</v>
      </c>
      <c r="AI42" s="227" t="s">
        <v>15</v>
      </c>
      <c r="AJ42" s="227">
        <v>78</v>
      </c>
      <c r="AK42" s="227">
        <v>4</v>
      </c>
      <c r="AL42" s="227" t="s">
        <v>15</v>
      </c>
      <c r="AM42" s="227" t="s">
        <v>15</v>
      </c>
      <c r="AN42" s="227">
        <v>46</v>
      </c>
      <c r="AO42" s="227">
        <v>2</v>
      </c>
      <c r="AP42" s="227" t="s">
        <v>15</v>
      </c>
      <c r="AQ42" s="227" t="s">
        <v>15</v>
      </c>
      <c r="AR42" s="227">
        <v>53</v>
      </c>
      <c r="AS42" s="227">
        <v>2</v>
      </c>
      <c r="AT42" s="227" t="s">
        <v>15</v>
      </c>
      <c r="AU42" s="227" t="s">
        <v>15</v>
      </c>
      <c r="AV42" s="232">
        <v>2</v>
      </c>
      <c r="AW42" s="233">
        <v>0</v>
      </c>
      <c r="AX42" s="233">
        <v>0</v>
      </c>
      <c r="AY42" s="226">
        <v>2</v>
      </c>
      <c r="AZ42" s="226">
        <v>0</v>
      </c>
      <c r="BA42" s="226">
        <v>0</v>
      </c>
      <c r="BB42" s="226" t="e">
        <f t="shared" si="0"/>
        <v>#VALUE!</v>
      </c>
      <c r="BC42" s="226">
        <f t="shared" si="1"/>
        <v>3</v>
      </c>
      <c r="BD42" s="226" t="e">
        <f t="shared" si="2"/>
        <v>#VALUE!</v>
      </c>
      <c r="BE42" s="226" t="e">
        <f t="shared" si="3"/>
        <v>#VALUE!</v>
      </c>
      <c r="BF42" s="226">
        <f t="shared" si="4"/>
        <v>4</v>
      </c>
      <c r="BG42" s="226" t="e">
        <f t="shared" si="5"/>
        <v>#VALUE!</v>
      </c>
      <c r="BH42" s="226" t="e">
        <f t="shared" si="6"/>
        <v>#VALUE!</v>
      </c>
      <c r="BI42" s="226">
        <f t="shared" si="7"/>
        <v>5</v>
      </c>
      <c r="BJ42" s="226" t="e">
        <f t="shared" si="8"/>
        <v>#VALUE!</v>
      </c>
      <c r="BK42" s="226"/>
      <c r="BL42" s="226"/>
      <c r="BM42" s="226"/>
      <c r="BN42" s="226"/>
      <c r="BO42" s="226"/>
      <c r="BP42" s="226"/>
      <c r="BQ42" s="226"/>
      <c r="BR42" s="226"/>
      <c r="BS42" s="226"/>
      <c r="BT42" s="226"/>
      <c r="BU42" s="226"/>
      <c r="BV42" s="226"/>
      <c r="BW42" s="226"/>
      <c r="BX42" s="226"/>
      <c r="BY42" s="226"/>
      <c r="BZ42" s="226"/>
      <c r="CA42" s="226"/>
      <c r="CB42" s="230"/>
      <c r="CC42" s="231"/>
      <c r="CD42" s="231"/>
      <c r="CE42" s="231"/>
    </row>
    <row r="43" spans="1:83" ht="15.75" customHeight="1">
      <c r="A43" s="225" t="s">
        <v>87</v>
      </c>
      <c r="B43" s="226">
        <v>238</v>
      </c>
      <c r="C43" s="225">
        <v>1</v>
      </c>
      <c r="D43" s="227">
        <v>125</v>
      </c>
      <c r="E43" s="227">
        <v>5</v>
      </c>
      <c r="F43" s="227"/>
      <c r="G43" s="227"/>
      <c r="H43" s="227">
        <v>185</v>
      </c>
      <c r="I43" s="227">
        <v>7</v>
      </c>
      <c r="J43" s="227"/>
      <c r="K43" s="227"/>
      <c r="L43" s="227">
        <v>147</v>
      </c>
      <c r="M43" s="227">
        <v>6</v>
      </c>
      <c r="N43" s="227"/>
      <c r="O43" s="227"/>
      <c r="P43" s="227">
        <v>183</v>
      </c>
      <c r="Q43" s="227">
        <v>7</v>
      </c>
      <c r="R43" s="227"/>
      <c r="S43" s="227"/>
      <c r="T43" s="227">
        <v>133</v>
      </c>
      <c r="U43" s="227">
        <v>5</v>
      </c>
      <c r="V43" s="227"/>
      <c r="W43" s="227"/>
      <c r="X43" s="227">
        <v>138</v>
      </c>
      <c r="Y43" s="227">
        <v>6</v>
      </c>
      <c r="Z43" s="227"/>
      <c r="AA43" s="227"/>
      <c r="AB43" s="227">
        <v>133</v>
      </c>
      <c r="AC43" s="227">
        <v>5</v>
      </c>
      <c r="AD43" s="227"/>
      <c r="AE43" s="227"/>
      <c r="AF43" s="227">
        <v>154</v>
      </c>
      <c r="AG43" s="227">
        <v>6</v>
      </c>
      <c r="AH43" s="227"/>
      <c r="AI43" s="227"/>
      <c r="AJ43" s="227">
        <v>113</v>
      </c>
      <c r="AK43" s="227">
        <v>5</v>
      </c>
      <c r="AL43" s="227"/>
      <c r="AM43" s="227"/>
      <c r="AN43" s="227">
        <v>110</v>
      </c>
      <c r="AO43" s="227">
        <v>5</v>
      </c>
      <c r="AP43" s="227"/>
      <c r="AQ43" s="227"/>
      <c r="AR43" s="227">
        <v>81</v>
      </c>
      <c r="AS43" s="227">
        <v>4</v>
      </c>
      <c r="AT43" s="227"/>
      <c r="AU43" s="227"/>
      <c r="AV43" s="232">
        <v>3</v>
      </c>
      <c r="AW43" s="233">
        <v>0</v>
      </c>
      <c r="AX43" s="233">
        <v>3</v>
      </c>
      <c r="AY43" s="226">
        <v>4</v>
      </c>
      <c r="AZ43" s="226">
        <v>0</v>
      </c>
      <c r="BA43" s="226">
        <v>0</v>
      </c>
      <c r="BB43" s="226">
        <f t="shared" si="0"/>
        <v>6</v>
      </c>
      <c r="BC43" s="226">
        <f t="shared" si="1"/>
        <v>4</v>
      </c>
      <c r="BD43" s="226">
        <f t="shared" si="2"/>
        <v>0</v>
      </c>
      <c r="BE43" s="226">
        <f t="shared" si="3"/>
        <v>7</v>
      </c>
      <c r="BF43" s="226">
        <f t="shared" si="4"/>
        <v>6</v>
      </c>
      <c r="BG43" s="226">
        <f t="shared" si="5"/>
        <v>0</v>
      </c>
      <c r="BH43" s="226">
        <f t="shared" si="6"/>
        <v>8</v>
      </c>
      <c r="BI43" s="226">
        <f t="shared" si="7"/>
        <v>7</v>
      </c>
      <c r="BJ43" s="226">
        <f t="shared" si="8"/>
        <v>0</v>
      </c>
      <c r="BK43" s="226"/>
      <c r="BL43" s="226"/>
      <c r="BM43" s="226"/>
      <c r="BN43" s="226"/>
      <c r="BO43" s="226"/>
      <c r="BP43" s="226"/>
      <c r="BQ43" s="226"/>
      <c r="BR43" s="226"/>
      <c r="BS43" s="226"/>
      <c r="BT43" s="226"/>
      <c r="BU43" s="226"/>
      <c r="BV43" s="226"/>
      <c r="BW43" s="226"/>
      <c r="BX43" s="226"/>
      <c r="BY43" s="226"/>
      <c r="BZ43" s="226"/>
      <c r="CA43" s="226"/>
      <c r="CB43" s="230"/>
      <c r="CC43" s="231"/>
      <c r="CD43" s="231"/>
      <c r="CE43" s="231"/>
    </row>
    <row r="44" spans="1:83" ht="15.75" customHeight="1">
      <c r="A44" s="225" t="s">
        <v>87</v>
      </c>
      <c r="B44" s="226">
        <v>240</v>
      </c>
      <c r="C44" s="225">
        <v>1</v>
      </c>
      <c r="D44" s="227">
        <v>145</v>
      </c>
      <c r="E44" s="227">
        <v>6</v>
      </c>
      <c r="F44" s="227">
        <v>43</v>
      </c>
      <c r="G44" s="227">
        <v>1</v>
      </c>
      <c r="H44" s="227">
        <v>158</v>
      </c>
      <c r="I44" s="227">
        <v>5</v>
      </c>
      <c r="J44" s="227">
        <v>33</v>
      </c>
      <c r="K44" s="227">
        <v>1</v>
      </c>
      <c r="L44" s="227">
        <v>136</v>
      </c>
      <c r="M44" s="227">
        <v>5</v>
      </c>
      <c r="N44" s="227">
        <v>43</v>
      </c>
      <c r="O44" s="227">
        <v>2</v>
      </c>
      <c r="P44" s="227">
        <v>198</v>
      </c>
      <c r="Q44" s="227">
        <v>6</v>
      </c>
      <c r="R44" s="227">
        <v>34</v>
      </c>
      <c r="S44" s="227">
        <v>1</v>
      </c>
      <c r="T44" s="227">
        <v>169</v>
      </c>
      <c r="U44" s="227">
        <v>6</v>
      </c>
      <c r="V44" s="227">
        <v>27</v>
      </c>
      <c r="W44" s="227">
        <v>1</v>
      </c>
      <c r="X44" s="227">
        <v>124</v>
      </c>
      <c r="Y44" s="227">
        <v>5</v>
      </c>
      <c r="Z44" s="227">
        <v>21</v>
      </c>
      <c r="AA44" s="227">
        <v>1</v>
      </c>
      <c r="AB44" s="227">
        <v>137</v>
      </c>
      <c r="AC44" s="227">
        <v>5</v>
      </c>
      <c r="AD44" s="227">
        <v>18</v>
      </c>
      <c r="AE44" s="227">
        <v>1</v>
      </c>
      <c r="AF44" s="227">
        <v>107</v>
      </c>
      <c r="AG44" s="227">
        <v>5</v>
      </c>
      <c r="AH44" s="227">
        <v>14</v>
      </c>
      <c r="AI44" s="227">
        <v>1</v>
      </c>
      <c r="AJ44" s="227">
        <v>74</v>
      </c>
      <c r="AK44" s="227">
        <v>3</v>
      </c>
      <c r="AL44" s="227">
        <v>15</v>
      </c>
      <c r="AM44" s="227">
        <v>1</v>
      </c>
      <c r="AN44" s="227">
        <v>53</v>
      </c>
      <c r="AO44" s="227">
        <v>2</v>
      </c>
      <c r="AP44" s="227" t="s">
        <v>15</v>
      </c>
      <c r="AQ44" s="227" t="s">
        <v>15</v>
      </c>
      <c r="AR44" s="227">
        <v>44</v>
      </c>
      <c r="AS44" s="227">
        <v>2</v>
      </c>
      <c r="AT44" s="227">
        <v>23</v>
      </c>
      <c r="AU44" s="227">
        <v>1</v>
      </c>
      <c r="AV44" s="232">
        <v>4</v>
      </c>
      <c r="AW44" s="233">
        <v>1</v>
      </c>
      <c r="AX44" s="233">
        <v>0</v>
      </c>
      <c r="AY44" s="226">
        <v>4</v>
      </c>
      <c r="AZ44" s="226">
        <v>1</v>
      </c>
      <c r="BA44" s="226">
        <v>0</v>
      </c>
      <c r="BB44" s="226" t="e">
        <f t="shared" si="0"/>
        <v>#VALUE!</v>
      </c>
      <c r="BC44" s="226">
        <f t="shared" si="1"/>
        <v>4</v>
      </c>
      <c r="BD44" s="226">
        <f t="shared" si="2"/>
        <v>1</v>
      </c>
      <c r="BE44" s="226" t="e">
        <f t="shared" si="3"/>
        <v>#VALUE!</v>
      </c>
      <c r="BF44" s="226">
        <f t="shared" si="4"/>
        <v>5</v>
      </c>
      <c r="BG44" s="226">
        <f t="shared" si="5"/>
        <v>1</v>
      </c>
      <c r="BH44" s="226" t="e">
        <f t="shared" si="6"/>
        <v>#VALUE!</v>
      </c>
      <c r="BI44" s="226">
        <f t="shared" si="7"/>
        <v>6</v>
      </c>
      <c r="BJ44" s="226">
        <f t="shared" si="8"/>
        <v>2</v>
      </c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30"/>
      <c r="CC44" s="231"/>
      <c r="CD44" s="231"/>
      <c r="CE44" s="231"/>
    </row>
    <row r="45" spans="1:83" ht="15.75" customHeight="1">
      <c r="A45" s="225" t="s">
        <v>87</v>
      </c>
      <c r="B45" s="226">
        <v>245</v>
      </c>
      <c r="C45" s="225">
        <v>1</v>
      </c>
      <c r="D45" s="227">
        <v>174</v>
      </c>
      <c r="E45" s="227">
        <v>5</v>
      </c>
      <c r="F45" s="227">
        <v>123</v>
      </c>
      <c r="G45" s="227">
        <v>3</v>
      </c>
      <c r="H45" s="227">
        <v>170</v>
      </c>
      <c r="I45" s="227">
        <v>5</v>
      </c>
      <c r="J45" s="227">
        <v>120</v>
      </c>
      <c r="K45" s="227">
        <v>3</v>
      </c>
      <c r="L45" s="227">
        <v>223</v>
      </c>
      <c r="M45" s="227">
        <v>7</v>
      </c>
      <c r="N45" s="227">
        <v>111</v>
      </c>
      <c r="O45" s="227">
        <v>3</v>
      </c>
      <c r="P45" s="227">
        <v>192</v>
      </c>
      <c r="Q45" s="227">
        <v>6</v>
      </c>
      <c r="R45" s="227">
        <v>93</v>
      </c>
      <c r="S45" s="227">
        <v>3</v>
      </c>
      <c r="T45" s="227">
        <v>175</v>
      </c>
      <c r="U45" s="227">
        <v>5</v>
      </c>
      <c r="V45" s="227">
        <v>100</v>
      </c>
      <c r="W45" s="227">
        <v>3</v>
      </c>
      <c r="X45" s="227">
        <v>150</v>
      </c>
      <c r="Y45" s="227">
        <v>5</v>
      </c>
      <c r="Z45" s="227">
        <v>93</v>
      </c>
      <c r="AA45" s="227">
        <v>3</v>
      </c>
      <c r="AB45" s="227">
        <v>157</v>
      </c>
      <c r="AC45" s="227">
        <v>6</v>
      </c>
      <c r="AD45" s="227">
        <v>68</v>
      </c>
      <c r="AE45" s="227">
        <v>2</v>
      </c>
      <c r="AF45" s="227">
        <v>159</v>
      </c>
      <c r="AG45" s="227">
        <v>6</v>
      </c>
      <c r="AH45" s="227">
        <v>59</v>
      </c>
      <c r="AI45" s="227">
        <v>2</v>
      </c>
      <c r="AJ45" s="227">
        <v>115</v>
      </c>
      <c r="AK45" s="227">
        <v>5</v>
      </c>
      <c r="AL45" s="227">
        <v>59</v>
      </c>
      <c r="AM45" s="227">
        <v>2</v>
      </c>
      <c r="AN45" s="227">
        <v>63</v>
      </c>
      <c r="AO45" s="227">
        <v>3</v>
      </c>
      <c r="AP45" s="227">
        <v>29</v>
      </c>
      <c r="AQ45" s="227">
        <v>1</v>
      </c>
      <c r="AR45" s="227">
        <v>77</v>
      </c>
      <c r="AS45" s="227">
        <v>3</v>
      </c>
      <c r="AT45" s="227">
        <v>29</v>
      </c>
      <c r="AU45" s="227">
        <v>1</v>
      </c>
      <c r="AV45" s="232">
        <v>4</v>
      </c>
      <c r="AW45" s="233">
        <v>2</v>
      </c>
      <c r="AX45" s="233">
        <v>0</v>
      </c>
      <c r="AY45" s="226">
        <v>4</v>
      </c>
      <c r="AZ45" s="226">
        <v>2</v>
      </c>
      <c r="BA45" s="226">
        <v>0</v>
      </c>
      <c r="BB45" s="226">
        <f t="shared" si="0"/>
        <v>8</v>
      </c>
      <c r="BC45" s="226">
        <f t="shared" si="1"/>
        <v>4</v>
      </c>
      <c r="BD45" s="226">
        <f t="shared" si="2"/>
        <v>2</v>
      </c>
      <c r="BE45" s="226">
        <f t="shared" si="3"/>
        <v>9</v>
      </c>
      <c r="BF45" s="226">
        <f t="shared" si="4"/>
        <v>5</v>
      </c>
      <c r="BG45" s="226">
        <f t="shared" si="5"/>
        <v>3</v>
      </c>
      <c r="BH45" s="226">
        <f t="shared" si="6"/>
        <v>11</v>
      </c>
      <c r="BI45" s="226">
        <f t="shared" si="7"/>
        <v>7</v>
      </c>
      <c r="BJ45" s="226">
        <f t="shared" si="8"/>
        <v>4</v>
      </c>
      <c r="BK45" s="226"/>
      <c r="BL45" s="226"/>
      <c r="BM45" s="226"/>
      <c r="BN45" s="226"/>
      <c r="BO45" s="226"/>
      <c r="BP45" s="226"/>
      <c r="BQ45" s="226"/>
      <c r="BR45" s="226"/>
      <c r="BS45" s="226"/>
      <c r="BT45" s="226"/>
      <c r="BU45" s="226"/>
      <c r="BV45" s="226"/>
      <c r="BW45" s="226"/>
      <c r="BX45" s="226"/>
      <c r="BY45" s="226"/>
      <c r="BZ45" s="226"/>
      <c r="CA45" s="226"/>
      <c r="CB45" s="230"/>
      <c r="CC45" s="231"/>
      <c r="CD45" s="231"/>
      <c r="CE45" s="231"/>
    </row>
    <row r="46" spans="1:83" ht="15.75" customHeight="1">
      <c r="A46" s="225" t="s">
        <v>87</v>
      </c>
      <c r="B46" s="226">
        <v>247</v>
      </c>
      <c r="C46" s="225">
        <v>1</v>
      </c>
      <c r="D46" s="227">
        <v>55</v>
      </c>
      <c r="E46" s="227">
        <v>2</v>
      </c>
      <c r="F46" s="227">
        <v>36</v>
      </c>
      <c r="G46" s="227">
        <v>1</v>
      </c>
      <c r="H46" s="227">
        <v>82</v>
      </c>
      <c r="I46" s="227">
        <v>3</v>
      </c>
      <c r="J46" s="227">
        <v>57</v>
      </c>
      <c r="K46" s="227">
        <v>2</v>
      </c>
      <c r="L46" s="227">
        <v>60</v>
      </c>
      <c r="M46" s="227">
        <v>2</v>
      </c>
      <c r="N46" s="227">
        <v>22</v>
      </c>
      <c r="O46" s="227">
        <v>1</v>
      </c>
      <c r="P46" s="227">
        <v>68</v>
      </c>
      <c r="Q46" s="227">
        <v>2</v>
      </c>
      <c r="R46" s="227">
        <v>36</v>
      </c>
      <c r="S46" s="227">
        <v>1</v>
      </c>
      <c r="T46" s="227">
        <v>55</v>
      </c>
      <c r="U46" s="227">
        <v>2</v>
      </c>
      <c r="V46" s="227">
        <v>29</v>
      </c>
      <c r="W46" s="227">
        <v>1</v>
      </c>
      <c r="X46" s="227">
        <v>51</v>
      </c>
      <c r="Y46" s="227">
        <v>2</v>
      </c>
      <c r="Z46" s="227">
        <v>14</v>
      </c>
      <c r="AA46" s="227">
        <v>1</v>
      </c>
      <c r="AB46" s="227">
        <v>49</v>
      </c>
      <c r="AC46" s="227">
        <v>2</v>
      </c>
      <c r="AD46" s="227">
        <v>14</v>
      </c>
      <c r="AE46" s="227">
        <v>1</v>
      </c>
      <c r="AF46" s="227">
        <v>35</v>
      </c>
      <c r="AG46" s="227">
        <v>1</v>
      </c>
      <c r="AH46" s="227">
        <v>17</v>
      </c>
      <c r="AI46" s="227">
        <v>2</v>
      </c>
      <c r="AJ46" s="227">
        <v>38</v>
      </c>
      <c r="AK46" s="227">
        <v>2</v>
      </c>
      <c r="AL46" s="227" t="s">
        <v>15</v>
      </c>
      <c r="AM46" s="227" t="s">
        <v>15</v>
      </c>
      <c r="AN46" s="227">
        <v>22</v>
      </c>
      <c r="AO46" s="227">
        <v>1</v>
      </c>
      <c r="AP46" s="227" t="s">
        <v>15</v>
      </c>
      <c r="AQ46" s="227" t="s">
        <v>15</v>
      </c>
      <c r="AR46" s="227">
        <v>19</v>
      </c>
      <c r="AS46" s="227">
        <v>1</v>
      </c>
      <c r="AT46" s="227">
        <v>13</v>
      </c>
      <c r="AU46" s="227">
        <v>1</v>
      </c>
      <c r="AV46" s="232">
        <v>3</v>
      </c>
      <c r="AW46" s="233">
        <v>1</v>
      </c>
      <c r="AX46" s="233">
        <v>0</v>
      </c>
      <c r="AY46" s="226">
        <v>2</v>
      </c>
      <c r="AZ46" s="226">
        <v>0</v>
      </c>
      <c r="BA46" s="226">
        <v>0</v>
      </c>
      <c r="BB46" s="226" t="e">
        <f t="shared" si="0"/>
        <v>#VALUE!</v>
      </c>
      <c r="BC46" s="226">
        <f t="shared" si="1"/>
        <v>2</v>
      </c>
      <c r="BD46" s="226">
        <f t="shared" si="2"/>
        <v>1</v>
      </c>
      <c r="BE46" s="226" t="e">
        <f t="shared" si="3"/>
        <v>#VALUE!</v>
      </c>
      <c r="BF46" s="226">
        <f t="shared" si="4"/>
        <v>2</v>
      </c>
      <c r="BG46" s="226">
        <f t="shared" si="5"/>
        <v>1</v>
      </c>
      <c r="BH46" s="226" t="e">
        <f t="shared" si="6"/>
        <v>#VALUE!</v>
      </c>
      <c r="BI46" s="226">
        <f t="shared" si="7"/>
        <v>3</v>
      </c>
      <c r="BJ46" s="226">
        <f t="shared" si="8"/>
        <v>2</v>
      </c>
      <c r="BK46" s="226"/>
      <c r="BL46" s="226"/>
      <c r="BM46" s="226"/>
      <c r="BN46" s="226"/>
      <c r="BO46" s="226"/>
      <c r="BP46" s="226"/>
      <c r="BQ46" s="226"/>
      <c r="BR46" s="226"/>
      <c r="BS46" s="226"/>
      <c r="BT46" s="226"/>
      <c r="BU46" s="226"/>
      <c r="BV46" s="226"/>
      <c r="BW46" s="226"/>
      <c r="BX46" s="226"/>
      <c r="BY46" s="226"/>
      <c r="BZ46" s="226"/>
      <c r="CA46" s="226"/>
      <c r="CB46" s="230"/>
      <c r="CC46" s="231"/>
      <c r="CD46" s="231"/>
      <c r="CE46" s="231"/>
    </row>
    <row r="47" spans="1:83" ht="15.75" customHeight="1">
      <c r="A47" s="225" t="s">
        <v>87</v>
      </c>
      <c r="B47" s="226">
        <v>252</v>
      </c>
      <c r="C47" s="225">
        <v>1</v>
      </c>
      <c r="D47" s="227">
        <v>245</v>
      </c>
      <c r="E47" s="227">
        <v>9</v>
      </c>
      <c r="F47" s="227"/>
      <c r="G47" s="227"/>
      <c r="H47" s="227">
        <v>264</v>
      </c>
      <c r="I47" s="227">
        <v>9</v>
      </c>
      <c r="J47" s="227"/>
      <c r="K47" s="227"/>
      <c r="L47" s="227">
        <v>252</v>
      </c>
      <c r="M47" s="227">
        <v>12</v>
      </c>
      <c r="N47" s="227"/>
      <c r="O47" s="227"/>
      <c r="P47" s="227">
        <v>282</v>
      </c>
      <c r="Q47" s="227">
        <v>11</v>
      </c>
      <c r="R47" s="227"/>
      <c r="S47" s="227"/>
      <c r="T47" s="227">
        <v>232</v>
      </c>
      <c r="U47" s="227">
        <v>9</v>
      </c>
      <c r="V47" s="227"/>
      <c r="W47" s="227"/>
      <c r="X47" s="227">
        <v>226</v>
      </c>
      <c r="Y47" s="227">
        <v>9</v>
      </c>
      <c r="Z47" s="227"/>
      <c r="AA47" s="227"/>
      <c r="AB47" s="227">
        <v>215</v>
      </c>
      <c r="AC47" s="227">
        <v>11</v>
      </c>
      <c r="AD47" s="227"/>
      <c r="AE47" s="227"/>
      <c r="AF47" s="227">
        <v>208</v>
      </c>
      <c r="AG47" s="227">
        <v>8</v>
      </c>
      <c r="AH47" s="227"/>
      <c r="AI47" s="227"/>
      <c r="AJ47" s="227">
        <v>162</v>
      </c>
      <c r="AK47" s="227">
        <v>6</v>
      </c>
      <c r="AL47" s="227"/>
      <c r="AM47" s="227"/>
      <c r="AN47" s="227">
        <v>170</v>
      </c>
      <c r="AO47" s="227">
        <v>7</v>
      </c>
      <c r="AP47" s="227"/>
      <c r="AQ47" s="227"/>
      <c r="AR47" s="227">
        <v>166</v>
      </c>
      <c r="AS47" s="227">
        <v>6</v>
      </c>
      <c r="AT47" s="227"/>
      <c r="AU47" s="227"/>
      <c r="AV47" s="232">
        <v>3</v>
      </c>
      <c r="AW47" s="233">
        <v>0</v>
      </c>
      <c r="AX47" s="233">
        <v>0</v>
      </c>
      <c r="AY47" s="226">
        <v>4</v>
      </c>
      <c r="AZ47" s="226">
        <v>0</v>
      </c>
      <c r="BA47" s="226">
        <v>0</v>
      </c>
      <c r="BB47" s="226">
        <f t="shared" si="0"/>
        <v>9</v>
      </c>
      <c r="BC47" s="226">
        <f t="shared" si="1"/>
        <v>7</v>
      </c>
      <c r="BD47" s="226">
        <f t="shared" si="2"/>
        <v>0</v>
      </c>
      <c r="BE47" s="226">
        <f t="shared" si="3"/>
        <v>11</v>
      </c>
      <c r="BF47" s="226">
        <f t="shared" si="4"/>
        <v>9</v>
      </c>
      <c r="BG47" s="226">
        <f t="shared" si="5"/>
        <v>0</v>
      </c>
      <c r="BH47" s="226">
        <f t="shared" si="6"/>
        <v>14</v>
      </c>
      <c r="BI47" s="226">
        <f t="shared" si="7"/>
        <v>12</v>
      </c>
      <c r="BJ47" s="226">
        <f t="shared" si="8"/>
        <v>0</v>
      </c>
      <c r="BK47" s="226"/>
      <c r="BL47" s="226"/>
      <c r="BM47" s="226"/>
      <c r="BN47" s="226"/>
      <c r="BO47" s="226"/>
      <c r="BP47" s="226"/>
      <c r="BQ47" s="226"/>
      <c r="BR47" s="226"/>
      <c r="BS47" s="226"/>
      <c r="BT47" s="226"/>
      <c r="BU47" s="226"/>
      <c r="BV47" s="226"/>
      <c r="BW47" s="226"/>
      <c r="BX47" s="226"/>
      <c r="BY47" s="226"/>
      <c r="BZ47" s="226"/>
      <c r="CA47" s="226"/>
      <c r="CB47" s="230"/>
      <c r="CC47" s="231"/>
      <c r="CD47" s="231"/>
      <c r="CE47" s="231"/>
    </row>
    <row r="48" spans="1:83" ht="15.75" customHeight="1">
      <c r="A48" s="225" t="s">
        <v>87</v>
      </c>
      <c r="B48" s="226">
        <v>254</v>
      </c>
      <c r="C48" s="225">
        <v>1</v>
      </c>
      <c r="D48" s="227">
        <v>120</v>
      </c>
      <c r="E48" s="227">
        <v>4</v>
      </c>
      <c r="F48" s="227"/>
      <c r="G48" s="227"/>
      <c r="H48" s="227">
        <v>92</v>
      </c>
      <c r="I48" s="227">
        <v>3</v>
      </c>
      <c r="J48" s="227"/>
      <c r="K48" s="227"/>
      <c r="L48" s="227">
        <v>122</v>
      </c>
      <c r="M48" s="227">
        <v>4</v>
      </c>
      <c r="N48" s="227"/>
      <c r="O48" s="227"/>
      <c r="P48" s="227">
        <v>110</v>
      </c>
      <c r="Q48" s="227">
        <v>4</v>
      </c>
      <c r="R48" s="227"/>
      <c r="S48" s="227"/>
      <c r="T48" s="227">
        <v>110</v>
      </c>
      <c r="U48" s="227">
        <v>4</v>
      </c>
      <c r="V48" s="227"/>
      <c r="W48" s="227"/>
      <c r="X48" s="227">
        <v>89</v>
      </c>
      <c r="Y48" s="227">
        <v>3</v>
      </c>
      <c r="Z48" s="227"/>
      <c r="AA48" s="227"/>
      <c r="AB48" s="227">
        <v>109</v>
      </c>
      <c r="AC48" s="227">
        <v>4</v>
      </c>
      <c r="AD48" s="227"/>
      <c r="AE48" s="227"/>
      <c r="AF48" s="227">
        <v>97</v>
      </c>
      <c r="AG48" s="227">
        <v>3</v>
      </c>
      <c r="AH48" s="227"/>
      <c r="AI48" s="227"/>
      <c r="AJ48" s="227">
        <v>57</v>
      </c>
      <c r="AK48" s="227">
        <v>2</v>
      </c>
      <c r="AL48" s="227"/>
      <c r="AM48" s="227"/>
      <c r="AN48" s="227">
        <v>47</v>
      </c>
      <c r="AO48" s="227">
        <v>2</v>
      </c>
      <c r="AP48" s="227"/>
      <c r="AQ48" s="227"/>
      <c r="AR48" s="227">
        <v>52</v>
      </c>
      <c r="AS48" s="227">
        <v>2</v>
      </c>
      <c r="AT48" s="227"/>
      <c r="AU48" s="227"/>
      <c r="AV48" s="232">
        <v>3</v>
      </c>
      <c r="AW48" s="233">
        <v>0</v>
      </c>
      <c r="AX48" s="233">
        <v>0</v>
      </c>
      <c r="AY48" s="226">
        <v>3</v>
      </c>
      <c r="AZ48" s="226">
        <v>0</v>
      </c>
      <c r="BA48" s="226">
        <v>0</v>
      </c>
      <c r="BB48" s="226">
        <f t="shared" si="0"/>
        <v>4</v>
      </c>
      <c r="BC48" s="226">
        <f t="shared" si="1"/>
        <v>3</v>
      </c>
      <c r="BD48" s="226">
        <f t="shared" si="2"/>
        <v>0</v>
      </c>
      <c r="BE48" s="226">
        <f t="shared" si="3"/>
        <v>4</v>
      </c>
      <c r="BF48" s="226">
        <f t="shared" si="4"/>
        <v>4</v>
      </c>
      <c r="BG48" s="226">
        <f t="shared" si="5"/>
        <v>0</v>
      </c>
      <c r="BH48" s="226">
        <f t="shared" si="6"/>
        <v>5</v>
      </c>
      <c r="BI48" s="226">
        <f t="shared" si="7"/>
        <v>5</v>
      </c>
      <c r="BJ48" s="226">
        <f t="shared" si="8"/>
        <v>0</v>
      </c>
      <c r="BK48" s="226"/>
      <c r="BL48" s="226"/>
      <c r="BM48" s="226"/>
      <c r="BN48" s="226"/>
      <c r="BO48" s="226"/>
      <c r="BP48" s="226"/>
      <c r="BQ48" s="226"/>
      <c r="BR48" s="226"/>
      <c r="BS48" s="226"/>
      <c r="BT48" s="226"/>
      <c r="BU48" s="226"/>
      <c r="BV48" s="226"/>
      <c r="BW48" s="226"/>
      <c r="BX48" s="226"/>
      <c r="BY48" s="226"/>
      <c r="BZ48" s="226"/>
      <c r="CA48" s="226"/>
      <c r="CB48" s="230"/>
      <c r="CC48" s="231"/>
      <c r="CD48" s="231"/>
      <c r="CE48" s="231"/>
    </row>
    <row r="49" spans="1:83" ht="15.75" customHeight="1">
      <c r="A49" s="225" t="s">
        <v>87</v>
      </c>
      <c r="B49" s="226">
        <v>264</v>
      </c>
      <c r="C49" s="225">
        <v>1</v>
      </c>
      <c r="D49" s="227">
        <v>86</v>
      </c>
      <c r="E49" s="227">
        <v>3</v>
      </c>
      <c r="F49" s="227">
        <v>89</v>
      </c>
      <c r="G49" s="227">
        <v>2</v>
      </c>
      <c r="H49" s="227">
        <v>93</v>
      </c>
      <c r="I49" s="227">
        <v>3</v>
      </c>
      <c r="J49" s="227">
        <v>108</v>
      </c>
      <c r="K49" s="227">
        <v>3</v>
      </c>
      <c r="L49" s="227">
        <v>105</v>
      </c>
      <c r="M49" s="227">
        <v>4</v>
      </c>
      <c r="N49" s="227">
        <v>123</v>
      </c>
      <c r="O49" s="227">
        <v>3</v>
      </c>
      <c r="P49" s="227">
        <v>103</v>
      </c>
      <c r="Q49" s="227">
        <v>4</v>
      </c>
      <c r="R49" s="227">
        <v>94</v>
      </c>
      <c r="S49" s="227">
        <v>3</v>
      </c>
      <c r="T49" s="227">
        <v>100</v>
      </c>
      <c r="U49" s="227">
        <v>3</v>
      </c>
      <c r="V49" s="227">
        <v>86</v>
      </c>
      <c r="W49" s="227">
        <v>3</v>
      </c>
      <c r="X49" s="227">
        <v>88</v>
      </c>
      <c r="Y49" s="227">
        <v>3</v>
      </c>
      <c r="Z49" s="227">
        <v>69</v>
      </c>
      <c r="AA49" s="227">
        <v>2</v>
      </c>
      <c r="AB49" s="227">
        <v>79</v>
      </c>
      <c r="AC49" s="227">
        <v>3</v>
      </c>
      <c r="AD49" s="227">
        <v>93</v>
      </c>
      <c r="AE49" s="227">
        <v>3</v>
      </c>
      <c r="AF49" s="227">
        <v>101</v>
      </c>
      <c r="AG49" s="227">
        <v>4</v>
      </c>
      <c r="AH49" s="227">
        <v>60</v>
      </c>
      <c r="AI49" s="227">
        <v>2</v>
      </c>
      <c r="AJ49" s="227">
        <v>84</v>
      </c>
      <c r="AK49" s="227">
        <v>3</v>
      </c>
      <c r="AL49" s="227">
        <v>49</v>
      </c>
      <c r="AM49" s="227">
        <v>2</v>
      </c>
      <c r="AN49" s="227">
        <v>50</v>
      </c>
      <c r="AO49" s="227">
        <v>2</v>
      </c>
      <c r="AP49" s="227">
        <v>41</v>
      </c>
      <c r="AQ49" s="227">
        <v>2</v>
      </c>
      <c r="AR49" s="227">
        <v>48</v>
      </c>
      <c r="AS49" s="227">
        <v>2</v>
      </c>
      <c r="AT49" s="227">
        <v>41</v>
      </c>
      <c r="AU49" s="227">
        <v>2</v>
      </c>
      <c r="AV49" s="232">
        <v>1</v>
      </c>
      <c r="AW49" s="233">
        <v>0</v>
      </c>
      <c r="AX49" s="233">
        <v>2</v>
      </c>
      <c r="AY49" s="226">
        <v>1</v>
      </c>
      <c r="AZ49" s="226">
        <v>0</v>
      </c>
      <c r="BA49" s="226">
        <v>2</v>
      </c>
      <c r="BB49" s="226">
        <f t="shared" si="0"/>
        <v>6</v>
      </c>
      <c r="BC49" s="226">
        <f t="shared" si="1"/>
        <v>2</v>
      </c>
      <c r="BD49" s="226">
        <f t="shared" si="2"/>
        <v>2</v>
      </c>
      <c r="BE49" s="226">
        <f t="shared" si="3"/>
        <v>7</v>
      </c>
      <c r="BF49" s="226">
        <f t="shared" si="4"/>
        <v>3</v>
      </c>
      <c r="BG49" s="226">
        <f t="shared" si="5"/>
        <v>3</v>
      </c>
      <c r="BH49" s="226">
        <f t="shared" si="6"/>
        <v>8</v>
      </c>
      <c r="BI49" s="226">
        <f t="shared" si="7"/>
        <v>4</v>
      </c>
      <c r="BJ49" s="226">
        <f t="shared" si="8"/>
        <v>4</v>
      </c>
      <c r="BK49" s="226"/>
      <c r="BL49" s="226"/>
      <c r="BM49" s="226"/>
      <c r="BN49" s="226"/>
      <c r="BO49" s="226"/>
      <c r="BP49" s="226"/>
      <c r="BQ49" s="226"/>
      <c r="BR49" s="226"/>
      <c r="BS49" s="226"/>
      <c r="BT49" s="226"/>
      <c r="BU49" s="226"/>
      <c r="BV49" s="226"/>
      <c r="BW49" s="226"/>
      <c r="BX49" s="226"/>
      <c r="BY49" s="226"/>
      <c r="BZ49" s="226"/>
      <c r="CA49" s="226"/>
      <c r="CB49" s="230"/>
      <c r="CC49" s="231"/>
      <c r="CD49" s="231"/>
      <c r="CE49" s="231"/>
    </row>
    <row r="50" spans="1:83" ht="15.75" customHeight="1">
      <c r="A50" s="225" t="s">
        <v>87</v>
      </c>
      <c r="B50" s="226">
        <v>265</v>
      </c>
      <c r="C50" s="225">
        <v>1</v>
      </c>
      <c r="D50" s="227">
        <v>104</v>
      </c>
      <c r="E50" s="227">
        <v>4</v>
      </c>
      <c r="F50" s="227">
        <v>36</v>
      </c>
      <c r="G50" s="227">
        <v>1</v>
      </c>
      <c r="H50" s="227">
        <v>120</v>
      </c>
      <c r="I50" s="227">
        <v>4</v>
      </c>
      <c r="J50" s="227">
        <v>33</v>
      </c>
      <c r="K50" s="227">
        <v>1</v>
      </c>
      <c r="L50" s="227">
        <v>128</v>
      </c>
      <c r="M50" s="227">
        <v>4</v>
      </c>
      <c r="N50" s="227">
        <v>25</v>
      </c>
      <c r="O50" s="227">
        <v>1</v>
      </c>
      <c r="P50" s="227">
        <v>104</v>
      </c>
      <c r="Q50" s="227">
        <v>4</v>
      </c>
      <c r="R50" s="227">
        <v>22</v>
      </c>
      <c r="S50" s="227">
        <v>1</v>
      </c>
      <c r="T50" s="227">
        <v>107</v>
      </c>
      <c r="U50" s="227">
        <v>4</v>
      </c>
      <c r="V50" s="227">
        <v>13</v>
      </c>
      <c r="W50" s="227">
        <v>1</v>
      </c>
      <c r="X50" s="227">
        <v>83</v>
      </c>
      <c r="Y50" s="227">
        <v>3</v>
      </c>
      <c r="Z50" s="227">
        <v>22</v>
      </c>
      <c r="AA50" s="227">
        <v>1</v>
      </c>
      <c r="AB50" s="227">
        <v>94</v>
      </c>
      <c r="AC50" s="227">
        <v>4</v>
      </c>
      <c r="AD50" s="227">
        <v>12</v>
      </c>
      <c r="AE50" s="227">
        <v>1</v>
      </c>
      <c r="AF50" s="227">
        <v>78</v>
      </c>
      <c r="AG50" s="227">
        <v>3</v>
      </c>
      <c r="AH50" s="227">
        <v>16</v>
      </c>
      <c r="AI50" s="227">
        <v>1</v>
      </c>
      <c r="AJ50" s="227">
        <v>72</v>
      </c>
      <c r="AK50" s="227">
        <v>3</v>
      </c>
      <c r="AL50" s="227">
        <v>17</v>
      </c>
      <c r="AM50" s="227">
        <v>1</v>
      </c>
      <c r="AN50" s="227">
        <v>43</v>
      </c>
      <c r="AO50" s="227">
        <v>2</v>
      </c>
      <c r="AP50" s="227">
        <v>15</v>
      </c>
      <c r="AQ50" s="227">
        <v>1</v>
      </c>
      <c r="AR50" s="227">
        <v>53</v>
      </c>
      <c r="AS50" s="227">
        <v>2</v>
      </c>
      <c r="AT50" s="227">
        <v>7</v>
      </c>
      <c r="AU50" s="227">
        <v>1</v>
      </c>
      <c r="AV50" s="232">
        <v>2</v>
      </c>
      <c r="AW50" s="233">
        <v>0</v>
      </c>
      <c r="AX50" s="233">
        <v>2</v>
      </c>
      <c r="AY50" s="226">
        <v>0</v>
      </c>
      <c r="AZ50" s="226">
        <v>0</v>
      </c>
      <c r="BA50" s="226">
        <v>2</v>
      </c>
      <c r="BB50" s="226">
        <f t="shared" si="0"/>
        <v>5</v>
      </c>
      <c r="BC50" s="226">
        <f t="shared" si="1"/>
        <v>3</v>
      </c>
      <c r="BD50" s="226">
        <f t="shared" si="2"/>
        <v>1</v>
      </c>
      <c r="BE50" s="226">
        <f t="shared" si="3"/>
        <v>5</v>
      </c>
      <c r="BF50" s="226">
        <f t="shared" si="4"/>
        <v>4</v>
      </c>
      <c r="BG50" s="226">
        <f t="shared" si="5"/>
        <v>1</v>
      </c>
      <c r="BH50" s="226">
        <f t="shared" si="6"/>
        <v>7</v>
      </c>
      <c r="BI50" s="226">
        <f t="shared" si="7"/>
        <v>5</v>
      </c>
      <c r="BJ50" s="226">
        <f t="shared" si="8"/>
        <v>2</v>
      </c>
      <c r="BK50" s="226"/>
      <c r="BL50" s="226"/>
      <c r="BM50" s="226"/>
      <c r="BN50" s="226"/>
      <c r="BO50" s="226"/>
      <c r="BP50" s="226"/>
      <c r="BQ50" s="226"/>
      <c r="BR50" s="226"/>
      <c r="BS50" s="226"/>
      <c r="BT50" s="226"/>
      <c r="BU50" s="226"/>
      <c r="BV50" s="226"/>
      <c r="BW50" s="226"/>
      <c r="BX50" s="226"/>
      <c r="BY50" s="226"/>
      <c r="BZ50" s="226"/>
      <c r="CA50" s="226"/>
      <c r="CB50" s="230"/>
      <c r="CC50" s="231"/>
      <c r="CD50" s="231"/>
      <c r="CE50" s="231"/>
    </row>
    <row r="51" spans="1:83" ht="15.75" customHeight="1">
      <c r="A51" s="225" t="s">
        <v>87</v>
      </c>
      <c r="B51" s="226">
        <v>276</v>
      </c>
      <c r="C51" s="225">
        <v>1</v>
      </c>
      <c r="D51" s="227">
        <v>108</v>
      </c>
      <c r="E51" s="227">
        <v>4</v>
      </c>
      <c r="F51" s="227">
        <v>68</v>
      </c>
      <c r="G51" s="227">
        <v>2</v>
      </c>
      <c r="H51" s="227">
        <v>116</v>
      </c>
      <c r="I51" s="227">
        <v>4</v>
      </c>
      <c r="J51" s="227">
        <v>110</v>
      </c>
      <c r="K51" s="227">
        <v>3</v>
      </c>
      <c r="L51" s="227">
        <v>119</v>
      </c>
      <c r="M51" s="227">
        <v>4</v>
      </c>
      <c r="N51" s="227">
        <v>81</v>
      </c>
      <c r="O51" s="227">
        <v>3</v>
      </c>
      <c r="P51" s="227">
        <v>102</v>
      </c>
      <c r="Q51" s="227">
        <v>4</v>
      </c>
      <c r="R51" s="227">
        <v>59</v>
      </c>
      <c r="S51" s="227">
        <v>2</v>
      </c>
      <c r="T51" s="227">
        <v>98</v>
      </c>
      <c r="U51" s="227">
        <v>3</v>
      </c>
      <c r="V51" s="227">
        <v>64</v>
      </c>
      <c r="W51" s="227">
        <v>2</v>
      </c>
      <c r="X51" s="227">
        <v>98</v>
      </c>
      <c r="Y51" s="227">
        <v>3</v>
      </c>
      <c r="Z51" s="227">
        <v>39</v>
      </c>
      <c r="AA51" s="227">
        <v>2</v>
      </c>
      <c r="AB51" s="227">
        <v>88</v>
      </c>
      <c r="AC51" s="227">
        <v>3</v>
      </c>
      <c r="AD51" s="227">
        <v>43</v>
      </c>
      <c r="AE51" s="227">
        <v>2</v>
      </c>
      <c r="AF51" s="227">
        <v>87</v>
      </c>
      <c r="AG51" s="227">
        <v>4</v>
      </c>
      <c r="AH51" s="227">
        <v>34</v>
      </c>
      <c r="AI51" s="227">
        <v>1</v>
      </c>
      <c r="AJ51" s="227">
        <v>74</v>
      </c>
      <c r="AK51" s="227">
        <v>3</v>
      </c>
      <c r="AL51" s="227">
        <v>27</v>
      </c>
      <c r="AM51" s="227">
        <v>1</v>
      </c>
      <c r="AN51" s="227">
        <v>79</v>
      </c>
      <c r="AO51" s="227">
        <v>3</v>
      </c>
      <c r="AP51" s="227">
        <v>17</v>
      </c>
      <c r="AQ51" s="227">
        <v>1</v>
      </c>
      <c r="AR51" s="227">
        <v>51</v>
      </c>
      <c r="AS51" s="227">
        <v>2</v>
      </c>
      <c r="AT51" s="227">
        <v>20</v>
      </c>
      <c r="AU51" s="227">
        <v>1</v>
      </c>
      <c r="AV51" s="232">
        <v>2</v>
      </c>
      <c r="AW51" s="233">
        <v>2</v>
      </c>
      <c r="AX51" s="233">
        <v>0</v>
      </c>
      <c r="AY51" s="226">
        <v>2</v>
      </c>
      <c r="AZ51" s="226">
        <v>2</v>
      </c>
      <c r="BA51" s="226">
        <v>0</v>
      </c>
      <c r="BB51" s="226">
        <f t="shared" si="0"/>
        <v>5</v>
      </c>
      <c r="BC51" s="226">
        <f t="shared" si="1"/>
        <v>2</v>
      </c>
      <c r="BD51" s="226">
        <f t="shared" si="2"/>
        <v>2</v>
      </c>
      <c r="BE51" s="226">
        <f t="shared" si="3"/>
        <v>6</v>
      </c>
      <c r="BF51" s="226">
        <f t="shared" si="4"/>
        <v>3</v>
      </c>
      <c r="BG51" s="226">
        <f t="shared" si="5"/>
        <v>2</v>
      </c>
      <c r="BH51" s="226">
        <f t="shared" si="6"/>
        <v>8</v>
      </c>
      <c r="BI51" s="226">
        <f t="shared" si="7"/>
        <v>4</v>
      </c>
      <c r="BJ51" s="226">
        <f t="shared" si="8"/>
        <v>3</v>
      </c>
      <c r="BK51" s="226"/>
      <c r="BL51" s="226"/>
      <c r="BM51" s="226"/>
      <c r="BN51" s="226"/>
      <c r="BO51" s="226"/>
      <c r="BP51" s="226"/>
      <c r="BQ51" s="226"/>
      <c r="BR51" s="226"/>
      <c r="BS51" s="226"/>
      <c r="BT51" s="226"/>
      <c r="BU51" s="226"/>
      <c r="BV51" s="226"/>
      <c r="BW51" s="226"/>
      <c r="BX51" s="226"/>
      <c r="BY51" s="226"/>
      <c r="BZ51" s="226"/>
      <c r="CA51" s="226"/>
      <c r="CB51" s="230"/>
      <c r="CC51" s="231"/>
      <c r="CD51" s="231"/>
      <c r="CE51" s="231"/>
    </row>
    <row r="52" spans="1:83" ht="15.75" customHeight="1">
      <c r="A52" s="225" t="s">
        <v>87</v>
      </c>
      <c r="B52" s="226">
        <v>281</v>
      </c>
      <c r="C52" s="225">
        <v>1</v>
      </c>
      <c r="D52" s="227">
        <v>290</v>
      </c>
      <c r="E52" s="227">
        <v>9</v>
      </c>
      <c r="F52" s="227"/>
      <c r="G52" s="227"/>
      <c r="H52" s="227">
        <v>322</v>
      </c>
      <c r="I52" s="227">
        <v>12</v>
      </c>
      <c r="J52" s="227"/>
      <c r="K52" s="227"/>
      <c r="L52" s="227">
        <v>260</v>
      </c>
      <c r="M52" s="227">
        <v>9</v>
      </c>
      <c r="N52" s="227"/>
      <c r="O52" s="227"/>
      <c r="P52" s="227">
        <v>297</v>
      </c>
      <c r="Q52" s="227">
        <v>11</v>
      </c>
      <c r="R52" s="227"/>
      <c r="S52" s="227"/>
      <c r="T52" s="227">
        <v>260</v>
      </c>
      <c r="U52" s="227">
        <v>9</v>
      </c>
      <c r="V52" s="227"/>
      <c r="W52" s="227"/>
      <c r="X52" s="227">
        <v>230</v>
      </c>
      <c r="Y52" s="227">
        <v>8</v>
      </c>
      <c r="Z52" s="227"/>
      <c r="AA52" s="227"/>
      <c r="AB52" s="227">
        <v>228</v>
      </c>
      <c r="AC52" s="227">
        <v>9</v>
      </c>
      <c r="AD52" s="227"/>
      <c r="AE52" s="227"/>
      <c r="AF52" s="227">
        <v>198</v>
      </c>
      <c r="AG52" s="227">
        <v>8</v>
      </c>
      <c r="AH52" s="227"/>
      <c r="AI52" s="227"/>
      <c r="AJ52" s="227">
        <v>171</v>
      </c>
      <c r="AK52" s="227">
        <v>7</v>
      </c>
      <c r="AL52" s="227"/>
      <c r="AM52" s="227"/>
      <c r="AN52" s="227">
        <v>95</v>
      </c>
      <c r="AO52" s="227">
        <v>4</v>
      </c>
      <c r="AP52" s="227"/>
      <c r="AQ52" s="227"/>
      <c r="AR52" s="227">
        <v>103</v>
      </c>
      <c r="AS52" s="227">
        <v>5</v>
      </c>
      <c r="AT52" s="227"/>
      <c r="AU52" s="227"/>
      <c r="AV52" s="232">
        <v>3</v>
      </c>
      <c r="AW52" s="233">
        <v>0</v>
      </c>
      <c r="AX52" s="233">
        <v>0</v>
      </c>
      <c r="AY52" s="226">
        <v>3</v>
      </c>
      <c r="AZ52" s="226">
        <v>0</v>
      </c>
      <c r="BA52" s="226">
        <v>0</v>
      </c>
      <c r="BB52" s="226">
        <f t="shared" si="0"/>
        <v>8</v>
      </c>
      <c r="BC52" s="226">
        <f t="shared" si="1"/>
        <v>6</v>
      </c>
      <c r="BD52" s="226">
        <f t="shared" si="2"/>
        <v>0</v>
      </c>
      <c r="BE52" s="226">
        <f t="shared" si="3"/>
        <v>10</v>
      </c>
      <c r="BF52" s="226">
        <f t="shared" si="4"/>
        <v>9</v>
      </c>
      <c r="BG52" s="226">
        <f t="shared" si="5"/>
        <v>0</v>
      </c>
      <c r="BH52" s="226">
        <f t="shared" si="6"/>
        <v>12</v>
      </c>
      <c r="BI52" s="226">
        <f t="shared" si="7"/>
        <v>11</v>
      </c>
      <c r="BJ52" s="226">
        <f t="shared" si="8"/>
        <v>0</v>
      </c>
      <c r="BK52" s="226"/>
      <c r="BL52" s="226"/>
      <c r="BM52" s="226"/>
      <c r="BN52" s="226"/>
      <c r="BO52" s="226"/>
      <c r="BP52" s="226"/>
      <c r="BQ52" s="226"/>
      <c r="BR52" s="226"/>
      <c r="BS52" s="226"/>
      <c r="BT52" s="226"/>
      <c r="BU52" s="226"/>
      <c r="BV52" s="226"/>
      <c r="BW52" s="226"/>
      <c r="BX52" s="226"/>
      <c r="BY52" s="226"/>
      <c r="BZ52" s="226"/>
      <c r="CA52" s="226"/>
      <c r="CB52" s="230"/>
      <c r="CC52" s="231"/>
      <c r="CD52" s="231"/>
      <c r="CE52" s="231"/>
    </row>
    <row r="53" spans="1:83" ht="15.75" customHeight="1">
      <c r="A53" s="225" t="s">
        <v>87</v>
      </c>
      <c r="B53" s="226">
        <v>291</v>
      </c>
      <c r="C53" s="225">
        <v>1</v>
      </c>
      <c r="D53" s="227" t="s">
        <v>15</v>
      </c>
      <c r="E53" s="227" t="s">
        <v>15</v>
      </c>
      <c r="F53" s="227" t="s">
        <v>15</v>
      </c>
      <c r="G53" s="227" t="s">
        <v>15</v>
      </c>
      <c r="H53" s="227" t="s">
        <v>15</v>
      </c>
      <c r="I53" s="227" t="s">
        <v>15</v>
      </c>
      <c r="J53" s="227" t="s">
        <v>15</v>
      </c>
      <c r="K53" s="227" t="s">
        <v>15</v>
      </c>
      <c r="L53" s="227" t="s">
        <v>15</v>
      </c>
      <c r="M53" s="227" t="s">
        <v>15</v>
      </c>
      <c r="N53" s="227" t="s">
        <v>15</v>
      </c>
      <c r="O53" s="227" t="s">
        <v>15</v>
      </c>
      <c r="P53" s="227">
        <v>33</v>
      </c>
      <c r="Q53" s="227">
        <v>1</v>
      </c>
      <c r="R53" s="227" t="s">
        <v>15</v>
      </c>
      <c r="S53" s="227" t="s">
        <v>15</v>
      </c>
      <c r="T53" s="227">
        <v>80</v>
      </c>
      <c r="U53" s="227">
        <v>3</v>
      </c>
      <c r="V53" s="227" t="s">
        <v>15</v>
      </c>
      <c r="W53" s="227" t="s">
        <v>15</v>
      </c>
      <c r="X53" s="227">
        <v>66</v>
      </c>
      <c r="Y53" s="227">
        <v>3</v>
      </c>
      <c r="Z53" s="227">
        <v>39</v>
      </c>
      <c r="AA53" s="227">
        <v>2</v>
      </c>
      <c r="AB53" s="227">
        <v>76</v>
      </c>
      <c r="AC53" s="227">
        <v>3</v>
      </c>
      <c r="AD53" s="227">
        <v>38</v>
      </c>
      <c r="AE53" s="227">
        <v>2</v>
      </c>
      <c r="AF53" s="227">
        <v>40</v>
      </c>
      <c r="AG53" s="227">
        <v>2</v>
      </c>
      <c r="AH53" s="227">
        <v>24</v>
      </c>
      <c r="AI53" s="227">
        <v>1</v>
      </c>
      <c r="AJ53" s="227">
        <v>53</v>
      </c>
      <c r="AK53" s="227">
        <v>3</v>
      </c>
      <c r="AL53" s="227">
        <v>16</v>
      </c>
      <c r="AM53" s="227">
        <v>1</v>
      </c>
      <c r="AN53" s="227">
        <v>14</v>
      </c>
      <c r="AO53" s="227">
        <v>1</v>
      </c>
      <c r="AP53" s="227">
        <v>15</v>
      </c>
      <c r="AQ53" s="227">
        <v>1</v>
      </c>
      <c r="AR53" s="227">
        <v>41</v>
      </c>
      <c r="AS53" s="227">
        <v>2</v>
      </c>
      <c r="AT53" s="227">
        <v>18</v>
      </c>
      <c r="AU53" s="227">
        <v>1</v>
      </c>
      <c r="AV53" s="232">
        <v>1</v>
      </c>
      <c r="AW53" s="233">
        <v>0</v>
      </c>
      <c r="AX53" s="233">
        <v>0</v>
      </c>
      <c r="AY53" s="226">
        <v>2</v>
      </c>
      <c r="AZ53" s="226">
        <v>0</v>
      </c>
      <c r="BA53" s="226">
        <v>0</v>
      </c>
      <c r="BB53" s="226" t="e">
        <f t="shared" si="0"/>
        <v>#VALUE!</v>
      </c>
      <c r="BC53" s="226">
        <f t="shared" si="1"/>
        <v>2</v>
      </c>
      <c r="BD53" s="226" t="e">
        <f t="shared" si="2"/>
        <v>#VALUE!</v>
      </c>
      <c r="BE53" s="226" t="e">
        <f t="shared" si="3"/>
        <v>#VALUE!</v>
      </c>
      <c r="BF53" s="226">
        <f t="shared" si="4"/>
        <v>3</v>
      </c>
      <c r="BG53" s="226" t="e">
        <f t="shared" si="5"/>
        <v>#VALUE!</v>
      </c>
      <c r="BH53" s="226" t="e">
        <f t="shared" si="6"/>
        <v>#VALUE!</v>
      </c>
      <c r="BI53" s="226" t="e">
        <f t="shared" si="7"/>
        <v>#VALUE!</v>
      </c>
      <c r="BJ53" s="226" t="e">
        <f t="shared" si="8"/>
        <v>#VALUE!</v>
      </c>
      <c r="BK53" s="226"/>
      <c r="BL53" s="226"/>
      <c r="BM53" s="226"/>
      <c r="BN53" s="226"/>
      <c r="BO53" s="226"/>
      <c r="BP53" s="226"/>
      <c r="BQ53" s="226"/>
      <c r="BR53" s="226"/>
      <c r="BS53" s="226"/>
      <c r="BT53" s="226"/>
      <c r="BU53" s="226"/>
      <c r="BV53" s="226"/>
      <c r="BW53" s="226"/>
      <c r="BX53" s="226"/>
      <c r="BY53" s="226"/>
      <c r="BZ53" s="226"/>
      <c r="CA53" s="226"/>
      <c r="CB53" s="230"/>
      <c r="CC53" s="231"/>
      <c r="CD53" s="231"/>
      <c r="CE53" s="231"/>
    </row>
    <row r="54" spans="1:83" ht="15.75" customHeight="1">
      <c r="A54" s="225" t="s">
        <v>87</v>
      </c>
      <c r="B54" s="226">
        <v>314</v>
      </c>
      <c r="C54" s="225">
        <v>1</v>
      </c>
      <c r="D54" s="227">
        <v>188</v>
      </c>
      <c r="E54" s="227">
        <v>7</v>
      </c>
      <c r="F54" s="227"/>
      <c r="G54" s="227"/>
      <c r="H54" s="227">
        <v>195</v>
      </c>
      <c r="I54" s="227">
        <v>8</v>
      </c>
      <c r="J54" s="227"/>
      <c r="K54" s="227"/>
      <c r="L54" s="227">
        <v>201</v>
      </c>
      <c r="M54" s="227">
        <v>8</v>
      </c>
      <c r="N54" s="227"/>
      <c r="O54" s="227"/>
      <c r="P54" s="227">
        <v>210</v>
      </c>
      <c r="Q54" s="227">
        <v>8</v>
      </c>
      <c r="R54" s="227"/>
      <c r="S54" s="227"/>
      <c r="T54" s="227">
        <v>194</v>
      </c>
      <c r="U54" s="227">
        <v>8</v>
      </c>
      <c r="V54" s="227"/>
      <c r="W54" s="227"/>
      <c r="X54" s="227">
        <v>211</v>
      </c>
      <c r="Y54" s="227">
        <v>8</v>
      </c>
      <c r="Z54" s="227"/>
      <c r="AA54" s="227"/>
      <c r="AB54" s="227">
        <v>162</v>
      </c>
      <c r="AC54" s="227">
        <v>7</v>
      </c>
      <c r="AD54" s="227"/>
      <c r="AE54" s="227"/>
      <c r="AF54" s="227">
        <v>145</v>
      </c>
      <c r="AG54" s="227">
        <v>6</v>
      </c>
      <c r="AH54" s="227"/>
      <c r="AI54" s="227"/>
      <c r="AJ54" s="227">
        <v>144</v>
      </c>
      <c r="AK54" s="227">
        <v>7</v>
      </c>
      <c r="AL54" s="227"/>
      <c r="AM54" s="227"/>
      <c r="AN54" s="227">
        <v>76</v>
      </c>
      <c r="AO54" s="227">
        <v>3</v>
      </c>
      <c r="AP54" s="227"/>
      <c r="AQ54" s="227"/>
      <c r="AR54" s="227">
        <v>82</v>
      </c>
      <c r="AS54" s="227">
        <v>4</v>
      </c>
      <c r="AT54" s="227"/>
      <c r="AU54" s="227"/>
      <c r="AV54" s="232">
        <v>4</v>
      </c>
      <c r="AW54" s="233">
        <v>0</v>
      </c>
      <c r="AX54" s="233">
        <v>0</v>
      </c>
      <c r="AY54" s="226">
        <v>4</v>
      </c>
      <c r="AZ54" s="226">
        <v>0</v>
      </c>
      <c r="BA54" s="226">
        <v>0</v>
      </c>
      <c r="BB54" s="226">
        <f t="shared" si="0"/>
        <v>7</v>
      </c>
      <c r="BC54" s="226">
        <f t="shared" si="1"/>
        <v>6</v>
      </c>
      <c r="BD54" s="226">
        <f t="shared" si="2"/>
        <v>0</v>
      </c>
      <c r="BE54" s="226">
        <f t="shared" si="3"/>
        <v>8</v>
      </c>
      <c r="BF54" s="226">
        <f t="shared" si="4"/>
        <v>7</v>
      </c>
      <c r="BG54" s="226">
        <f t="shared" si="5"/>
        <v>0</v>
      </c>
      <c r="BH54" s="226">
        <f t="shared" si="6"/>
        <v>10</v>
      </c>
      <c r="BI54" s="226">
        <f t="shared" si="7"/>
        <v>9</v>
      </c>
      <c r="BJ54" s="226">
        <f t="shared" si="8"/>
        <v>0</v>
      </c>
      <c r="BK54" s="226"/>
      <c r="BL54" s="226"/>
      <c r="BM54" s="226"/>
      <c r="BN54" s="226"/>
      <c r="BO54" s="226"/>
      <c r="BP54" s="226"/>
      <c r="BQ54" s="226"/>
      <c r="BR54" s="226"/>
      <c r="BS54" s="226"/>
      <c r="BT54" s="226"/>
      <c r="BU54" s="226"/>
      <c r="BV54" s="226"/>
      <c r="BW54" s="226"/>
      <c r="BX54" s="226"/>
      <c r="BY54" s="226"/>
      <c r="BZ54" s="226"/>
      <c r="CA54" s="226"/>
      <c r="CB54" s="230"/>
      <c r="CC54" s="231"/>
      <c r="CD54" s="231"/>
      <c r="CE54" s="231"/>
    </row>
    <row r="55" spans="1:83" ht="15.75" customHeight="1">
      <c r="A55" s="225" t="s">
        <v>87</v>
      </c>
      <c r="B55" s="226" t="s">
        <v>195</v>
      </c>
      <c r="C55" s="225">
        <v>1</v>
      </c>
      <c r="D55" s="227">
        <v>94</v>
      </c>
      <c r="E55" s="227">
        <v>4</v>
      </c>
      <c r="F55" s="227">
        <v>173</v>
      </c>
      <c r="G55" s="227">
        <v>5</v>
      </c>
      <c r="H55" s="227">
        <v>97</v>
      </c>
      <c r="I55" s="227">
        <v>3</v>
      </c>
      <c r="J55" s="227">
        <v>190</v>
      </c>
      <c r="K55" s="227">
        <v>6</v>
      </c>
      <c r="L55" s="227">
        <v>117</v>
      </c>
      <c r="M55" s="227">
        <v>4</v>
      </c>
      <c r="N55" s="227">
        <v>153</v>
      </c>
      <c r="O55" s="227">
        <v>4</v>
      </c>
      <c r="P55" s="227">
        <v>120</v>
      </c>
      <c r="Q55" s="227">
        <v>3</v>
      </c>
      <c r="R55" s="227">
        <v>213</v>
      </c>
      <c r="S55" s="227">
        <v>7</v>
      </c>
      <c r="T55" s="227">
        <v>144</v>
      </c>
      <c r="U55" s="227">
        <v>5</v>
      </c>
      <c r="V55" s="227">
        <v>151</v>
      </c>
      <c r="W55" s="227">
        <v>5</v>
      </c>
      <c r="X55" s="227">
        <v>108</v>
      </c>
      <c r="Y55" s="227">
        <v>4</v>
      </c>
      <c r="Z55" s="227">
        <v>148</v>
      </c>
      <c r="AA55" s="227">
        <v>6</v>
      </c>
      <c r="AB55" s="227">
        <v>96</v>
      </c>
      <c r="AC55" s="227">
        <v>3</v>
      </c>
      <c r="AD55" s="227">
        <v>117</v>
      </c>
      <c r="AE55" s="227">
        <v>4</v>
      </c>
      <c r="AF55" s="227">
        <v>107</v>
      </c>
      <c r="AG55" s="227">
        <v>4</v>
      </c>
      <c r="AH55" s="227">
        <v>146</v>
      </c>
      <c r="AI55" s="227">
        <v>5</v>
      </c>
      <c r="AJ55" s="227">
        <v>95</v>
      </c>
      <c r="AK55" s="227">
        <v>4</v>
      </c>
      <c r="AL55" s="227">
        <v>107</v>
      </c>
      <c r="AM55" s="227">
        <v>4</v>
      </c>
      <c r="AN55" s="227">
        <v>31</v>
      </c>
      <c r="AO55" s="227">
        <v>1</v>
      </c>
      <c r="AP55" s="227">
        <v>43</v>
      </c>
      <c r="AQ55" s="227">
        <v>2</v>
      </c>
      <c r="AR55" s="227">
        <v>29</v>
      </c>
      <c r="AS55" s="227">
        <v>1</v>
      </c>
      <c r="AT55" s="227">
        <v>43</v>
      </c>
      <c r="AU55" s="227">
        <v>2</v>
      </c>
      <c r="AV55" s="232">
        <v>2</v>
      </c>
      <c r="AW55" s="233">
        <v>2</v>
      </c>
      <c r="AX55" s="233">
        <v>0</v>
      </c>
      <c r="AY55" s="226">
        <v>2</v>
      </c>
      <c r="AZ55" s="226">
        <v>2</v>
      </c>
      <c r="BA55" s="226">
        <v>0</v>
      </c>
      <c r="BB55" s="226">
        <f t="shared" si="0"/>
        <v>8</v>
      </c>
      <c r="BC55" s="226">
        <f t="shared" si="1"/>
        <v>3</v>
      </c>
      <c r="BD55" s="226">
        <f t="shared" si="2"/>
        <v>4</v>
      </c>
      <c r="BE55" s="226">
        <f t="shared" si="3"/>
        <v>10</v>
      </c>
      <c r="BF55" s="226">
        <f t="shared" si="4"/>
        <v>4</v>
      </c>
      <c r="BG55" s="226">
        <f t="shared" si="5"/>
        <v>5</v>
      </c>
      <c r="BH55" s="226">
        <f t="shared" si="6"/>
        <v>12</v>
      </c>
      <c r="BI55" s="226">
        <f t="shared" si="7"/>
        <v>5</v>
      </c>
      <c r="BJ55" s="226">
        <f t="shared" si="8"/>
        <v>6</v>
      </c>
      <c r="BK55" s="226"/>
      <c r="BL55" s="226"/>
      <c r="BM55" s="226"/>
      <c r="BN55" s="226"/>
      <c r="BO55" s="226"/>
      <c r="BP55" s="226"/>
      <c r="BQ55" s="226"/>
      <c r="BR55" s="226"/>
      <c r="BS55" s="226"/>
      <c r="BT55" s="226"/>
      <c r="BU55" s="226"/>
      <c r="BV55" s="226"/>
      <c r="BW55" s="226"/>
      <c r="BX55" s="226"/>
      <c r="BY55" s="226"/>
      <c r="BZ55" s="226"/>
      <c r="CA55" s="226"/>
      <c r="CB55" s="230"/>
      <c r="CC55" s="231"/>
      <c r="CD55" s="231"/>
      <c r="CE55" s="231"/>
    </row>
    <row r="56" spans="1:83" ht="15.75" customHeight="1">
      <c r="A56" s="225" t="s">
        <v>87</v>
      </c>
      <c r="B56" s="226" t="s">
        <v>943</v>
      </c>
      <c r="C56" s="225">
        <v>1</v>
      </c>
      <c r="D56" s="227">
        <v>52</v>
      </c>
      <c r="E56" s="227">
        <v>2</v>
      </c>
      <c r="F56" s="227"/>
      <c r="G56" s="225">
        <v>3</v>
      </c>
      <c r="H56" s="227">
        <v>64</v>
      </c>
      <c r="I56" s="227">
        <v>3</v>
      </c>
      <c r="J56" s="227"/>
      <c r="K56" s="225">
        <v>3</v>
      </c>
      <c r="L56" s="227">
        <v>44</v>
      </c>
      <c r="M56" s="227">
        <v>2</v>
      </c>
      <c r="N56" s="227"/>
      <c r="O56" s="225">
        <v>4</v>
      </c>
      <c r="P56" s="227">
        <v>55</v>
      </c>
      <c r="Q56" s="227">
        <v>2</v>
      </c>
      <c r="R56" s="227"/>
      <c r="S56" s="225">
        <v>3</v>
      </c>
      <c r="T56" s="227">
        <v>83</v>
      </c>
      <c r="U56" s="227">
        <v>4</v>
      </c>
      <c r="V56" s="227"/>
      <c r="W56" s="225">
        <v>3</v>
      </c>
      <c r="X56" s="227">
        <v>56</v>
      </c>
      <c r="Y56" s="227">
        <v>3</v>
      </c>
      <c r="Z56" s="227"/>
      <c r="AA56" s="225">
        <v>2</v>
      </c>
      <c r="AB56" s="227">
        <v>66</v>
      </c>
      <c r="AC56" s="227">
        <v>3</v>
      </c>
      <c r="AD56" s="227"/>
      <c r="AE56" s="225">
        <v>2</v>
      </c>
      <c r="AF56" s="227">
        <v>61</v>
      </c>
      <c r="AG56" s="227">
        <v>3</v>
      </c>
      <c r="AH56" s="227"/>
      <c r="AI56" s="225">
        <v>1</v>
      </c>
      <c r="AJ56" s="227">
        <v>71</v>
      </c>
      <c r="AK56" s="227">
        <v>3</v>
      </c>
      <c r="AL56" s="227"/>
      <c r="AM56" s="225">
        <v>2</v>
      </c>
      <c r="AN56" s="227">
        <v>20</v>
      </c>
      <c r="AO56" s="227">
        <v>1</v>
      </c>
      <c r="AP56" s="227"/>
      <c r="AQ56" s="225">
        <v>1</v>
      </c>
      <c r="AR56" s="227">
        <v>31</v>
      </c>
      <c r="AS56" s="227">
        <v>2</v>
      </c>
      <c r="AT56" s="227"/>
      <c r="AU56" s="227"/>
      <c r="AV56" s="232">
        <v>2</v>
      </c>
      <c r="AW56" s="233">
        <v>1</v>
      </c>
      <c r="AX56" s="233">
        <v>1</v>
      </c>
      <c r="AY56" s="226">
        <v>2</v>
      </c>
      <c r="AZ56" s="226">
        <v>1</v>
      </c>
      <c r="BA56" s="226">
        <v>1</v>
      </c>
      <c r="BB56" s="226">
        <f t="shared" si="0"/>
        <v>5</v>
      </c>
      <c r="BC56" s="226">
        <f t="shared" si="1"/>
        <v>3</v>
      </c>
      <c r="BD56" s="226">
        <f t="shared" si="2"/>
        <v>2</v>
      </c>
      <c r="BE56" s="226">
        <f t="shared" si="3"/>
        <v>6</v>
      </c>
      <c r="BF56" s="226">
        <f t="shared" si="4"/>
        <v>3</v>
      </c>
      <c r="BG56" s="226">
        <f t="shared" si="5"/>
        <v>3</v>
      </c>
      <c r="BH56" s="226">
        <f t="shared" si="6"/>
        <v>7</v>
      </c>
      <c r="BI56" s="226">
        <f t="shared" si="7"/>
        <v>4</v>
      </c>
      <c r="BJ56" s="226">
        <f t="shared" si="8"/>
        <v>4</v>
      </c>
      <c r="BK56" s="226"/>
      <c r="BL56" s="226"/>
      <c r="BM56" s="226"/>
      <c r="BN56" s="226"/>
      <c r="BO56" s="226"/>
      <c r="BP56" s="226"/>
      <c r="BQ56" s="226"/>
      <c r="BR56" s="226"/>
      <c r="BS56" s="226"/>
      <c r="BT56" s="226"/>
      <c r="BU56" s="226"/>
      <c r="BV56" s="226"/>
      <c r="BW56" s="226"/>
      <c r="BX56" s="226"/>
      <c r="BY56" s="226"/>
      <c r="BZ56" s="226"/>
      <c r="CA56" s="226"/>
      <c r="CB56" s="226"/>
      <c r="CC56" s="234"/>
      <c r="CD56" s="234"/>
      <c r="CE56" s="234"/>
    </row>
    <row r="57" spans="1:83" ht="15.75" customHeight="1">
      <c r="A57" s="225" t="s">
        <v>87</v>
      </c>
      <c r="B57" s="226" t="s">
        <v>944</v>
      </c>
      <c r="C57" s="225">
        <v>1</v>
      </c>
      <c r="D57" s="227" t="s">
        <v>15</v>
      </c>
      <c r="E57" s="227" t="s">
        <v>15</v>
      </c>
      <c r="F57" s="227"/>
      <c r="G57" s="227"/>
      <c r="H57" s="227" t="s">
        <v>15</v>
      </c>
      <c r="I57" s="227" t="s">
        <v>15</v>
      </c>
      <c r="J57" s="227"/>
      <c r="K57" s="227"/>
      <c r="L57" s="227" t="s">
        <v>15</v>
      </c>
      <c r="M57" s="227" t="s">
        <v>15</v>
      </c>
      <c r="N57" s="227"/>
      <c r="O57" s="227"/>
      <c r="P57" s="227" t="s">
        <v>15</v>
      </c>
      <c r="Q57" s="227" t="s">
        <v>15</v>
      </c>
      <c r="R57" s="227"/>
      <c r="S57" s="227"/>
      <c r="T57" s="227">
        <v>95</v>
      </c>
      <c r="U57" s="227">
        <v>4</v>
      </c>
      <c r="V57" s="227"/>
      <c r="W57" s="227"/>
      <c r="X57" s="227">
        <v>89</v>
      </c>
      <c r="Y57" s="227">
        <v>4</v>
      </c>
      <c r="Z57" s="227"/>
      <c r="AA57" s="227"/>
      <c r="AB57" s="227">
        <v>109</v>
      </c>
      <c r="AC57" s="227">
        <v>5</v>
      </c>
      <c r="AD57" s="227"/>
      <c r="AE57" s="227"/>
      <c r="AF57" s="227">
        <v>87</v>
      </c>
      <c r="AG57" s="227">
        <v>4</v>
      </c>
      <c r="AH57" s="227"/>
      <c r="AI57" s="227"/>
      <c r="AJ57" s="227">
        <v>96</v>
      </c>
      <c r="AK57" s="227">
        <v>5</v>
      </c>
      <c r="AL57" s="227"/>
      <c r="AM57" s="227"/>
      <c r="AN57" s="227">
        <v>49</v>
      </c>
      <c r="AO57" s="227">
        <v>2</v>
      </c>
      <c r="AP57" s="227"/>
      <c r="AQ57" s="227"/>
      <c r="AR57" s="227">
        <v>60</v>
      </c>
      <c r="AS57" s="227">
        <v>3</v>
      </c>
      <c r="AT57" s="227"/>
      <c r="AU57" s="227"/>
      <c r="AV57" s="232">
        <v>2</v>
      </c>
      <c r="AW57" s="233">
        <v>0</v>
      </c>
      <c r="AX57" s="233">
        <v>0</v>
      </c>
      <c r="AY57" s="226">
        <v>2</v>
      </c>
      <c r="AZ57" s="226">
        <v>0</v>
      </c>
      <c r="BA57" s="226">
        <v>0</v>
      </c>
      <c r="BB57" s="226" t="e">
        <f t="shared" si="0"/>
        <v>#VALUE!</v>
      </c>
      <c r="BC57" s="226">
        <f t="shared" si="1"/>
        <v>3</v>
      </c>
      <c r="BD57" s="226">
        <f t="shared" si="2"/>
        <v>0</v>
      </c>
      <c r="BE57" s="226" t="e">
        <f t="shared" si="3"/>
        <v>#VALUE!</v>
      </c>
      <c r="BF57" s="226" t="e">
        <f t="shared" si="4"/>
        <v>#VALUE!</v>
      </c>
      <c r="BG57" s="226">
        <f t="shared" si="5"/>
        <v>0</v>
      </c>
      <c r="BH57" s="226" t="e">
        <f t="shared" si="6"/>
        <v>#VALUE!</v>
      </c>
      <c r="BI57" s="226" t="e">
        <f t="shared" si="7"/>
        <v>#VALUE!</v>
      </c>
      <c r="BJ57" s="226">
        <f t="shared" si="8"/>
        <v>0</v>
      </c>
      <c r="BK57" s="226"/>
      <c r="BL57" s="226"/>
      <c r="BM57" s="226"/>
      <c r="BN57" s="226"/>
      <c r="BO57" s="226"/>
      <c r="BP57" s="226"/>
      <c r="BQ57" s="226"/>
      <c r="BR57" s="226"/>
      <c r="BS57" s="226"/>
      <c r="BT57" s="226"/>
      <c r="BU57" s="226"/>
      <c r="BV57" s="226"/>
      <c r="BW57" s="226"/>
      <c r="BX57" s="226"/>
      <c r="BY57" s="226"/>
      <c r="BZ57" s="226"/>
      <c r="CA57" s="226"/>
      <c r="CB57" s="226"/>
      <c r="CC57" s="234"/>
      <c r="CD57" s="234"/>
      <c r="CE57" s="234"/>
    </row>
    <row r="58" spans="1:83" ht="15.75" customHeight="1">
      <c r="A58" s="225" t="s">
        <v>87</v>
      </c>
      <c r="B58" s="226" t="s">
        <v>204</v>
      </c>
      <c r="C58" s="225">
        <v>1</v>
      </c>
      <c r="D58" s="227">
        <v>83</v>
      </c>
      <c r="E58" s="227">
        <v>3</v>
      </c>
      <c r="F58" s="227">
        <v>95</v>
      </c>
      <c r="G58" s="227">
        <v>3</v>
      </c>
      <c r="H58" s="227">
        <v>87</v>
      </c>
      <c r="I58" s="227">
        <v>3</v>
      </c>
      <c r="J58" s="227">
        <v>96</v>
      </c>
      <c r="K58" s="227">
        <v>3</v>
      </c>
      <c r="L58" s="227">
        <v>85</v>
      </c>
      <c r="M58" s="227">
        <v>3</v>
      </c>
      <c r="N58" s="227">
        <v>88</v>
      </c>
      <c r="O58" s="227">
        <v>3</v>
      </c>
      <c r="P58" s="227">
        <v>63</v>
      </c>
      <c r="Q58" s="227">
        <v>2</v>
      </c>
      <c r="R58" s="227">
        <v>65</v>
      </c>
      <c r="S58" s="227">
        <v>2</v>
      </c>
      <c r="T58" s="227">
        <v>64</v>
      </c>
      <c r="U58" s="227">
        <v>2</v>
      </c>
      <c r="V58" s="227">
        <v>61</v>
      </c>
      <c r="W58" s="227">
        <v>2</v>
      </c>
      <c r="X58" s="227">
        <v>64</v>
      </c>
      <c r="Y58" s="227">
        <v>2</v>
      </c>
      <c r="Z58" s="227">
        <v>61</v>
      </c>
      <c r="AA58" s="227">
        <v>2</v>
      </c>
      <c r="AB58" s="227">
        <v>55</v>
      </c>
      <c r="AC58" s="227">
        <v>2</v>
      </c>
      <c r="AD58" s="227">
        <v>60</v>
      </c>
      <c r="AE58" s="227">
        <v>2</v>
      </c>
      <c r="AF58" s="227">
        <v>51</v>
      </c>
      <c r="AG58" s="227">
        <v>2</v>
      </c>
      <c r="AH58" s="227">
        <v>44</v>
      </c>
      <c r="AI58" s="227">
        <v>2</v>
      </c>
      <c r="AJ58" s="227">
        <v>33</v>
      </c>
      <c r="AK58" s="227">
        <v>2</v>
      </c>
      <c r="AL58" s="227">
        <v>45</v>
      </c>
      <c r="AM58" s="227">
        <v>2</v>
      </c>
      <c r="AN58" s="227">
        <v>49</v>
      </c>
      <c r="AO58" s="227">
        <v>2</v>
      </c>
      <c r="AP58" s="227">
        <v>36</v>
      </c>
      <c r="AQ58" s="227">
        <v>2</v>
      </c>
      <c r="AR58" s="227">
        <v>49</v>
      </c>
      <c r="AS58" s="227">
        <v>2</v>
      </c>
      <c r="AT58" s="227">
        <v>39</v>
      </c>
      <c r="AU58" s="227">
        <v>2</v>
      </c>
      <c r="AV58" s="232">
        <v>2</v>
      </c>
      <c r="AW58" s="233">
        <v>2</v>
      </c>
      <c r="AX58" s="233">
        <v>0</v>
      </c>
      <c r="AY58" s="226">
        <v>1</v>
      </c>
      <c r="AZ58" s="226">
        <v>1</v>
      </c>
      <c r="BA58" s="226">
        <v>0</v>
      </c>
      <c r="BB58" s="226">
        <f t="shared" si="0"/>
        <v>4</v>
      </c>
      <c r="BC58" s="226">
        <f t="shared" si="1"/>
        <v>2</v>
      </c>
      <c r="BD58" s="226">
        <f t="shared" si="2"/>
        <v>2</v>
      </c>
      <c r="BE58" s="226">
        <f t="shared" si="3"/>
        <v>5</v>
      </c>
      <c r="BF58" s="226">
        <f t="shared" si="4"/>
        <v>2</v>
      </c>
      <c r="BG58" s="226">
        <f t="shared" si="5"/>
        <v>2</v>
      </c>
      <c r="BH58" s="226">
        <f t="shared" si="6"/>
        <v>6</v>
      </c>
      <c r="BI58" s="226">
        <f t="shared" si="7"/>
        <v>3</v>
      </c>
      <c r="BJ58" s="226">
        <f t="shared" si="8"/>
        <v>3</v>
      </c>
      <c r="BK58" s="226"/>
      <c r="BL58" s="226"/>
      <c r="BM58" s="226"/>
      <c r="BN58" s="226"/>
      <c r="BO58" s="226"/>
      <c r="BP58" s="226"/>
      <c r="BQ58" s="226"/>
      <c r="BR58" s="226"/>
      <c r="BS58" s="226"/>
      <c r="BT58" s="226"/>
      <c r="BU58" s="226"/>
      <c r="BV58" s="226"/>
      <c r="BW58" s="226"/>
      <c r="BX58" s="226"/>
      <c r="BY58" s="226"/>
      <c r="BZ58" s="226"/>
      <c r="CA58" s="226"/>
      <c r="CB58" s="226"/>
      <c r="CC58" s="234"/>
      <c r="CD58" s="234"/>
      <c r="CE58" s="234"/>
    </row>
    <row r="59" spans="1:83" ht="15.75" customHeight="1">
      <c r="A59" s="225" t="s">
        <v>87</v>
      </c>
      <c r="B59" s="226" t="s">
        <v>207</v>
      </c>
      <c r="C59" s="225">
        <v>1</v>
      </c>
      <c r="D59" s="227">
        <v>68</v>
      </c>
      <c r="E59" s="227">
        <v>2</v>
      </c>
      <c r="F59" s="227">
        <v>102</v>
      </c>
      <c r="G59" s="227">
        <v>3</v>
      </c>
      <c r="H59" s="227">
        <v>77</v>
      </c>
      <c r="I59" s="227">
        <v>2</v>
      </c>
      <c r="J59" s="227">
        <v>69</v>
      </c>
      <c r="K59" s="227">
        <v>2</v>
      </c>
      <c r="L59" s="227">
        <v>75</v>
      </c>
      <c r="M59" s="227">
        <v>3</v>
      </c>
      <c r="N59" s="227">
        <v>64</v>
      </c>
      <c r="O59" s="227">
        <v>2</v>
      </c>
      <c r="P59" s="227">
        <v>55</v>
      </c>
      <c r="Q59" s="227">
        <v>2</v>
      </c>
      <c r="R59" s="227">
        <v>68</v>
      </c>
      <c r="S59" s="227">
        <v>2</v>
      </c>
      <c r="T59" s="227">
        <v>85</v>
      </c>
      <c r="U59" s="227">
        <v>4</v>
      </c>
      <c r="V59" s="227">
        <v>82</v>
      </c>
      <c r="W59" s="227">
        <v>4</v>
      </c>
      <c r="X59" s="227">
        <v>103</v>
      </c>
      <c r="Y59" s="227">
        <v>4</v>
      </c>
      <c r="Z59" s="227">
        <v>71</v>
      </c>
      <c r="AA59" s="227">
        <v>3</v>
      </c>
      <c r="AB59" s="227">
        <v>78</v>
      </c>
      <c r="AC59" s="227">
        <v>3</v>
      </c>
      <c r="AD59" s="227">
        <v>74</v>
      </c>
      <c r="AE59" s="227">
        <v>3</v>
      </c>
      <c r="AF59" s="227">
        <v>82</v>
      </c>
      <c r="AG59" s="227">
        <v>3</v>
      </c>
      <c r="AH59" s="227">
        <v>51</v>
      </c>
      <c r="AI59" s="227">
        <v>2</v>
      </c>
      <c r="AJ59" s="227">
        <v>60</v>
      </c>
      <c r="AK59" s="227">
        <v>3</v>
      </c>
      <c r="AL59" s="227">
        <v>36</v>
      </c>
      <c r="AM59" s="227">
        <v>2</v>
      </c>
      <c r="AN59" s="227">
        <v>32</v>
      </c>
      <c r="AO59" s="227">
        <v>2</v>
      </c>
      <c r="AP59" s="227">
        <v>12</v>
      </c>
      <c r="AQ59" s="227">
        <v>1</v>
      </c>
      <c r="AR59" s="227">
        <v>20</v>
      </c>
      <c r="AS59" s="227">
        <v>1</v>
      </c>
      <c r="AT59" s="227">
        <v>15</v>
      </c>
      <c r="AU59" s="227">
        <v>1</v>
      </c>
      <c r="AV59" s="232">
        <v>3</v>
      </c>
      <c r="AW59" s="233">
        <v>4</v>
      </c>
      <c r="AX59" s="233">
        <v>0</v>
      </c>
      <c r="AY59" s="226">
        <v>3</v>
      </c>
      <c r="AZ59" s="226">
        <v>4</v>
      </c>
      <c r="BA59" s="226">
        <v>0</v>
      </c>
      <c r="BB59" s="226">
        <f t="shared" si="0"/>
        <v>6</v>
      </c>
      <c r="BC59" s="226">
        <f t="shared" si="1"/>
        <v>3</v>
      </c>
      <c r="BD59" s="226">
        <f t="shared" si="2"/>
        <v>3</v>
      </c>
      <c r="BE59" s="226">
        <f t="shared" si="3"/>
        <v>7</v>
      </c>
      <c r="BF59" s="226">
        <f t="shared" si="4"/>
        <v>3</v>
      </c>
      <c r="BG59" s="226">
        <f t="shared" si="5"/>
        <v>3</v>
      </c>
      <c r="BH59" s="226">
        <f t="shared" si="6"/>
        <v>8</v>
      </c>
      <c r="BI59" s="226">
        <f t="shared" si="7"/>
        <v>4</v>
      </c>
      <c r="BJ59" s="226">
        <f t="shared" si="8"/>
        <v>4</v>
      </c>
      <c r="BK59" s="226"/>
      <c r="BL59" s="226"/>
      <c r="BM59" s="226"/>
      <c r="BN59" s="226"/>
      <c r="BO59" s="226"/>
      <c r="BP59" s="226"/>
      <c r="BQ59" s="226"/>
      <c r="BR59" s="226"/>
      <c r="BS59" s="226"/>
      <c r="BT59" s="226"/>
      <c r="BU59" s="226"/>
      <c r="BV59" s="226"/>
      <c r="BW59" s="226"/>
      <c r="BX59" s="226"/>
      <c r="BY59" s="226"/>
      <c r="BZ59" s="226"/>
      <c r="CA59" s="226"/>
      <c r="CB59" s="226"/>
      <c r="CC59" s="234"/>
      <c r="CD59" s="234"/>
      <c r="CE59" s="234"/>
    </row>
    <row r="60" spans="1:83" ht="15.75" customHeight="1">
      <c r="A60" s="225" t="s">
        <v>87</v>
      </c>
      <c r="B60" s="226" t="s">
        <v>210</v>
      </c>
      <c r="C60" s="225">
        <v>1</v>
      </c>
      <c r="D60" s="227">
        <v>70</v>
      </c>
      <c r="E60" s="227">
        <v>2</v>
      </c>
      <c r="F60" s="227">
        <v>160</v>
      </c>
      <c r="G60" s="227">
        <v>4</v>
      </c>
      <c r="H60" s="227">
        <v>93</v>
      </c>
      <c r="I60" s="227">
        <v>3</v>
      </c>
      <c r="J60" s="227">
        <v>158</v>
      </c>
      <c r="K60" s="227">
        <v>4</v>
      </c>
      <c r="L60" s="227">
        <v>76</v>
      </c>
      <c r="M60" s="227">
        <v>2</v>
      </c>
      <c r="N60" s="227">
        <v>130</v>
      </c>
      <c r="O60" s="227">
        <v>4</v>
      </c>
      <c r="P60" s="227">
        <v>79</v>
      </c>
      <c r="Q60" s="227">
        <v>3</v>
      </c>
      <c r="R60" s="227">
        <v>98</v>
      </c>
      <c r="S60" s="227">
        <v>3</v>
      </c>
      <c r="T60" s="227">
        <v>96</v>
      </c>
      <c r="U60" s="227">
        <v>4</v>
      </c>
      <c r="V60" s="227">
        <v>74</v>
      </c>
      <c r="W60" s="227">
        <v>2</v>
      </c>
      <c r="X60" s="227">
        <v>89</v>
      </c>
      <c r="Y60" s="227">
        <v>3</v>
      </c>
      <c r="Z60" s="227">
        <v>75</v>
      </c>
      <c r="AA60" s="227">
        <v>2</v>
      </c>
      <c r="AB60" s="227">
        <v>77</v>
      </c>
      <c r="AC60" s="227">
        <v>3</v>
      </c>
      <c r="AD60" s="227">
        <v>53</v>
      </c>
      <c r="AE60" s="227">
        <v>2</v>
      </c>
      <c r="AF60" s="227">
        <v>68</v>
      </c>
      <c r="AG60" s="227">
        <v>2</v>
      </c>
      <c r="AH60" s="227">
        <v>52</v>
      </c>
      <c r="AI60" s="227">
        <v>2</v>
      </c>
      <c r="AJ60" s="227">
        <v>64</v>
      </c>
      <c r="AK60" s="227">
        <v>3</v>
      </c>
      <c r="AL60" s="227">
        <v>54</v>
      </c>
      <c r="AM60" s="227">
        <v>2</v>
      </c>
      <c r="AN60" s="227">
        <v>31</v>
      </c>
      <c r="AO60" s="227">
        <v>1</v>
      </c>
      <c r="AP60" s="227">
        <v>12</v>
      </c>
      <c r="AQ60" s="227">
        <v>1</v>
      </c>
      <c r="AR60" s="227">
        <v>43</v>
      </c>
      <c r="AS60" s="227">
        <v>3</v>
      </c>
      <c r="AT60" s="227">
        <v>17</v>
      </c>
      <c r="AU60" s="227">
        <v>1</v>
      </c>
      <c r="AV60" s="232">
        <v>3</v>
      </c>
      <c r="AW60" s="233">
        <v>1</v>
      </c>
      <c r="AX60" s="233">
        <v>0</v>
      </c>
      <c r="AY60" s="226">
        <v>3</v>
      </c>
      <c r="AZ60" s="226">
        <v>1</v>
      </c>
      <c r="BA60" s="226">
        <v>0</v>
      </c>
      <c r="BB60" s="226">
        <f t="shared" si="0"/>
        <v>5</v>
      </c>
      <c r="BC60" s="226">
        <f t="shared" si="1"/>
        <v>3</v>
      </c>
      <c r="BD60" s="226">
        <f t="shared" si="2"/>
        <v>2</v>
      </c>
      <c r="BE60" s="226">
        <f t="shared" si="3"/>
        <v>6</v>
      </c>
      <c r="BF60" s="226">
        <f t="shared" si="4"/>
        <v>3</v>
      </c>
      <c r="BG60" s="226">
        <f t="shared" si="5"/>
        <v>2</v>
      </c>
      <c r="BH60" s="226">
        <f t="shared" si="6"/>
        <v>8</v>
      </c>
      <c r="BI60" s="226">
        <f t="shared" si="7"/>
        <v>4</v>
      </c>
      <c r="BJ60" s="226">
        <f t="shared" si="8"/>
        <v>3</v>
      </c>
      <c r="BK60" s="226"/>
      <c r="BL60" s="226"/>
      <c r="BM60" s="226"/>
      <c r="BN60" s="226"/>
      <c r="BO60" s="226"/>
      <c r="BP60" s="226"/>
      <c r="BQ60" s="226"/>
      <c r="BR60" s="226"/>
      <c r="BS60" s="226"/>
      <c r="BT60" s="226"/>
      <c r="BU60" s="226"/>
      <c r="BV60" s="226"/>
      <c r="BW60" s="226"/>
      <c r="BX60" s="226"/>
      <c r="BY60" s="226"/>
      <c r="BZ60" s="226"/>
      <c r="CA60" s="226"/>
      <c r="CB60" s="226"/>
      <c r="CC60" s="234"/>
      <c r="CD60" s="234"/>
      <c r="CE60" s="234"/>
    </row>
    <row r="61" spans="1:83" ht="15.75" customHeight="1">
      <c r="A61" s="225" t="s">
        <v>87</v>
      </c>
      <c r="B61" s="226" t="s">
        <v>213</v>
      </c>
      <c r="C61" s="225">
        <v>1</v>
      </c>
      <c r="D61" s="227">
        <v>116</v>
      </c>
      <c r="E61" s="227">
        <v>5</v>
      </c>
      <c r="F61" s="227"/>
      <c r="G61" s="227"/>
      <c r="H61" s="227">
        <v>106</v>
      </c>
      <c r="I61" s="227">
        <v>4</v>
      </c>
      <c r="J61" s="227"/>
      <c r="K61" s="227"/>
      <c r="L61" s="227">
        <v>155</v>
      </c>
      <c r="M61" s="227">
        <v>6</v>
      </c>
      <c r="N61" s="227"/>
      <c r="O61" s="227"/>
      <c r="P61" s="227">
        <v>121</v>
      </c>
      <c r="Q61" s="227">
        <v>4</v>
      </c>
      <c r="R61" s="227"/>
      <c r="S61" s="227"/>
      <c r="T61" s="227">
        <v>174</v>
      </c>
      <c r="U61" s="227">
        <v>7</v>
      </c>
      <c r="V61" s="227"/>
      <c r="W61" s="227"/>
      <c r="X61" s="227">
        <v>154</v>
      </c>
      <c r="Y61" s="227">
        <v>6</v>
      </c>
      <c r="Z61" s="227"/>
      <c r="AA61" s="227"/>
      <c r="AB61" s="227">
        <v>137</v>
      </c>
      <c r="AC61" s="227">
        <v>6</v>
      </c>
      <c r="AD61" s="227"/>
      <c r="AE61" s="227"/>
      <c r="AF61" s="227">
        <v>101</v>
      </c>
      <c r="AG61" s="227">
        <v>4</v>
      </c>
      <c r="AH61" s="227"/>
      <c r="AI61" s="227"/>
      <c r="AJ61" s="227">
        <v>85</v>
      </c>
      <c r="AK61" s="227">
        <v>4</v>
      </c>
      <c r="AL61" s="227"/>
      <c r="AM61" s="227"/>
      <c r="AN61" s="227">
        <v>62</v>
      </c>
      <c r="AO61" s="227">
        <v>3</v>
      </c>
      <c r="AP61" s="227"/>
      <c r="AQ61" s="227"/>
      <c r="AR61" s="227">
        <v>82</v>
      </c>
      <c r="AS61" s="227">
        <v>4</v>
      </c>
      <c r="AT61" s="227"/>
      <c r="AU61" s="227"/>
      <c r="AV61" s="232">
        <v>1</v>
      </c>
      <c r="AW61" s="233">
        <v>0</v>
      </c>
      <c r="AX61" s="233">
        <v>1</v>
      </c>
      <c r="AY61" s="226">
        <v>4</v>
      </c>
      <c r="AZ61" s="226">
        <v>0</v>
      </c>
      <c r="BA61" s="226">
        <v>0</v>
      </c>
      <c r="BB61" s="226">
        <f t="shared" si="0"/>
        <v>6</v>
      </c>
      <c r="BC61" s="226">
        <f t="shared" si="1"/>
        <v>5</v>
      </c>
      <c r="BD61" s="226">
        <f t="shared" si="2"/>
        <v>0</v>
      </c>
      <c r="BE61" s="226">
        <f t="shared" si="3"/>
        <v>6</v>
      </c>
      <c r="BF61" s="226">
        <f t="shared" si="4"/>
        <v>6</v>
      </c>
      <c r="BG61" s="226">
        <f t="shared" si="5"/>
        <v>0</v>
      </c>
      <c r="BH61" s="226">
        <f t="shared" si="6"/>
        <v>8</v>
      </c>
      <c r="BI61" s="226">
        <f t="shared" si="7"/>
        <v>7</v>
      </c>
      <c r="BJ61" s="226">
        <f t="shared" si="8"/>
        <v>0</v>
      </c>
      <c r="BK61" s="226"/>
      <c r="BL61" s="226"/>
      <c r="BM61" s="226"/>
      <c r="BN61" s="226"/>
      <c r="BO61" s="226"/>
      <c r="BP61" s="226"/>
      <c r="BQ61" s="226"/>
      <c r="BR61" s="226"/>
      <c r="BS61" s="226"/>
      <c r="BT61" s="226"/>
      <c r="BU61" s="226"/>
      <c r="BV61" s="226"/>
      <c r="BW61" s="226"/>
      <c r="BX61" s="226"/>
      <c r="BY61" s="226"/>
      <c r="BZ61" s="226"/>
      <c r="CA61" s="226"/>
      <c r="CB61" s="226"/>
      <c r="CC61" s="234"/>
      <c r="CD61" s="234"/>
      <c r="CE61" s="234"/>
    </row>
    <row r="62" spans="1:83" ht="15.75" customHeight="1">
      <c r="A62" s="225" t="s">
        <v>87</v>
      </c>
      <c r="B62" s="226" t="s">
        <v>216</v>
      </c>
      <c r="C62" s="225">
        <v>1</v>
      </c>
      <c r="D62" s="227">
        <v>124</v>
      </c>
      <c r="E62" s="227">
        <v>4</v>
      </c>
      <c r="F62" s="227"/>
      <c r="G62" s="227"/>
      <c r="H62" s="227">
        <v>127</v>
      </c>
      <c r="I62" s="227">
        <v>5</v>
      </c>
      <c r="J62" s="227"/>
      <c r="K62" s="227"/>
      <c r="L62" s="227">
        <v>94</v>
      </c>
      <c r="M62" s="227">
        <v>4</v>
      </c>
      <c r="N62" s="227"/>
      <c r="O62" s="227"/>
      <c r="P62" s="227">
        <v>105</v>
      </c>
      <c r="Q62" s="227">
        <v>4</v>
      </c>
      <c r="R62" s="227"/>
      <c r="S62" s="227"/>
      <c r="T62" s="227">
        <v>110</v>
      </c>
      <c r="U62" s="227">
        <v>5</v>
      </c>
      <c r="V62" s="227"/>
      <c r="W62" s="227"/>
      <c r="X62" s="227">
        <v>113</v>
      </c>
      <c r="Y62" s="227">
        <v>4</v>
      </c>
      <c r="Z62" s="227"/>
      <c r="AA62" s="227"/>
      <c r="AB62" s="227">
        <v>88</v>
      </c>
      <c r="AC62" s="227">
        <v>4</v>
      </c>
      <c r="AD62" s="227"/>
      <c r="AE62" s="227"/>
      <c r="AF62" s="227">
        <v>65</v>
      </c>
      <c r="AG62" s="227">
        <v>3</v>
      </c>
      <c r="AH62" s="227"/>
      <c r="AI62" s="227"/>
      <c r="AJ62" s="227">
        <v>43</v>
      </c>
      <c r="AK62" s="227">
        <v>2</v>
      </c>
      <c r="AL62" s="227"/>
      <c r="AM62" s="227"/>
      <c r="AN62" s="227">
        <v>24</v>
      </c>
      <c r="AO62" s="227">
        <v>1</v>
      </c>
      <c r="AP62" s="227"/>
      <c r="AQ62" s="227"/>
      <c r="AR62" s="227">
        <v>29</v>
      </c>
      <c r="AS62" s="227">
        <v>1</v>
      </c>
      <c r="AT62" s="227"/>
      <c r="AU62" s="227"/>
      <c r="AV62" s="232">
        <v>3</v>
      </c>
      <c r="AW62" s="233">
        <v>0</v>
      </c>
      <c r="AX62" s="233">
        <v>0</v>
      </c>
      <c r="AY62" s="226">
        <v>3</v>
      </c>
      <c r="AZ62" s="226">
        <v>0</v>
      </c>
      <c r="BA62" s="226">
        <v>0</v>
      </c>
      <c r="BB62" s="226">
        <f t="shared" si="0"/>
        <v>4</v>
      </c>
      <c r="BC62" s="226">
        <f t="shared" si="1"/>
        <v>3</v>
      </c>
      <c r="BD62" s="226">
        <f t="shared" si="2"/>
        <v>0</v>
      </c>
      <c r="BE62" s="226">
        <f t="shared" si="3"/>
        <v>5</v>
      </c>
      <c r="BF62" s="226">
        <f t="shared" si="4"/>
        <v>4</v>
      </c>
      <c r="BG62" s="226">
        <f t="shared" si="5"/>
        <v>0</v>
      </c>
      <c r="BH62" s="226">
        <f t="shared" si="6"/>
        <v>6</v>
      </c>
      <c r="BI62" s="226">
        <f t="shared" si="7"/>
        <v>5</v>
      </c>
      <c r="BJ62" s="226">
        <f t="shared" si="8"/>
        <v>0</v>
      </c>
      <c r="BK62" s="226"/>
      <c r="BL62" s="226"/>
      <c r="BM62" s="226"/>
      <c r="BN62" s="226"/>
      <c r="BO62" s="226"/>
      <c r="BP62" s="226"/>
      <c r="BQ62" s="226"/>
      <c r="BR62" s="226"/>
      <c r="BS62" s="226"/>
      <c r="BT62" s="226"/>
      <c r="BU62" s="226"/>
      <c r="BV62" s="226"/>
      <c r="BW62" s="226"/>
      <c r="BX62" s="226"/>
      <c r="BY62" s="226"/>
      <c r="BZ62" s="226"/>
      <c r="CA62" s="226"/>
      <c r="CB62" s="226"/>
      <c r="CC62" s="234"/>
      <c r="CD62" s="234"/>
      <c r="CE62" s="234"/>
    </row>
    <row r="63" spans="1:83" ht="15.75" customHeight="1">
      <c r="A63" s="225" t="s">
        <v>87</v>
      </c>
      <c r="B63" s="226" t="s">
        <v>220</v>
      </c>
      <c r="C63" s="225">
        <v>1</v>
      </c>
      <c r="D63" s="227">
        <v>11</v>
      </c>
      <c r="E63" s="227">
        <v>1</v>
      </c>
      <c r="F63" s="227">
        <v>51</v>
      </c>
      <c r="G63" s="227">
        <v>4</v>
      </c>
      <c r="H63" s="227">
        <v>14</v>
      </c>
      <c r="I63" s="227">
        <v>1</v>
      </c>
      <c r="J63" s="227">
        <v>36</v>
      </c>
      <c r="K63" s="227">
        <v>3</v>
      </c>
      <c r="L63" s="227">
        <v>9</v>
      </c>
      <c r="M63" s="227">
        <v>1</v>
      </c>
      <c r="N63" s="227">
        <v>25</v>
      </c>
      <c r="O63" s="227">
        <v>2</v>
      </c>
      <c r="P63" s="227">
        <v>16</v>
      </c>
      <c r="Q63" s="227">
        <v>2</v>
      </c>
      <c r="R63" s="227">
        <v>22</v>
      </c>
      <c r="S63" s="227">
        <v>2</v>
      </c>
      <c r="T63" s="227">
        <v>17</v>
      </c>
      <c r="U63" s="227">
        <v>2</v>
      </c>
      <c r="V63" s="227">
        <v>22</v>
      </c>
      <c r="W63" s="227">
        <v>2</v>
      </c>
      <c r="X63" s="227">
        <v>20</v>
      </c>
      <c r="Y63" s="227">
        <v>2</v>
      </c>
      <c r="Z63" s="227">
        <v>35</v>
      </c>
      <c r="AA63" s="227">
        <v>3</v>
      </c>
      <c r="AB63" s="227">
        <v>27</v>
      </c>
      <c r="AC63" s="227">
        <v>2</v>
      </c>
      <c r="AD63" s="227">
        <v>24</v>
      </c>
      <c r="AE63" s="227">
        <v>3</v>
      </c>
      <c r="AF63" s="227">
        <v>23</v>
      </c>
      <c r="AG63" s="227">
        <v>2</v>
      </c>
      <c r="AH63" s="227">
        <v>30</v>
      </c>
      <c r="AI63" s="227">
        <v>3</v>
      </c>
      <c r="AJ63" s="227">
        <v>18</v>
      </c>
      <c r="AK63" s="227">
        <v>2</v>
      </c>
      <c r="AL63" s="227">
        <v>20</v>
      </c>
      <c r="AM63" s="227">
        <v>2</v>
      </c>
      <c r="AN63" s="227">
        <v>7</v>
      </c>
      <c r="AO63" s="227">
        <v>1</v>
      </c>
      <c r="AP63" s="227">
        <v>14</v>
      </c>
      <c r="AQ63" s="227">
        <v>2</v>
      </c>
      <c r="AR63" s="227">
        <v>17</v>
      </c>
      <c r="AS63" s="227">
        <v>2</v>
      </c>
      <c r="AT63" s="227">
        <v>15</v>
      </c>
      <c r="AU63" s="227">
        <v>2</v>
      </c>
      <c r="AV63" s="232">
        <v>2</v>
      </c>
      <c r="AW63" s="233">
        <v>2</v>
      </c>
      <c r="AX63" s="233">
        <v>0</v>
      </c>
      <c r="AY63" s="226">
        <v>1</v>
      </c>
      <c r="AZ63" s="226">
        <v>1</v>
      </c>
      <c r="BA63" s="226">
        <v>2</v>
      </c>
      <c r="BB63" s="226">
        <f t="shared" si="0"/>
        <v>5</v>
      </c>
      <c r="BC63" s="226">
        <f t="shared" si="1"/>
        <v>2</v>
      </c>
      <c r="BD63" s="226">
        <f t="shared" si="2"/>
        <v>2</v>
      </c>
      <c r="BE63" s="226">
        <f t="shared" si="3"/>
        <v>5</v>
      </c>
      <c r="BF63" s="226">
        <f t="shared" si="4"/>
        <v>2</v>
      </c>
      <c r="BG63" s="226">
        <f t="shared" si="5"/>
        <v>3</v>
      </c>
      <c r="BH63" s="226">
        <f t="shared" si="6"/>
        <v>6</v>
      </c>
      <c r="BI63" s="226">
        <f t="shared" si="7"/>
        <v>2</v>
      </c>
      <c r="BJ63" s="226">
        <f t="shared" si="8"/>
        <v>3</v>
      </c>
      <c r="BK63" s="226"/>
      <c r="BL63" s="226"/>
      <c r="BM63" s="226"/>
      <c r="BN63" s="226"/>
      <c r="BO63" s="226"/>
      <c r="BP63" s="226"/>
      <c r="BQ63" s="226"/>
      <c r="BR63" s="226"/>
      <c r="BS63" s="226"/>
      <c r="BT63" s="226"/>
      <c r="BU63" s="226"/>
      <c r="BV63" s="226"/>
      <c r="BW63" s="226"/>
      <c r="BX63" s="226"/>
      <c r="BY63" s="226"/>
      <c r="BZ63" s="226"/>
      <c r="CA63" s="226"/>
      <c r="CB63" s="226"/>
      <c r="CC63" s="234"/>
      <c r="CD63" s="234"/>
      <c r="CE63" s="234"/>
    </row>
    <row r="64" spans="1:83" ht="15.75" customHeight="1">
      <c r="A64" s="225" t="s">
        <v>87</v>
      </c>
      <c r="B64" s="226" t="s">
        <v>223</v>
      </c>
      <c r="C64" s="225">
        <v>1</v>
      </c>
      <c r="D64" s="227" t="s">
        <v>15</v>
      </c>
      <c r="E64" s="227" t="s">
        <v>15</v>
      </c>
      <c r="F64" s="227"/>
      <c r="G64" s="227"/>
      <c r="H64" s="227" t="s">
        <v>15</v>
      </c>
      <c r="I64" s="227" t="s">
        <v>15</v>
      </c>
      <c r="J64" s="227"/>
      <c r="K64" s="227"/>
      <c r="L64" s="227" t="s">
        <v>15</v>
      </c>
      <c r="M64" s="227" t="s">
        <v>15</v>
      </c>
      <c r="N64" s="227"/>
      <c r="O64" s="227"/>
      <c r="P64" s="227" t="s">
        <v>15</v>
      </c>
      <c r="Q64" s="227" t="s">
        <v>15</v>
      </c>
      <c r="R64" s="227"/>
      <c r="S64" s="227"/>
      <c r="T64" s="227">
        <v>152</v>
      </c>
      <c r="U64" s="227">
        <v>6</v>
      </c>
      <c r="V64" s="227"/>
      <c r="W64" s="227"/>
      <c r="X64" s="227">
        <v>132</v>
      </c>
      <c r="Y64" s="227">
        <v>6</v>
      </c>
      <c r="Z64" s="227"/>
      <c r="AA64" s="227"/>
      <c r="AB64" s="227">
        <v>95</v>
      </c>
      <c r="AC64" s="227">
        <v>4</v>
      </c>
      <c r="AD64" s="227"/>
      <c r="AE64" s="227"/>
      <c r="AF64" s="227">
        <v>114</v>
      </c>
      <c r="AG64" s="227">
        <v>6</v>
      </c>
      <c r="AH64" s="227"/>
      <c r="AI64" s="227"/>
      <c r="AJ64" s="227">
        <v>134</v>
      </c>
      <c r="AK64" s="227">
        <v>7</v>
      </c>
      <c r="AL64" s="227"/>
      <c r="AM64" s="227"/>
      <c r="AN64" s="227">
        <v>34</v>
      </c>
      <c r="AO64" s="227">
        <v>2</v>
      </c>
      <c r="AP64" s="227"/>
      <c r="AQ64" s="227"/>
      <c r="AR64" s="227">
        <v>44</v>
      </c>
      <c r="AS64" s="227">
        <v>3</v>
      </c>
      <c r="AT64" s="227"/>
      <c r="AU64" s="227"/>
      <c r="AV64" s="232">
        <v>6</v>
      </c>
      <c r="AW64" s="233">
        <v>0</v>
      </c>
      <c r="AX64" s="233">
        <v>0</v>
      </c>
      <c r="AY64" s="226">
        <v>4</v>
      </c>
      <c r="AZ64" s="226">
        <v>0</v>
      </c>
      <c r="BA64" s="226">
        <v>0</v>
      </c>
      <c r="BB64" s="226" t="e">
        <f t="shared" si="0"/>
        <v>#VALUE!</v>
      </c>
      <c r="BC64" s="226">
        <f t="shared" si="1"/>
        <v>4</v>
      </c>
      <c r="BD64" s="226">
        <f t="shared" si="2"/>
        <v>0</v>
      </c>
      <c r="BE64" s="226" t="e">
        <f t="shared" si="3"/>
        <v>#VALUE!</v>
      </c>
      <c r="BF64" s="226" t="e">
        <f t="shared" si="4"/>
        <v>#VALUE!</v>
      </c>
      <c r="BG64" s="226">
        <f t="shared" si="5"/>
        <v>0</v>
      </c>
      <c r="BH64" s="226" t="e">
        <f t="shared" si="6"/>
        <v>#VALUE!</v>
      </c>
      <c r="BI64" s="226" t="e">
        <f t="shared" si="7"/>
        <v>#VALUE!</v>
      </c>
      <c r="BJ64" s="226">
        <f t="shared" si="8"/>
        <v>0</v>
      </c>
      <c r="BK64" s="226"/>
      <c r="BL64" s="226"/>
      <c r="BM64" s="226"/>
      <c r="BN64" s="226"/>
      <c r="BO64" s="226"/>
      <c r="BP64" s="226"/>
      <c r="BQ64" s="226"/>
      <c r="BR64" s="226"/>
      <c r="BS64" s="226"/>
      <c r="BT64" s="226"/>
      <c r="BU64" s="226"/>
      <c r="BV64" s="226"/>
      <c r="BW64" s="226"/>
      <c r="BX64" s="226"/>
      <c r="BY64" s="226"/>
      <c r="BZ64" s="226"/>
      <c r="CA64" s="226"/>
      <c r="CB64" s="226"/>
      <c r="CC64" s="234"/>
      <c r="CD64" s="234"/>
      <c r="CE64" s="234"/>
    </row>
    <row r="65" spans="1:83" ht="15.75" customHeight="1">
      <c r="A65" s="225" t="s">
        <v>87</v>
      </c>
      <c r="B65" s="226" t="s">
        <v>226</v>
      </c>
      <c r="C65" s="225">
        <v>1</v>
      </c>
      <c r="D65" s="227" t="s">
        <v>15</v>
      </c>
      <c r="E65" s="227" t="s">
        <v>15</v>
      </c>
      <c r="F65" s="227"/>
      <c r="G65" s="227"/>
      <c r="H65" s="227" t="s">
        <v>15</v>
      </c>
      <c r="I65" s="227" t="s">
        <v>15</v>
      </c>
      <c r="J65" s="227"/>
      <c r="K65" s="227"/>
      <c r="L65" s="227" t="s">
        <v>15</v>
      </c>
      <c r="M65" s="227" t="s">
        <v>15</v>
      </c>
      <c r="N65" s="227"/>
      <c r="O65" s="227"/>
      <c r="P65" s="227" t="s">
        <v>15</v>
      </c>
      <c r="Q65" s="227" t="s">
        <v>15</v>
      </c>
      <c r="R65" s="227"/>
      <c r="S65" s="227"/>
      <c r="T65" s="227">
        <v>232</v>
      </c>
      <c r="U65" s="227">
        <v>10</v>
      </c>
      <c r="V65" s="227"/>
      <c r="W65" s="227"/>
      <c r="X65" s="227">
        <v>221</v>
      </c>
      <c r="Y65" s="227">
        <v>9</v>
      </c>
      <c r="Z65" s="227"/>
      <c r="AA65" s="227"/>
      <c r="AB65" s="227">
        <v>172</v>
      </c>
      <c r="AC65" s="227">
        <v>7</v>
      </c>
      <c r="AD65" s="227"/>
      <c r="AE65" s="227"/>
      <c r="AF65" s="227">
        <v>140</v>
      </c>
      <c r="AG65" s="227">
        <v>6</v>
      </c>
      <c r="AH65" s="227"/>
      <c r="AI65" s="227"/>
      <c r="AJ65" s="227">
        <v>128</v>
      </c>
      <c r="AK65" s="227">
        <v>6</v>
      </c>
      <c r="AL65" s="227"/>
      <c r="AM65" s="227"/>
      <c r="AN65" s="227">
        <v>51</v>
      </c>
      <c r="AO65" s="227">
        <v>2</v>
      </c>
      <c r="AP65" s="227"/>
      <c r="AQ65" s="227"/>
      <c r="AR65" s="227">
        <v>47</v>
      </c>
      <c r="AS65" s="227">
        <v>2</v>
      </c>
      <c r="AT65" s="227"/>
      <c r="AU65" s="227"/>
      <c r="AV65" s="232">
        <v>1</v>
      </c>
      <c r="AW65" s="233">
        <v>2</v>
      </c>
      <c r="AX65" s="233">
        <v>1</v>
      </c>
      <c r="AY65" s="226">
        <v>7</v>
      </c>
      <c r="AZ65" s="226">
        <v>0</v>
      </c>
      <c r="BA65" s="226">
        <v>1</v>
      </c>
      <c r="BB65" s="226" t="e">
        <f t="shared" si="0"/>
        <v>#VALUE!</v>
      </c>
      <c r="BC65" s="226">
        <f t="shared" si="1"/>
        <v>6</v>
      </c>
      <c r="BD65" s="226">
        <f t="shared" si="2"/>
        <v>0</v>
      </c>
      <c r="BE65" s="226" t="e">
        <f t="shared" si="3"/>
        <v>#VALUE!</v>
      </c>
      <c r="BF65" s="226" t="e">
        <f t="shared" si="4"/>
        <v>#VALUE!</v>
      </c>
      <c r="BG65" s="226">
        <f t="shared" si="5"/>
        <v>0</v>
      </c>
      <c r="BH65" s="226" t="e">
        <f t="shared" si="6"/>
        <v>#VALUE!</v>
      </c>
      <c r="BI65" s="226" t="e">
        <f t="shared" si="7"/>
        <v>#VALUE!</v>
      </c>
      <c r="BJ65" s="226">
        <f t="shared" si="8"/>
        <v>0</v>
      </c>
      <c r="BK65" s="226"/>
      <c r="BL65" s="226"/>
      <c r="BM65" s="226"/>
      <c r="BN65" s="226"/>
      <c r="BO65" s="226"/>
      <c r="BP65" s="226"/>
      <c r="BQ65" s="226"/>
      <c r="BR65" s="226"/>
      <c r="BS65" s="226"/>
      <c r="BT65" s="226"/>
      <c r="BU65" s="226"/>
      <c r="BV65" s="226"/>
      <c r="BW65" s="226"/>
      <c r="BX65" s="226"/>
      <c r="BY65" s="226"/>
      <c r="BZ65" s="226"/>
      <c r="CA65" s="226"/>
      <c r="CB65" s="226"/>
      <c r="CC65" s="234"/>
      <c r="CD65" s="234"/>
      <c r="CE65" s="234"/>
    </row>
    <row r="66" spans="1:83" ht="15.75" customHeight="1">
      <c r="A66" s="225" t="s">
        <v>87</v>
      </c>
      <c r="B66" s="226" t="s">
        <v>229</v>
      </c>
      <c r="C66" s="225">
        <v>1</v>
      </c>
      <c r="D66" s="227">
        <v>61</v>
      </c>
      <c r="E66" s="227">
        <v>2</v>
      </c>
      <c r="F66" s="227">
        <v>84</v>
      </c>
      <c r="G66" s="227">
        <v>2</v>
      </c>
      <c r="H66" s="227">
        <v>57</v>
      </c>
      <c r="I66" s="227">
        <v>2</v>
      </c>
      <c r="J66" s="227">
        <v>65</v>
      </c>
      <c r="K66" s="227">
        <v>2</v>
      </c>
      <c r="L66" s="227">
        <v>66</v>
      </c>
      <c r="M66" s="227">
        <v>2</v>
      </c>
      <c r="N66" s="227">
        <v>79</v>
      </c>
      <c r="O66" s="227">
        <v>2</v>
      </c>
      <c r="P66" s="227">
        <v>53</v>
      </c>
      <c r="Q66" s="227">
        <v>2</v>
      </c>
      <c r="R66" s="227">
        <v>63</v>
      </c>
      <c r="S66" s="227">
        <v>2</v>
      </c>
      <c r="T66" s="227">
        <v>67</v>
      </c>
      <c r="U66" s="227">
        <v>3</v>
      </c>
      <c r="V66" s="227">
        <v>60</v>
      </c>
      <c r="W66" s="227">
        <v>2</v>
      </c>
      <c r="X66" s="227">
        <v>46</v>
      </c>
      <c r="Y66" s="227">
        <v>2</v>
      </c>
      <c r="Z66" s="227">
        <v>44</v>
      </c>
      <c r="AA66" s="227">
        <v>2</v>
      </c>
      <c r="AB66" s="227">
        <v>42</v>
      </c>
      <c r="AC66" s="227">
        <v>2</v>
      </c>
      <c r="AD66" s="227">
        <v>37</v>
      </c>
      <c r="AE66" s="227">
        <v>1</v>
      </c>
      <c r="AF66" s="227">
        <v>43</v>
      </c>
      <c r="AG66" s="227">
        <v>2</v>
      </c>
      <c r="AH66" s="227">
        <v>22</v>
      </c>
      <c r="AI66" s="227">
        <v>1</v>
      </c>
      <c r="AJ66" s="227">
        <v>36</v>
      </c>
      <c r="AK66" s="227">
        <v>2</v>
      </c>
      <c r="AL66" s="227">
        <v>35</v>
      </c>
      <c r="AM66" s="227">
        <v>2</v>
      </c>
      <c r="AN66" s="227">
        <v>29</v>
      </c>
      <c r="AO66" s="227">
        <v>2</v>
      </c>
      <c r="AP66" s="227">
        <v>29</v>
      </c>
      <c r="AQ66" s="227">
        <v>1</v>
      </c>
      <c r="AR66" s="227">
        <v>22</v>
      </c>
      <c r="AS66" s="227">
        <v>1</v>
      </c>
      <c r="AT66" s="227">
        <v>14</v>
      </c>
      <c r="AU66" s="227">
        <v>1</v>
      </c>
      <c r="AV66" s="232">
        <v>2</v>
      </c>
      <c r="AW66" s="233">
        <v>0</v>
      </c>
      <c r="AX66" s="233">
        <v>2</v>
      </c>
      <c r="AY66" s="226">
        <v>1</v>
      </c>
      <c r="AZ66" s="226">
        <v>2</v>
      </c>
      <c r="BA66" s="226">
        <v>1</v>
      </c>
      <c r="BB66" s="226">
        <f t="shared" si="0"/>
        <v>4</v>
      </c>
      <c r="BC66" s="226">
        <f t="shared" si="1"/>
        <v>2</v>
      </c>
      <c r="BD66" s="226">
        <f t="shared" si="2"/>
        <v>2</v>
      </c>
      <c r="BE66" s="226">
        <f t="shared" si="3"/>
        <v>5</v>
      </c>
      <c r="BF66" s="226">
        <f t="shared" si="4"/>
        <v>2</v>
      </c>
      <c r="BG66" s="226">
        <f t="shared" si="5"/>
        <v>2</v>
      </c>
      <c r="BH66" s="226">
        <f t="shared" si="6"/>
        <v>6</v>
      </c>
      <c r="BI66" s="226">
        <f t="shared" si="7"/>
        <v>3</v>
      </c>
      <c r="BJ66" s="226">
        <f t="shared" si="8"/>
        <v>2</v>
      </c>
      <c r="BK66" s="226"/>
      <c r="BL66" s="226"/>
      <c r="BM66" s="226"/>
      <c r="BN66" s="226"/>
      <c r="BO66" s="226"/>
      <c r="BP66" s="226"/>
      <c r="BQ66" s="226"/>
      <c r="BR66" s="226"/>
      <c r="BS66" s="226"/>
      <c r="BT66" s="226"/>
      <c r="BU66" s="226"/>
      <c r="BV66" s="226"/>
      <c r="BW66" s="226"/>
      <c r="BX66" s="226"/>
      <c r="BY66" s="226"/>
      <c r="BZ66" s="226"/>
      <c r="CA66" s="226"/>
      <c r="CB66" s="226"/>
      <c r="CC66" s="234"/>
      <c r="CD66" s="234"/>
      <c r="CE66" s="234"/>
    </row>
    <row r="67" spans="1:83" ht="15.75" customHeight="1">
      <c r="A67" s="225" t="s">
        <v>87</v>
      </c>
      <c r="B67" s="226" t="s">
        <v>232</v>
      </c>
      <c r="C67" s="225">
        <v>1</v>
      </c>
      <c r="D67" s="227">
        <v>107</v>
      </c>
      <c r="E67" s="227">
        <v>5</v>
      </c>
      <c r="F67" s="227">
        <v>31</v>
      </c>
      <c r="G67" s="227">
        <v>1</v>
      </c>
      <c r="H67" s="227">
        <v>104</v>
      </c>
      <c r="I67" s="227">
        <v>5</v>
      </c>
      <c r="J67" s="227">
        <v>35</v>
      </c>
      <c r="K67" s="227">
        <v>1</v>
      </c>
      <c r="L67" s="227">
        <v>104</v>
      </c>
      <c r="M67" s="227">
        <v>5</v>
      </c>
      <c r="N67" s="227">
        <v>24</v>
      </c>
      <c r="O67" s="227">
        <v>1</v>
      </c>
      <c r="P67" s="227">
        <v>112</v>
      </c>
      <c r="Q67" s="227">
        <v>5</v>
      </c>
      <c r="R67" s="227">
        <v>33</v>
      </c>
      <c r="S67" s="227">
        <v>1</v>
      </c>
      <c r="T67" s="227">
        <v>122</v>
      </c>
      <c r="U67" s="227">
        <v>5</v>
      </c>
      <c r="V67" s="227">
        <v>30</v>
      </c>
      <c r="W67" s="227">
        <v>1</v>
      </c>
      <c r="X67" s="227">
        <v>109</v>
      </c>
      <c r="Y67" s="227">
        <v>5</v>
      </c>
      <c r="Z67" s="227">
        <v>24</v>
      </c>
      <c r="AA67" s="227">
        <v>1</v>
      </c>
      <c r="AB67" s="227">
        <v>102</v>
      </c>
      <c r="AC67" s="227">
        <v>5</v>
      </c>
      <c r="AD67" s="227">
        <v>32</v>
      </c>
      <c r="AE67" s="227">
        <v>1</v>
      </c>
      <c r="AF67" s="227">
        <v>84</v>
      </c>
      <c r="AG67" s="227">
        <v>4</v>
      </c>
      <c r="AH67" s="227">
        <v>25</v>
      </c>
      <c r="AI67" s="227">
        <v>1</v>
      </c>
      <c r="AJ67" s="227">
        <v>84</v>
      </c>
      <c r="AK67" s="227">
        <v>5</v>
      </c>
      <c r="AL67" s="227">
        <v>21</v>
      </c>
      <c r="AM67" s="227">
        <v>1</v>
      </c>
      <c r="AN67" s="227">
        <v>75</v>
      </c>
      <c r="AO67" s="227">
        <v>4</v>
      </c>
      <c r="AP67" s="227">
        <v>20</v>
      </c>
      <c r="AQ67" s="227">
        <v>1</v>
      </c>
      <c r="AR67" s="227">
        <v>77</v>
      </c>
      <c r="AS67" s="227">
        <v>4</v>
      </c>
      <c r="AT67" s="227">
        <v>14</v>
      </c>
      <c r="AU67" s="227">
        <v>1</v>
      </c>
      <c r="AV67" s="232">
        <v>2</v>
      </c>
      <c r="AW67" s="233">
        <v>1</v>
      </c>
      <c r="AX67" s="233">
        <v>2</v>
      </c>
      <c r="AY67" s="226">
        <v>2</v>
      </c>
      <c r="AZ67" s="226">
        <v>0</v>
      </c>
      <c r="BA67" s="226">
        <v>2</v>
      </c>
      <c r="BB67" s="226">
        <f t="shared" si="0"/>
        <v>6</v>
      </c>
      <c r="BC67" s="226">
        <f t="shared" si="1"/>
        <v>4</v>
      </c>
      <c r="BD67" s="226">
        <f t="shared" si="2"/>
        <v>1</v>
      </c>
      <c r="BE67" s="226">
        <f t="shared" si="3"/>
        <v>7</v>
      </c>
      <c r="BF67" s="226">
        <f t="shared" si="4"/>
        <v>5</v>
      </c>
      <c r="BG67" s="226">
        <f t="shared" si="5"/>
        <v>1</v>
      </c>
      <c r="BH67" s="226">
        <f t="shared" si="6"/>
        <v>8</v>
      </c>
      <c r="BI67" s="226">
        <f t="shared" si="7"/>
        <v>6</v>
      </c>
      <c r="BJ67" s="226">
        <f t="shared" si="8"/>
        <v>2</v>
      </c>
      <c r="BK67" s="226"/>
      <c r="BL67" s="226"/>
      <c r="BM67" s="226"/>
      <c r="BN67" s="226"/>
      <c r="BO67" s="226"/>
      <c r="BP67" s="226"/>
      <c r="BQ67" s="226"/>
      <c r="BR67" s="226"/>
      <c r="BS67" s="226"/>
      <c r="BT67" s="226"/>
      <c r="BU67" s="226"/>
      <c r="BV67" s="226"/>
      <c r="BW67" s="226"/>
      <c r="BX67" s="226"/>
      <c r="BY67" s="226"/>
      <c r="BZ67" s="226"/>
      <c r="CA67" s="226"/>
      <c r="CB67" s="226"/>
      <c r="CC67" s="234"/>
      <c r="CD67" s="234"/>
      <c r="CE67" s="234"/>
    </row>
    <row r="68" spans="1:83" ht="15.75" customHeight="1">
      <c r="A68" s="225" t="s">
        <v>239</v>
      </c>
      <c r="B68" s="226">
        <v>2</v>
      </c>
      <c r="C68" s="225">
        <v>1</v>
      </c>
      <c r="D68" s="227">
        <v>121</v>
      </c>
      <c r="E68" s="227">
        <v>6</v>
      </c>
      <c r="F68" s="227">
        <v>28</v>
      </c>
      <c r="G68" s="227">
        <v>1</v>
      </c>
      <c r="H68" s="227">
        <v>144</v>
      </c>
      <c r="I68" s="227">
        <v>6</v>
      </c>
      <c r="J68" s="227">
        <v>20</v>
      </c>
      <c r="K68" s="227">
        <v>1</v>
      </c>
      <c r="L68" s="227">
        <v>146</v>
      </c>
      <c r="M68" s="227">
        <v>6</v>
      </c>
      <c r="N68" s="227">
        <v>32</v>
      </c>
      <c r="O68" s="227">
        <v>1</v>
      </c>
      <c r="P68" s="227">
        <v>151</v>
      </c>
      <c r="Q68" s="227">
        <v>7</v>
      </c>
      <c r="R68" s="227">
        <v>18</v>
      </c>
      <c r="S68" s="227">
        <v>1</v>
      </c>
      <c r="T68" s="227">
        <v>128</v>
      </c>
      <c r="U68" s="227">
        <v>6</v>
      </c>
      <c r="V68" s="227">
        <v>11</v>
      </c>
      <c r="W68" s="227">
        <v>1</v>
      </c>
      <c r="X68" s="227">
        <v>126</v>
      </c>
      <c r="Y68" s="227">
        <v>5</v>
      </c>
      <c r="Z68" s="227">
        <v>18</v>
      </c>
      <c r="AA68" s="227">
        <v>1</v>
      </c>
      <c r="AB68" s="227">
        <v>109</v>
      </c>
      <c r="AC68" s="227">
        <v>5</v>
      </c>
      <c r="AD68" s="227">
        <v>23</v>
      </c>
      <c r="AE68" s="227">
        <v>1</v>
      </c>
      <c r="AF68" s="227">
        <v>106</v>
      </c>
      <c r="AG68" s="227">
        <v>5</v>
      </c>
      <c r="AH68" s="227">
        <v>16</v>
      </c>
      <c r="AI68" s="227">
        <v>1</v>
      </c>
      <c r="AJ68" s="227">
        <v>98</v>
      </c>
      <c r="AK68" s="227">
        <v>5</v>
      </c>
      <c r="AL68" s="227">
        <v>13</v>
      </c>
      <c r="AM68" s="227">
        <v>1</v>
      </c>
      <c r="AN68" s="227">
        <v>51</v>
      </c>
      <c r="AO68" s="227">
        <v>2</v>
      </c>
      <c r="AP68" s="227">
        <v>11</v>
      </c>
      <c r="AQ68" s="227">
        <v>1</v>
      </c>
      <c r="AR68" s="227">
        <v>66</v>
      </c>
      <c r="AS68" s="227">
        <v>3</v>
      </c>
      <c r="AT68" s="227">
        <v>13</v>
      </c>
      <c r="AU68" s="227">
        <v>1</v>
      </c>
      <c r="AV68" s="228">
        <v>3</v>
      </c>
      <c r="AW68" s="229">
        <v>1</v>
      </c>
      <c r="AX68" s="229">
        <v>0</v>
      </c>
      <c r="AY68" s="226">
        <v>3</v>
      </c>
      <c r="AZ68" s="226">
        <v>1</v>
      </c>
      <c r="BA68" s="226">
        <v>0</v>
      </c>
      <c r="BB68" s="226">
        <f t="shared" si="0"/>
        <v>6</v>
      </c>
      <c r="BC68" s="226">
        <f t="shared" si="1"/>
        <v>4</v>
      </c>
      <c r="BD68" s="226">
        <f t="shared" si="2"/>
        <v>1</v>
      </c>
      <c r="BE68" s="226">
        <f t="shared" si="3"/>
        <v>8</v>
      </c>
      <c r="BF68" s="226">
        <f t="shared" si="4"/>
        <v>6</v>
      </c>
      <c r="BG68" s="226">
        <f t="shared" si="5"/>
        <v>1</v>
      </c>
      <c r="BH68" s="226">
        <f t="shared" si="6"/>
        <v>9</v>
      </c>
      <c r="BI68" s="226">
        <f t="shared" si="7"/>
        <v>7</v>
      </c>
      <c r="BJ68" s="226">
        <f t="shared" si="8"/>
        <v>2</v>
      </c>
      <c r="BK68" s="226"/>
      <c r="BL68" s="226"/>
      <c r="BM68" s="226"/>
      <c r="BN68" s="226"/>
      <c r="BO68" s="226"/>
      <c r="BP68" s="226"/>
      <c r="BQ68" s="226"/>
      <c r="BR68" s="226"/>
      <c r="BS68" s="226"/>
      <c r="BT68" s="226"/>
      <c r="BU68" s="226"/>
      <c r="BV68" s="226"/>
      <c r="BW68" s="226"/>
      <c r="BX68" s="226"/>
      <c r="BY68" s="226"/>
      <c r="BZ68" s="226"/>
      <c r="CA68" s="226"/>
      <c r="CB68" s="226"/>
      <c r="CC68" s="234"/>
      <c r="CD68" s="234"/>
      <c r="CE68" s="234"/>
    </row>
    <row r="69" spans="1:83" ht="15.75" customHeight="1">
      <c r="A69" s="225" t="s">
        <v>239</v>
      </c>
      <c r="B69" s="226">
        <v>4</v>
      </c>
      <c r="C69" s="225">
        <v>1</v>
      </c>
      <c r="D69" s="227">
        <v>85</v>
      </c>
      <c r="E69" s="227">
        <v>3</v>
      </c>
      <c r="F69" s="227">
        <v>229</v>
      </c>
      <c r="G69" s="227">
        <v>6</v>
      </c>
      <c r="H69" s="227">
        <v>84</v>
      </c>
      <c r="I69" s="227">
        <v>3</v>
      </c>
      <c r="J69" s="227">
        <v>293</v>
      </c>
      <c r="K69" s="227">
        <v>7</v>
      </c>
      <c r="L69" s="227">
        <v>85</v>
      </c>
      <c r="M69" s="227">
        <v>3</v>
      </c>
      <c r="N69" s="227">
        <v>235</v>
      </c>
      <c r="O69" s="227">
        <v>6</v>
      </c>
      <c r="P69" s="227">
        <v>75</v>
      </c>
      <c r="Q69" s="227">
        <v>2</v>
      </c>
      <c r="R69" s="227">
        <v>197</v>
      </c>
      <c r="S69" s="227">
        <v>7</v>
      </c>
      <c r="T69" s="227">
        <v>97</v>
      </c>
      <c r="U69" s="227">
        <v>3</v>
      </c>
      <c r="V69" s="227">
        <v>194</v>
      </c>
      <c r="W69" s="227">
        <v>6</v>
      </c>
      <c r="X69" s="227">
        <v>74</v>
      </c>
      <c r="Y69" s="227">
        <v>2</v>
      </c>
      <c r="Z69" s="227">
        <v>203</v>
      </c>
      <c r="AA69" s="227">
        <v>7</v>
      </c>
      <c r="AB69" s="227">
        <v>82</v>
      </c>
      <c r="AC69" s="227">
        <v>3</v>
      </c>
      <c r="AD69" s="227">
        <v>148</v>
      </c>
      <c r="AE69" s="227">
        <v>6</v>
      </c>
      <c r="AF69" s="227">
        <v>72</v>
      </c>
      <c r="AG69" s="227">
        <v>2</v>
      </c>
      <c r="AH69" s="227">
        <v>158</v>
      </c>
      <c r="AI69" s="227">
        <v>6</v>
      </c>
      <c r="AJ69" s="227">
        <v>77</v>
      </c>
      <c r="AK69" s="227">
        <v>3</v>
      </c>
      <c r="AL69" s="227">
        <v>130</v>
      </c>
      <c r="AM69" s="227">
        <v>5</v>
      </c>
      <c r="AN69" s="227">
        <v>49</v>
      </c>
      <c r="AO69" s="227">
        <v>2</v>
      </c>
      <c r="AP69" s="227">
        <v>85</v>
      </c>
      <c r="AQ69" s="227">
        <v>4</v>
      </c>
      <c r="AR69" s="227">
        <v>40</v>
      </c>
      <c r="AS69" s="227">
        <v>2</v>
      </c>
      <c r="AT69" s="227">
        <v>96</v>
      </c>
      <c r="AU69" s="227">
        <v>4</v>
      </c>
      <c r="AV69" s="232">
        <v>4</v>
      </c>
      <c r="AW69" s="233">
        <v>2</v>
      </c>
      <c r="AX69" s="233">
        <v>0</v>
      </c>
      <c r="AY69" s="226">
        <v>4</v>
      </c>
      <c r="AZ69" s="226">
        <v>2</v>
      </c>
      <c r="BA69" s="226">
        <v>0</v>
      </c>
      <c r="BB69" s="226">
        <f t="shared" si="0"/>
        <v>9</v>
      </c>
      <c r="BC69" s="226">
        <f t="shared" si="1"/>
        <v>2</v>
      </c>
      <c r="BD69" s="226">
        <f t="shared" si="2"/>
        <v>5</v>
      </c>
      <c r="BE69" s="226">
        <f t="shared" si="3"/>
        <v>10</v>
      </c>
      <c r="BF69" s="226">
        <f t="shared" si="4"/>
        <v>3</v>
      </c>
      <c r="BG69" s="226">
        <f t="shared" si="5"/>
        <v>6</v>
      </c>
      <c r="BH69" s="226">
        <f t="shared" si="6"/>
        <v>12</v>
      </c>
      <c r="BI69" s="226">
        <f t="shared" si="7"/>
        <v>3</v>
      </c>
      <c r="BJ69" s="226">
        <f t="shared" si="8"/>
        <v>8</v>
      </c>
      <c r="BK69" s="226"/>
      <c r="BL69" s="226"/>
      <c r="BM69" s="226"/>
      <c r="BN69" s="226"/>
      <c r="BO69" s="226"/>
      <c r="BP69" s="226"/>
      <c r="BQ69" s="226"/>
      <c r="BR69" s="226"/>
      <c r="BS69" s="226"/>
      <c r="BT69" s="226"/>
      <c r="BU69" s="226"/>
      <c r="BV69" s="226"/>
      <c r="BW69" s="226"/>
      <c r="BX69" s="226"/>
      <c r="BY69" s="226"/>
      <c r="BZ69" s="226"/>
      <c r="CA69" s="226"/>
      <c r="CB69" s="226"/>
      <c r="CC69" s="234"/>
      <c r="CD69" s="234"/>
      <c r="CE69" s="234"/>
    </row>
    <row r="70" spans="1:83" ht="15.75" customHeight="1">
      <c r="A70" s="225" t="s">
        <v>239</v>
      </c>
      <c r="B70" s="226">
        <v>12</v>
      </c>
      <c r="C70" s="225">
        <v>1</v>
      </c>
      <c r="D70" s="227">
        <v>78</v>
      </c>
      <c r="E70" s="227">
        <v>4</v>
      </c>
      <c r="F70" s="227"/>
      <c r="G70" s="227"/>
      <c r="H70" s="227">
        <v>96</v>
      </c>
      <c r="I70" s="227">
        <v>4</v>
      </c>
      <c r="J70" s="227"/>
      <c r="K70" s="227"/>
      <c r="L70" s="227">
        <v>130</v>
      </c>
      <c r="M70" s="227">
        <v>5</v>
      </c>
      <c r="N70" s="227"/>
      <c r="O70" s="227"/>
      <c r="P70" s="227">
        <v>107</v>
      </c>
      <c r="Q70" s="227">
        <v>4</v>
      </c>
      <c r="R70" s="227"/>
      <c r="S70" s="227"/>
      <c r="T70" s="227">
        <v>100</v>
      </c>
      <c r="U70" s="227">
        <v>4</v>
      </c>
      <c r="V70" s="227"/>
      <c r="W70" s="227"/>
      <c r="X70" s="227">
        <v>92</v>
      </c>
      <c r="Y70" s="227">
        <v>4</v>
      </c>
      <c r="Z70" s="227"/>
      <c r="AA70" s="227"/>
      <c r="AB70" s="227">
        <v>78</v>
      </c>
      <c r="AC70" s="227">
        <v>4</v>
      </c>
      <c r="AD70" s="227"/>
      <c r="AE70" s="227"/>
      <c r="AF70" s="227">
        <v>65</v>
      </c>
      <c r="AG70" s="227">
        <v>3</v>
      </c>
      <c r="AH70" s="227"/>
      <c r="AI70" s="227"/>
      <c r="AJ70" s="227">
        <v>61</v>
      </c>
      <c r="AK70" s="227">
        <v>3</v>
      </c>
      <c r="AL70" s="227"/>
      <c r="AM70" s="227"/>
      <c r="AN70" s="227">
        <v>41</v>
      </c>
      <c r="AO70" s="227">
        <v>2</v>
      </c>
      <c r="AP70" s="227"/>
      <c r="AQ70" s="227"/>
      <c r="AR70" s="227">
        <v>39</v>
      </c>
      <c r="AS70" s="227">
        <v>2</v>
      </c>
      <c r="AT70" s="227"/>
      <c r="AU70" s="227"/>
      <c r="AV70" s="232">
        <v>2</v>
      </c>
      <c r="AW70" s="233">
        <v>0</v>
      </c>
      <c r="AX70" s="233">
        <v>0</v>
      </c>
      <c r="AY70" s="226">
        <v>2</v>
      </c>
      <c r="AZ70" s="226">
        <v>0</v>
      </c>
      <c r="BA70" s="226">
        <v>0</v>
      </c>
      <c r="BB70" s="226">
        <f t="shared" si="0"/>
        <v>4</v>
      </c>
      <c r="BC70" s="226">
        <f t="shared" si="1"/>
        <v>3</v>
      </c>
      <c r="BD70" s="226">
        <f t="shared" si="2"/>
        <v>0</v>
      </c>
      <c r="BE70" s="226">
        <f t="shared" si="3"/>
        <v>5</v>
      </c>
      <c r="BF70" s="226">
        <f t="shared" si="4"/>
        <v>4</v>
      </c>
      <c r="BG70" s="226">
        <f t="shared" si="5"/>
        <v>0</v>
      </c>
      <c r="BH70" s="226">
        <f t="shared" si="6"/>
        <v>6</v>
      </c>
      <c r="BI70" s="226">
        <f t="shared" si="7"/>
        <v>5</v>
      </c>
      <c r="BJ70" s="226">
        <f t="shared" si="8"/>
        <v>0</v>
      </c>
      <c r="BK70" s="226"/>
      <c r="BL70" s="226"/>
      <c r="BM70" s="226"/>
      <c r="BN70" s="226"/>
      <c r="BO70" s="226"/>
      <c r="BP70" s="226"/>
      <c r="BQ70" s="226"/>
      <c r="BR70" s="226"/>
      <c r="BS70" s="226"/>
      <c r="BT70" s="226"/>
      <c r="BU70" s="226"/>
      <c r="BV70" s="226"/>
      <c r="BW70" s="226"/>
      <c r="BX70" s="226"/>
      <c r="BY70" s="226"/>
      <c r="BZ70" s="226"/>
      <c r="CA70" s="226"/>
      <c r="CB70" s="226"/>
      <c r="CC70" s="234"/>
      <c r="CD70" s="234"/>
      <c r="CE70" s="234"/>
    </row>
    <row r="71" spans="1:83" ht="15.75" customHeight="1">
      <c r="A71" s="225" t="s">
        <v>239</v>
      </c>
      <c r="B71" s="226">
        <v>16</v>
      </c>
      <c r="C71" s="225">
        <v>1</v>
      </c>
      <c r="D71" s="227">
        <v>159</v>
      </c>
      <c r="E71" s="227">
        <v>6</v>
      </c>
      <c r="F71" s="227">
        <v>95</v>
      </c>
      <c r="G71" s="227">
        <v>3</v>
      </c>
      <c r="H71" s="227">
        <v>194</v>
      </c>
      <c r="I71" s="227">
        <v>6</v>
      </c>
      <c r="J71" s="227">
        <v>80</v>
      </c>
      <c r="K71" s="227">
        <v>2</v>
      </c>
      <c r="L71" s="227">
        <v>195</v>
      </c>
      <c r="M71" s="227">
        <v>6</v>
      </c>
      <c r="N71" s="227">
        <v>78</v>
      </c>
      <c r="O71" s="227">
        <v>2</v>
      </c>
      <c r="P71" s="227">
        <v>181</v>
      </c>
      <c r="Q71" s="227">
        <v>6</v>
      </c>
      <c r="R71" s="227">
        <v>86</v>
      </c>
      <c r="S71" s="227">
        <v>3</v>
      </c>
      <c r="T71" s="227">
        <v>137</v>
      </c>
      <c r="U71" s="227">
        <v>5</v>
      </c>
      <c r="V71" s="227">
        <v>67</v>
      </c>
      <c r="W71" s="227">
        <v>2</v>
      </c>
      <c r="X71" s="227">
        <v>150</v>
      </c>
      <c r="Y71" s="227">
        <v>6</v>
      </c>
      <c r="Z71" s="227">
        <v>61</v>
      </c>
      <c r="AA71" s="227">
        <v>2</v>
      </c>
      <c r="AB71" s="227">
        <v>156</v>
      </c>
      <c r="AC71" s="227">
        <v>5</v>
      </c>
      <c r="AD71" s="227">
        <v>64</v>
      </c>
      <c r="AE71" s="227">
        <v>2</v>
      </c>
      <c r="AF71" s="227">
        <v>113</v>
      </c>
      <c r="AG71" s="227">
        <v>5</v>
      </c>
      <c r="AH71" s="227">
        <v>48</v>
      </c>
      <c r="AI71" s="227">
        <v>2</v>
      </c>
      <c r="AJ71" s="227">
        <v>95</v>
      </c>
      <c r="AK71" s="227">
        <v>4</v>
      </c>
      <c r="AL71" s="227">
        <v>31</v>
      </c>
      <c r="AM71" s="227">
        <v>1</v>
      </c>
      <c r="AN71" s="227">
        <v>92</v>
      </c>
      <c r="AO71" s="227">
        <v>5</v>
      </c>
      <c r="AP71" s="227">
        <v>33</v>
      </c>
      <c r="AQ71" s="227">
        <v>1</v>
      </c>
      <c r="AR71" s="227">
        <v>85</v>
      </c>
      <c r="AS71" s="227">
        <v>4</v>
      </c>
      <c r="AT71" s="227">
        <v>30</v>
      </c>
      <c r="AU71" s="227">
        <v>1</v>
      </c>
      <c r="AV71" s="232">
        <v>2</v>
      </c>
      <c r="AW71" s="233">
        <v>2</v>
      </c>
      <c r="AX71" s="233">
        <v>0</v>
      </c>
      <c r="AY71" s="226">
        <v>2</v>
      </c>
      <c r="AZ71" s="226">
        <v>2</v>
      </c>
      <c r="BA71" s="226">
        <v>0</v>
      </c>
      <c r="BB71" s="226">
        <f t="shared" si="0"/>
        <v>7</v>
      </c>
      <c r="BC71" s="226">
        <f t="shared" si="1"/>
        <v>4</v>
      </c>
      <c r="BD71" s="226">
        <f t="shared" si="2"/>
        <v>2</v>
      </c>
      <c r="BE71" s="226">
        <f t="shared" si="3"/>
        <v>9</v>
      </c>
      <c r="BF71" s="226">
        <f t="shared" si="4"/>
        <v>5</v>
      </c>
      <c r="BG71" s="226">
        <f t="shared" si="5"/>
        <v>2</v>
      </c>
      <c r="BH71" s="226">
        <f t="shared" si="6"/>
        <v>10</v>
      </c>
      <c r="BI71" s="226">
        <f t="shared" si="7"/>
        <v>7</v>
      </c>
      <c r="BJ71" s="226">
        <f t="shared" si="8"/>
        <v>3</v>
      </c>
      <c r="BK71" s="226"/>
      <c r="BL71" s="226"/>
      <c r="BM71" s="226"/>
      <c r="BN71" s="226"/>
      <c r="BO71" s="226"/>
      <c r="BP71" s="226"/>
      <c r="BQ71" s="226"/>
      <c r="BR71" s="226"/>
      <c r="BS71" s="226"/>
      <c r="BT71" s="226"/>
      <c r="BU71" s="226"/>
      <c r="BV71" s="226"/>
      <c r="BW71" s="226"/>
      <c r="BX71" s="226"/>
      <c r="BY71" s="226"/>
      <c r="BZ71" s="226"/>
      <c r="CA71" s="226"/>
      <c r="CB71" s="226"/>
      <c r="CC71" s="234"/>
      <c r="CD71" s="234"/>
      <c r="CE71" s="234"/>
    </row>
    <row r="72" spans="1:83" ht="15.75" customHeight="1">
      <c r="A72" s="225" t="s">
        <v>239</v>
      </c>
      <c r="B72" s="226">
        <v>27</v>
      </c>
      <c r="C72" s="225">
        <v>1</v>
      </c>
      <c r="D72" s="227">
        <v>68</v>
      </c>
      <c r="E72" s="227">
        <v>2</v>
      </c>
      <c r="F72" s="227">
        <v>22</v>
      </c>
      <c r="G72" s="227">
        <v>1</v>
      </c>
      <c r="H72" s="227">
        <v>91</v>
      </c>
      <c r="I72" s="227">
        <v>3</v>
      </c>
      <c r="J72" s="227" t="s">
        <v>15</v>
      </c>
      <c r="K72" s="227" t="s">
        <v>15</v>
      </c>
      <c r="L72" s="227">
        <v>84</v>
      </c>
      <c r="M72" s="227">
        <v>2</v>
      </c>
      <c r="N72" s="227" t="s">
        <v>15</v>
      </c>
      <c r="O72" s="227" t="s">
        <v>15</v>
      </c>
      <c r="P72" s="227">
        <v>114</v>
      </c>
      <c r="Q72" s="227">
        <v>3</v>
      </c>
      <c r="R72" s="227" t="s">
        <v>15</v>
      </c>
      <c r="S72" s="227" t="s">
        <v>15</v>
      </c>
      <c r="T72" s="227">
        <v>121</v>
      </c>
      <c r="U72" s="227">
        <v>4</v>
      </c>
      <c r="V72" s="227">
        <v>12</v>
      </c>
      <c r="W72" s="227">
        <v>1</v>
      </c>
      <c r="X72" s="227">
        <v>114</v>
      </c>
      <c r="Y72" s="227">
        <v>4</v>
      </c>
      <c r="Z72" s="227" t="s">
        <v>15</v>
      </c>
      <c r="AA72" s="227" t="s">
        <v>15</v>
      </c>
      <c r="AB72" s="227">
        <v>70</v>
      </c>
      <c r="AC72" s="227">
        <v>2</v>
      </c>
      <c r="AD72" s="227" t="s">
        <v>15</v>
      </c>
      <c r="AE72" s="227" t="s">
        <v>15</v>
      </c>
      <c r="AF72" s="227">
        <v>83</v>
      </c>
      <c r="AG72" s="227">
        <v>3</v>
      </c>
      <c r="AH72" s="227" t="s">
        <v>15</v>
      </c>
      <c r="AI72" s="227" t="s">
        <v>15</v>
      </c>
      <c r="AJ72" s="227">
        <v>80</v>
      </c>
      <c r="AK72" s="227">
        <v>3</v>
      </c>
      <c r="AL72" s="227" t="s">
        <v>15</v>
      </c>
      <c r="AM72" s="227" t="s">
        <v>15</v>
      </c>
      <c r="AN72" s="227">
        <v>99</v>
      </c>
      <c r="AO72" s="227">
        <v>4</v>
      </c>
      <c r="AP72" s="227" t="s">
        <v>15</v>
      </c>
      <c r="AQ72" s="227" t="s">
        <v>15</v>
      </c>
      <c r="AR72" s="227">
        <v>61</v>
      </c>
      <c r="AS72" s="227">
        <v>3</v>
      </c>
      <c r="AT72" s="227">
        <v>14</v>
      </c>
      <c r="AU72" s="227">
        <v>1</v>
      </c>
      <c r="AV72" s="232">
        <v>4</v>
      </c>
      <c r="AW72" s="233">
        <v>0</v>
      </c>
      <c r="AX72" s="233">
        <v>0</v>
      </c>
      <c r="AY72" s="226">
        <v>4</v>
      </c>
      <c r="AZ72" s="226">
        <v>0</v>
      </c>
      <c r="BA72" s="226">
        <v>0</v>
      </c>
      <c r="BB72" s="226" t="e">
        <f t="shared" si="0"/>
        <v>#VALUE!</v>
      </c>
      <c r="BC72" s="226">
        <f t="shared" si="1"/>
        <v>3</v>
      </c>
      <c r="BD72" s="226" t="e">
        <f t="shared" si="2"/>
        <v>#VALUE!</v>
      </c>
      <c r="BE72" s="226" t="e">
        <f t="shared" si="3"/>
        <v>#VALUE!</v>
      </c>
      <c r="BF72" s="226">
        <f t="shared" si="4"/>
        <v>3</v>
      </c>
      <c r="BG72" s="226" t="e">
        <f t="shared" si="5"/>
        <v>#VALUE!</v>
      </c>
      <c r="BH72" s="226" t="e">
        <f t="shared" si="6"/>
        <v>#VALUE!</v>
      </c>
      <c r="BI72" s="226">
        <f t="shared" si="7"/>
        <v>4</v>
      </c>
      <c r="BJ72" s="226" t="e">
        <f t="shared" si="8"/>
        <v>#VALUE!</v>
      </c>
      <c r="BK72" s="226"/>
      <c r="BL72" s="226"/>
      <c r="BM72" s="226"/>
      <c r="BN72" s="226"/>
      <c r="BO72" s="226"/>
      <c r="BP72" s="226"/>
      <c r="BQ72" s="226"/>
      <c r="BR72" s="226"/>
      <c r="BS72" s="226"/>
      <c r="BT72" s="226"/>
      <c r="BU72" s="226"/>
      <c r="BV72" s="226"/>
      <c r="BW72" s="226"/>
      <c r="BX72" s="226"/>
      <c r="BY72" s="226"/>
      <c r="BZ72" s="226"/>
      <c r="CA72" s="226"/>
      <c r="CB72" s="226"/>
      <c r="CC72" s="234"/>
      <c r="CD72" s="234"/>
      <c r="CE72" s="234"/>
    </row>
    <row r="73" spans="1:83" ht="15.75" customHeight="1">
      <c r="A73" s="225" t="s">
        <v>239</v>
      </c>
      <c r="B73" s="226">
        <v>39</v>
      </c>
      <c r="C73" s="116">
        <v>1</v>
      </c>
      <c r="D73" s="235">
        <v>137</v>
      </c>
      <c r="E73" s="235">
        <v>5</v>
      </c>
      <c r="F73" s="235">
        <v>116</v>
      </c>
      <c r="G73" s="235">
        <v>4</v>
      </c>
      <c r="H73" s="235">
        <v>173</v>
      </c>
      <c r="I73" s="235">
        <v>7</v>
      </c>
      <c r="J73" s="235">
        <v>125</v>
      </c>
      <c r="K73" s="235">
        <v>4</v>
      </c>
      <c r="L73" s="235">
        <v>181</v>
      </c>
      <c r="M73" s="235">
        <v>6</v>
      </c>
      <c r="N73" s="235">
        <v>86</v>
      </c>
      <c r="O73" s="235">
        <v>3</v>
      </c>
      <c r="P73" s="235">
        <v>148</v>
      </c>
      <c r="Q73" s="235">
        <v>6</v>
      </c>
      <c r="R73" s="235">
        <v>91</v>
      </c>
      <c r="S73" s="235">
        <v>3</v>
      </c>
      <c r="T73" s="235">
        <v>145</v>
      </c>
      <c r="U73" s="235">
        <v>5</v>
      </c>
      <c r="V73" s="235">
        <v>93</v>
      </c>
      <c r="W73" s="235">
        <v>3</v>
      </c>
      <c r="X73" s="235">
        <v>153</v>
      </c>
      <c r="Y73" s="235">
        <v>6</v>
      </c>
      <c r="Z73" s="235">
        <v>74</v>
      </c>
      <c r="AA73" s="235">
        <v>2</v>
      </c>
      <c r="AB73" s="235">
        <v>153</v>
      </c>
      <c r="AC73" s="235">
        <v>6</v>
      </c>
      <c r="AD73" s="235">
        <v>70</v>
      </c>
      <c r="AE73" s="235">
        <v>2</v>
      </c>
      <c r="AF73" s="235">
        <v>130</v>
      </c>
      <c r="AG73" s="235">
        <v>5</v>
      </c>
      <c r="AH73" s="235">
        <v>90</v>
      </c>
      <c r="AI73" s="235">
        <v>3</v>
      </c>
      <c r="AJ73" s="235">
        <v>135</v>
      </c>
      <c r="AK73" s="235">
        <v>6</v>
      </c>
      <c r="AL73" s="235">
        <v>57</v>
      </c>
      <c r="AM73" s="235">
        <v>2</v>
      </c>
      <c r="AN73" s="235">
        <v>102</v>
      </c>
      <c r="AO73" s="235">
        <v>4</v>
      </c>
      <c r="AP73" s="235">
        <v>50</v>
      </c>
      <c r="AQ73" s="235">
        <v>2</v>
      </c>
      <c r="AR73" s="235">
        <v>112</v>
      </c>
      <c r="AS73" s="235">
        <v>5</v>
      </c>
      <c r="AT73" s="227">
        <v>40</v>
      </c>
      <c r="AU73" s="227">
        <v>2</v>
      </c>
      <c r="AV73" s="232">
        <v>4</v>
      </c>
      <c r="AW73" s="233">
        <v>3</v>
      </c>
      <c r="AX73" s="233">
        <v>0</v>
      </c>
      <c r="AY73" s="226">
        <v>4</v>
      </c>
      <c r="AZ73" s="226">
        <v>3</v>
      </c>
      <c r="BA73" s="226">
        <v>0</v>
      </c>
      <c r="BB73" s="226">
        <f t="shared" si="0"/>
        <v>8</v>
      </c>
      <c r="BC73" s="226">
        <f t="shared" si="1"/>
        <v>4</v>
      </c>
      <c r="BD73" s="226">
        <f t="shared" si="2"/>
        <v>2</v>
      </c>
      <c r="BE73" s="226">
        <f t="shared" si="3"/>
        <v>9</v>
      </c>
      <c r="BF73" s="226">
        <f t="shared" si="4"/>
        <v>6</v>
      </c>
      <c r="BG73" s="226">
        <f t="shared" si="5"/>
        <v>3</v>
      </c>
      <c r="BH73" s="226">
        <f t="shared" si="6"/>
        <v>11</v>
      </c>
      <c r="BI73" s="226">
        <f t="shared" si="7"/>
        <v>7</v>
      </c>
      <c r="BJ73" s="226">
        <f t="shared" si="8"/>
        <v>3</v>
      </c>
      <c r="BK73" s="226"/>
      <c r="BL73" s="226"/>
      <c r="BM73" s="226"/>
      <c r="BN73" s="226"/>
      <c r="BO73" s="226"/>
      <c r="BP73" s="226"/>
      <c r="BQ73" s="226"/>
      <c r="BR73" s="226"/>
      <c r="BS73" s="226"/>
      <c r="BT73" s="226"/>
      <c r="BU73" s="226"/>
      <c r="BV73" s="226"/>
      <c r="BW73" s="226"/>
      <c r="BX73" s="226"/>
      <c r="BY73" s="226"/>
      <c r="BZ73" s="226"/>
      <c r="CA73" s="226"/>
      <c r="CB73" s="226"/>
      <c r="CC73" s="234"/>
      <c r="CD73" s="234"/>
      <c r="CE73" s="234"/>
    </row>
    <row r="74" spans="1:83" ht="15.75" customHeight="1">
      <c r="A74" s="225" t="s">
        <v>233</v>
      </c>
      <c r="B74" s="226" t="s">
        <v>235</v>
      </c>
      <c r="C74" s="116">
        <v>1</v>
      </c>
      <c r="D74" s="236"/>
      <c r="E74" s="261">
        <v>2</v>
      </c>
      <c r="F74" s="262"/>
      <c r="G74" s="261">
        <v>0</v>
      </c>
      <c r="H74" s="262"/>
      <c r="I74" s="261">
        <v>2</v>
      </c>
      <c r="J74" s="262"/>
      <c r="K74" s="261">
        <v>0</v>
      </c>
      <c r="L74" s="262"/>
      <c r="M74" s="261">
        <v>2</v>
      </c>
      <c r="N74" s="262"/>
      <c r="O74" s="261">
        <v>0</v>
      </c>
      <c r="P74" s="262"/>
      <c r="Q74" s="261">
        <v>2</v>
      </c>
      <c r="R74" s="262"/>
      <c r="S74" s="261">
        <v>0</v>
      </c>
      <c r="T74" s="262"/>
      <c r="U74" s="261">
        <v>3</v>
      </c>
      <c r="V74" s="262"/>
      <c r="W74" s="261">
        <v>0</v>
      </c>
      <c r="X74" s="262"/>
      <c r="Y74" s="261">
        <v>3</v>
      </c>
      <c r="Z74" s="262"/>
      <c r="AA74" s="261">
        <v>0</v>
      </c>
      <c r="AB74" s="262"/>
      <c r="AC74" s="261">
        <v>3</v>
      </c>
      <c r="AD74" s="261"/>
      <c r="AE74" s="261">
        <v>0</v>
      </c>
      <c r="AF74" s="261"/>
      <c r="AG74" s="261">
        <v>3</v>
      </c>
      <c r="AH74" s="261"/>
      <c r="AI74" s="261">
        <v>0</v>
      </c>
      <c r="AJ74" s="261"/>
      <c r="AK74" s="261">
        <v>4</v>
      </c>
      <c r="AL74" s="261"/>
      <c r="AM74" s="261">
        <v>4</v>
      </c>
      <c r="AN74" s="235"/>
      <c r="AO74" s="235">
        <v>4</v>
      </c>
      <c r="AP74" s="235"/>
      <c r="AQ74" s="235">
        <v>0</v>
      </c>
      <c r="AR74" s="235"/>
      <c r="AS74" s="235">
        <v>4</v>
      </c>
      <c r="AT74" s="227"/>
      <c r="AU74" s="227">
        <v>0</v>
      </c>
      <c r="AV74" s="237"/>
      <c r="AW74" s="237"/>
      <c r="AX74" s="237"/>
      <c r="AY74" s="226"/>
      <c r="AZ74" s="226"/>
      <c r="BA74" s="226"/>
      <c r="BB74" s="226">
        <f t="shared" si="0"/>
        <v>4</v>
      </c>
      <c r="BC74" s="226">
        <f t="shared" si="1"/>
        <v>2</v>
      </c>
      <c r="BD74" s="226">
        <f t="shared" si="2"/>
        <v>0</v>
      </c>
      <c r="BE74" s="226">
        <f t="shared" si="3"/>
        <v>4</v>
      </c>
      <c r="BF74" s="226">
        <f t="shared" si="4"/>
        <v>3</v>
      </c>
      <c r="BG74" s="226">
        <f t="shared" si="5"/>
        <v>0</v>
      </c>
      <c r="BH74" s="226">
        <f t="shared" si="6"/>
        <v>4</v>
      </c>
      <c r="BI74" s="226">
        <f t="shared" si="7"/>
        <v>3</v>
      </c>
      <c r="BJ74" s="226">
        <f t="shared" si="8"/>
        <v>0</v>
      </c>
      <c r="BK74" s="226"/>
      <c r="BL74" s="226"/>
      <c r="BM74" s="226"/>
      <c r="BN74" s="226"/>
      <c r="BO74" s="226"/>
      <c r="BP74" s="226"/>
      <c r="BQ74" s="226"/>
      <c r="BR74" s="226"/>
      <c r="BS74" s="226"/>
      <c r="BT74" s="226"/>
      <c r="BU74" s="226"/>
      <c r="BV74" s="226"/>
      <c r="BW74" s="226"/>
      <c r="BX74" s="226"/>
      <c r="BY74" s="226"/>
      <c r="BZ74" s="226"/>
      <c r="CA74" s="226"/>
      <c r="CB74" s="226"/>
      <c r="CC74" s="234"/>
      <c r="CD74" s="234"/>
      <c r="CE74" s="234"/>
    </row>
    <row r="75" spans="1:83" ht="15.75" customHeight="1" outlineLevel="1">
      <c r="A75" s="225" t="s">
        <v>87</v>
      </c>
      <c r="B75" s="226">
        <v>5</v>
      </c>
      <c r="C75" s="225">
        <v>0.5</v>
      </c>
      <c r="D75" s="227">
        <v>121</v>
      </c>
      <c r="E75" s="227">
        <v>4</v>
      </c>
      <c r="F75" s="227">
        <v>81</v>
      </c>
      <c r="G75" s="227">
        <v>2</v>
      </c>
      <c r="H75" s="227">
        <v>128</v>
      </c>
      <c r="I75" s="227">
        <v>4</v>
      </c>
      <c r="J75" s="227">
        <v>106</v>
      </c>
      <c r="K75" s="227">
        <v>3</v>
      </c>
      <c r="L75" s="227">
        <v>146</v>
      </c>
      <c r="M75" s="227">
        <v>5</v>
      </c>
      <c r="N75" s="227">
        <v>84</v>
      </c>
      <c r="O75" s="227">
        <v>3</v>
      </c>
      <c r="P75" s="227">
        <v>147</v>
      </c>
      <c r="Q75" s="227">
        <v>5</v>
      </c>
      <c r="R75" s="227">
        <v>77</v>
      </c>
      <c r="S75" s="227">
        <v>3</v>
      </c>
      <c r="T75" s="227">
        <v>118</v>
      </c>
      <c r="U75" s="227">
        <v>5</v>
      </c>
      <c r="V75" s="227">
        <v>59</v>
      </c>
      <c r="W75" s="227">
        <v>2</v>
      </c>
      <c r="X75" s="227">
        <v>107</v>
      </c>
      <c r="Y75" s="227">
        <v>5</v>
      </c>
      <c r="Z75" s="227">
        <v>54</v>
      </c>
      <c r="AA75" s="227">
        <v>2</v>
      </c>
      <c r="AB75" s="227">
        <v>111</v>
      </c>
      <c r="AC75" s="227">
        <v>5</v>
      </c>
      <c r="AD75" s="227">
        <v>37</v>
      </c>
      <c r="AE75" s="227">
        <v>2</v>
      </c>
      <c r="AF75" s="227">
        <v>108</v>
      </c>
      <c r="AG75" s="227">
        <v>5</v>
      </c>
      <c r="AH75" s="227">
        <v>37</v>
      </c>
      <c r="AI75" s="227">
        <v>2</v>
      </c>
      <c r="AJ75" s="227">
        <v>90</v>
      </c>
      <c r="AK75" s="227">
        <v>4</v>
      </c>
      <c r="AL75" s="227">
        <v>32</v>
      </c>
      <c r="AM75" s="227">
        <v>1</v>
      </c>
      <c r="AN75" s="227">
        <v>85</v>
      </c>
      <c r="AO75" s="227">
        <v>3</v>
      </c>
      <c r="AP75" s="227">
        <v>25</v>
      </c>
      <c r="AQ75" s="227">
        <v>1</v>
      </c>
      <c r="AR75" s="227">
        <v>74</v>
      </c>
      <c r="AS75" s="227">
        <v>3</v>
      </c>
      <c r="AT75" s="227">
        <v>31</v>
      </c>
      <c r="AU75" s="227">
        <v>1</v>
      </c>
      <c r="AV75" s="237">
        <v>2</v>
      </c>
      <c r="AW75" s="237">
        <v>2</v>
      </c>
      <c r="AX75" s="237">
        <v>0</v>
      </c>
      <c r="AY75" s="226">
        <v>0</v>
      </c>
      <c r="AZ75" s="226">
        <v>0</v>
      </c>
      <c r="BA75" s="226">
        <v>0</v>
      </c>
      <c r="BB75" s="226"/>
      <c r="BC75" s="226"/>
      <c r="BD75" s="226"/>
      <c r="BE75" s="226"/>
      <c r="BF75" s="226"/>
      <c r="BG75" s="226"/>
      <c r="BH75" s="226"/>
      <c r="BI75" s="226"/>
      <c r="BJ75" s="226"/>
      <c r="BK75" s="226">
        <f t="shared" ref="BK75:BK141" si="9">ROUNDUP((((U75+AC75+W75+AE75)*4)+Q75+Y75+AG75+AK75+AO75+AS75+S75+AA75+AI75+AM75+AQ75+AU75)/18,0)</f>
        <v>6</v>
      </c>
      <c r="BL75" s="226">
        <f t="shared" ref="BL75:BL141" si="10">ROUNDUP((((U75+AC75)*4))/18,0)</f>
        <v>3</v>
      </c>
      <c r="BM75" s="226">
        <f t="shared" ref="BM75:BM141" si="11">ROUNDUP((((W75+AE75)*4))/18,0)</f>
        <v>1</v>
      </c>
      <c r="BN75" s="226">
        <f t="shared" ref="BN75:BN141" si="12">ROUNDUP((((U75+Y75+AC75+W75+AA75+AE75)*4)+Q75+AG75+AK75+AO75+AS75+S75+AI75+AM75+AQ75+AU75)/18,0)</f>
        <v>7</v>
      </c>
      <c r="BO75" s="226">
        <f t="shared" ref="BO75:BO141" si="13">ROUNDUP((((U75+Y75+AC75)*4))/18,0)</f>
        <v>4</v>
      </c>
      <c r="BP75" s="226">
        <f t="shared" ref="BP75:BP141" si="14">ROUNDUP((((W75+AA75+AE75)*4))/18,0)</f>
        <v>2</v>
      </c>
      <c r="BQ75" s="226">
        <f t="shared" ref="BQ75:BQ141" si="15">ROUNDUP((((Q75+U75+AC75+S75+W75+AE75)*4)+Y75+AG75+AK75+AO75+AS75+AA75+AI75+AM75+AQ75+AU75)/18,0)</f>
        <v>7</v>
      </c>
      <c r="BR75" s="226">
        <f t="shared" ref="BR75:BR141" si="16">ROUNDUP((((Q75+U75+AC75)*4))/18,0)</f>
        <v>4</v>
      </c>
      <c r="BS75" s="226">
        <f t="shared" ref="BS75:BS141" si="17">ROUNDUP((((S75+W75+AE75)*4))/18,0)</f>
        <v>2</v>
      </c>
      <c r="BT75" s="226">
        <f t="shared" ref="BT75:BT141" si="18">ROUNDUP((((Q75+U75+Y75+AC75+S75+W75+AA75+AE75)*4)+AG75+AK75+AO75+AS75+AI75+AM75+AQ75+AU75)/18,0)</f>
        <v>8</v>
      </c>
      <c r="BU75" s="226">
        <f t="shared" ref="BU75:BU141" si="19">ROUNDUP((((Q75+U75+Y75+AC75)*4))/18,0)</f>
        <v>5</v>
      </c>
      <c r="BV75" s="226">
        <f t="shared" ref="BV75:BV141" si="20">ROUNDUP((((S75+W75+AA75+AE75)*4))/18,0)</f>
        <v>2</v>
      </c>
      <c r="BW75" s="226">
        <f t="shared" ref="BW75:BW141" si="21">ROUNDUP((((M75+Q75+U75+AC75+O75+S75+W75+AE75)*4)+Y75+AG75+AK75+AO75+AS75+AA75+AI75+AM75+AQ75+AU75)/18,0)</f>
        <v>9</v>
      </c>
      <c r="BX75" s="226">
        <f t="shared" ref="BX75:BX141" si="22">ROUNDUP((((M75+Q75+U75+AC75)*4))/18,0)</f>
        <v>5</v>
      </c>
      <c r="BY75" s="226">
        <f t="shared" ref="BY75:BY141" si="23">ROUNDUP((((O75+S75+W75+AE75)*4))/18,0)</f>
        <v>3</v>
      </c>
      <c r="BZ75" s="226">
        <f t="shared" ref="BZ75:BZ141" si="24">ROUNDUP((((M75+O75+Q75+S75+U75+W75+Y75+AA75+AC75+AE75)*4)+AG75+AI75+AK75+AM75+AO75+AQ75+AS75+AU75)/18,0)</f>
        <v>10</v>
      </c>
      <c r="CA75" s="226">
        <f t="shared" ref="CA75:CA141" si="25">ROUNDUP((((M75+Q75+Y75+U75+AC75)*4))/18,0)</f>
        <v>6</v>
      </c>
      <c r="CB75" s="226">
        <f t="shared" ref="CB75:CB141" si="26">ROUNDUP((((O75+S75+W75+AA75+AE75)*4))/18,0)</f>
        <v>3</v>
      </c>
      <c r="CC75" s="234"/>
      <c r="CD75" s="234"/>
      <c r="CE75" s="234"/>
    </row>
    <row r="76" spans="1:83" ht="15.75" customHeight="1" outlineLevel="1">
      <c r="A76" s="225" t="s">
        <v>87</v>
      </c>
      <c r="B76" s="226">
        <v>7</v>
      </c>
      <c r="C76" s="225">
        <v>0.5</v>
      </c>
      <c r="D76" s="227">
        <v>61</v>
      </c>
      <c r="E76" s="227">
        <v>2</v>
      </c>
      <c r="F76" s="227">
        <v>30</v>
      </c>
      <c r="G76" s="227">
        <v>1</v>
      </c>
      <c r="H76" s="227">
        <v>64</v>
      </c>
      <c r="I76" s="227">
        <v>3</v>
      </c>
      <c r="J76" s="227">
        <v>54</v>
      </c>
      <c r="K76" s="227">
        <v>2</v>
      </c>
      <c r="L76" s="227">
        <v>51</v>
      </c>
      <c r="M76" s="227">
        <v>2</v>
      </c>
      <c r="N76" s="227">
        <v>51</v>
      </c>
      <c r="O76" s="227">
        <v>2</v>
      </c>
      <c r="P76" s="227">
        <v>72</v>
      </c>
      <c r="Q76" s="227">
        <v>3</v>
      </c>
      <c r="R76" s="227">
        <v>49</v>
      </c>
      <c r="S76" s="227">
        <v>2</v>
      </c>
      <c r="T76" s="227">
        <v>65</v>
      </c>
      <c r="U76" s="227">
        <v>3</v>
      </c>
      <c r="V76" s="227">
        <v>29</v>
      </c>
      <c r="W76" s="227">
        <v>2</v>
      </c>
      <c r="X76" s="227">
        <v>62</v>
      </c>
      <c r="Y76" s="227">
        <v>3</v>
      </c>
      <c r="Z76" s="227">
        <v>42</v>
      </c>
      <c r="AA76" s="227">
        <v>2</v>
      </c>
      <c r="AB76" s="227">
        <v>48</v>
      </c>
      <c r="AC76" s="227">
        <v>2</v>
      </c>
      <c r="AD76" s="227">
        <v>38</v>
      </c>
      <c r="AE76" s="227">
        <v>2</v>
      </c>
      <c r="AF76" s="227">
        <v>51</v>
      </c>
      <c r="AG76" s="227">
        <v>2</v>
      </c>
      <c r="AH76" s="227">
        <v>35</v>
      </c>
      <c r="AI76" s="227">
        <v>2</v>
      </c>
      <c r="AJ76" s="227">
        <v>44</v>
      </c>
      <c r="AK76" s="227">
        <v>2</v>
      </c>
      <c r="AL76" s="227">
        <v>16</v>
      </c>
      <c r="AM76" s="227">
        <v>1</v>
      </c>
      <c r="AN76" s="227">
        <v>42</v>
      </c>
      <c r="AO76" s="227">
        <v>2</v>
      </c>
      <c r="AP76" s="227">
        <v>24</v>
      </c>
      <c r="AQ76" s="227">
        <v>1</v>
      </c>
      <c r="AR76" s="227">
        <v>49</v>
      </c>
      <c r="AS76" s="227">
        <v>2</v>
      </c>
      <c r="AT76" s="227">
        <v>14</v>
      </c>
      <c r="AU76" s="227">
        <v>1</v>
      </c>
      <c r="AV76" s="237">
        <v>2</v>
      </c>
      <c r="AW76" s="237">
        <v>1</v>
      </c>
      <c r="AX76" s="237">
        <v>0</v>
      </c>
      <c r="AY76" s="226">
        <v>0</v>
      </c>
      <c r="AZ76" s="226">
        <v>0</v>
      </c>
      <c r="BA76" s="226">
        <v>0</v>
      </c>
      <c r="BB76" s="226"/>
      <c r="BC76" s="226"/>
      <c r="BD76" s="226"/>
      <c r="BE76" s="226"/>
      <c r="BF76" s="226"/>
      <c r="BG76" s="226"/>
      <c r="BH76" s="226"/>
      <c r="BI76" s="226"/>
      <c r="BJ76" s="226"/>
      <c r="BK76" s="226">
        <f t="shared" si="9"/>
        <v>4</v>
      </c>
      <c r="BL76" s="226">
        <f t="shared" si="10"/>
        <v>2</v>
      </c>
      <c r="BM76" s="226">
        <f t="shared" si="11"/>
        <v>1</v>
      </c>
      <c r="BN76" s="226">
        <f t="shared" si="12"/>
        <v>5</v>
      </c>
      <c r="BO76" s="226">
        <f t="shared" si="13"/>
        <v>2</v>
      </c>
      <c r="BP76" s="226">
        <f t="shared" si="14"/>
        <v>2</v>
      </c>
      <c r="BQ76" s="226">
        <f t="shared" si="15"/>
        <v>5</v>
      </c>
      <c r="BR76" s="226">
        <f t="shared" si="16"/>
        <v>2</v>
      </c>
      <c r="BS76" s="226">
        <f t="shared" si="17"/>
        <v>2</v>
      </c>
      <c r="BT76" s="226">
        <f t="shared" si="18"/>
        <v>5</v>
      </c>
      <c r="BU76" s="226">
        <f t="shared" si="19"/>
        <v>3</v>
      </c>
      <c r="BV76" s="226">
        <f t="shared" si="20"/>
        <v>2</v>
      </c>
      <c r="BW76" s="226">
        <f t="shared" si="21"/>
        <v>5</v>
      </c>
      <c r="BX76" s="226">
        <f t="shared" si="22"/>
        <v>3</v>
      </c>
      <c r="BY76" s="226">
        <f t="shared" si="23"/>
        <v>2</v>
      </c>
      <c r="BZ76" s="226">
        <f t="shared" si="24"/>
        <v>6</v>
      </c>
      <c r="CA76" s="226">
        <f t="shared" si="25"/>
        <v>3</v>
      </c>
      <c r="CB76" s="226">
        <f t="shared" si="26"/>
        <v>3</v>
      </c>
      <c r="CC76" s="234"/>
      <c r="CD76" s="234"/>
      <c r="CE76" s="234"/>
    </row>
    <row r="77" spans="1:83" ht="15.75" customHeight="1" outlineLevel="1">
      <c r="A77" s="225" t="s">
        <v>87</v>
      </c>
      <c r="B77" s="226">
        <v>8</v>
      </c>
      <c r="C77" s="225">
        <v>0.5</v>
      </c>
      <c r="D77" s="227">
        <v>10</v>
      </c>
      <c r="E77" s="227">
        <v>1</v>
      </c>
      <c r="F77" s="227">
        <v>75</v>
      </c>
      <c r="G77" s="227">
        <v>2</v>
      </c>
      <c r="H77" s="227">
        <v>23</v>
      </c>
      <c r="I77" s="227">
        <v>1</v>
      </c>
      <c r="J77" s="227">
        <v>78</v>
      </c>
      <c r="K77" s="227">
        <v>3</v>
      </c>
      <c r="L77" s="227">
        <v>22</v>
      </c>
      <c r="M77" s="227">
        <v>1</v>
      </c>
      <c r="N77" s="227">
        <v>59</v>
      </c>
      <c r="O77" s="227">
        <v>2</v>
      </c>
      <c r="P77" s="227">
        <v>24</v>
      </c>
      <c r="Q77" s="227">
        <v>1</v>
      </c>
      <c r="R77" s="227">
        <v>53</v>
      </c>
      <c r="S77" s="227">
        <v>2</v>
      </c>
      <c r="T77" s="227">
        <v>18</v>
      </c>
      <c r="U77" s="227">
        <v>1</v>
      </c>
      <c r="V77" s="227">
        <v>59</v>
      </c>
      <c r="W77" s="227">
        <v>2</v>
      </c>
      <c r="X77" s="227">
        <v>20</v>
      </c>
      <c r="Y77" s="227">
        <v>1</v>
      </c>
      <c r="Z77" s="227">
        <v>44</v>
      </c>
      <c r="AA77" s="227">
        <v>2</v>
      </c>
      <c r="AB77" s="227">
        <v>14</v>
      </c>
      <c r="AC77" s="227">
        <v>1</v>
      </c>
      <c r="AD77" s="227">
        <v>40</v>
      </c>
      <c r="AE77" s="227">
        <v>2</v>
      </c>
      <c r="AF77" s="227">
        <v>13</v>
      </c>
      <c r="AG77" s="227">
        <v>1</v>
      </c>
      <c r="AH77" s="227">
        <v>50</v>
      </c>
      <c r="AI77" s="227">
        <v>2</v>
      </c>
      <c r="AJ77" s="227">
        <v>14</v>
      </c>
      <c r="AK77" s="227">
        <v>1</v>
      </c>
      <c r="AL77" s="227">
        <v>41</v>
      </c>
      <c r="AM77" s="227">
        <v>2</v>
      </c>
      <c r="AN77" s="227">
        <v>16</v>
      </c>
      <c r="AO77" s="227">
        <v>1</v>
      </c>
      <c r="AP77" s="227">
        <v>53</v>
      </c>
      <c r="AQ77" s="227">
        <v>2</v>
      </c>
      <c r="AR77" s="227">
        <v>17</v>
      </c>
      <c r="AS77" s="227">
        <v>1</v>
      </c>
      <c r="AT77" s="227">
        <v>61</v>
      </c>
      <c r="AU77" s="227">
        <v>2</v>
      </c>
      <c r="AV77" s="237">
        <v>1</v>
      </c>
      <c r="AW77" s="237">
        <v>1</v>
      </c>
      <c r="AX77" s="237">
        <v>0</v>
      </c>
      <c r="AY77" s="226">
        <v>0</v>
      </c>
      <c r="AZ77" s="226">
        <v>0</v>
      </c>
      <c r="BA77" s="226">
        <v>0</v>
      </c>
      <c r="BB77" s="226"/>
      <c r="BC77" s="226"/>
      <c r="BD77" s="226"/>
      <c r="BE77" s="226"/>
      <c r="BF77" s="226"/>
      <c r="BG77" s="226"/>
      <c r="BH77" s="226"/>
      <c r="BI77" s="226"/>
      <c r="BJ77" s="226"/>
      <c r="BK77" s="226">
        <f t="shared" si="9"/>
        <v>3</v>
      </c>
      <c r="BL77" s="226">
        <f t="shared" si="10"/>
        <v>1</v>
      </c>
      <c r="BM77" s="226">
        <f t="shared" si="11"/>
        <v>1</v>
      </c>
      <c r="BN77" s="226">
        <f t="shared" si="12"/>
        <v>3</v>
      </c>
      <c r="BO77" s="226">
        <f t="shared" si="13"/>
        <v>1</v>
      </c>
      <c r="BP77" s="226">
        <f t="shared" si="14"/>
        <v>2</v>
      </c>
      <c r="BQ77" s="226">
        <f t="shared" si="15"/>
        <v>3</v>
      </c>
      <c r="BR77" s="226">
        <f t="shared" si="16"/>
        <v>1</v>
      </c>
      <c r="BS77" s="226">
        <f t="shared" si="17"/>
        <v>2</v>
      </c>
      <c r="BT77" s="226">
        <f t="shared" si="18"/>
        <v>4</v>
      </c>
      <c r="BU77" s="226">
        <f t="shared" si="19"/>
        <v>1</v>
      </c>
      <c r="BV77" s="226">
        <f t="shared" si="20"/>
        <v>2</v>
      </c>
      <c r="BW77" s="226">
        <f t="shared" si="21"/>
        <v>4</v>
      </c>
      <c r="BX77" s="226">
        <f t="shared" si="22"/>
        <v>1</v>
      </c>
      <c r="BY77" s="226">
        <f t="shared" si="23"/>
        <v>2</v>
      </c>
      <c r="BZ77" s="226">
        <f t="shared" si="24"/>
        <v>4</v>
      </c>
      <c r="CA77" s="226">
        <f t="shared" si="25"/>
        <v>2</v>
      </c>
      <c r="CB77" s="226">
        <f t="shared" si="26"/>
        <v>3</v>
      </c>
      <c r="CC77" s="234"/>
      <c r="CD77" s="234"/>
      <c r="CE77" s="234"/>
    </row>
    <row r="78" spans="1:83" ht="15.75" customHeight="1" outlineLevel="1">
      <c r="A78" s="225" t="s">
        <v>87</v>
      </c>
      <c r="B78" s="226">
        <v>17</v>
      </c>
      <c r="C78" s="225">
        <v>0.5</v>
      </c>
      <c r="D78" s="227">
        <v>88</v>
      </c>
      <c r="E78" s="227">
        <v>4</v>
      </c>
      <c r="F78" s="227">
        <v>162</v>
      </c>
      <c r="G78" s="227">
        <v>5</v>
      </c>
      <c r="H78" s="227">
        <v>61</v>
      </c>
      <c r="I78" s="227">
        <v>3</v>
      </c>
      <c r="J78" s="227">
        <v>130</v>
      </c>
      <c r="K78" s="227">
        <v>4</v>
      </c>
      <c r="L78" s="227">
        <v>76</v>
      </c>
      <c r="M78" s="227">
        <v>3</v>
      </c>
      <c r="N78" s="227">
        <v>131</v>
      </c>
      <c r="O78" s="227">
        <v>4</v>
      </c>
      <c r="P78" s="227">
        <v>59</v>
      </c>
      <c r="Q78" s="227">
        <v>3</v>
      </c>
      <c r="R78" s="227">
        <v>101</v>
      </c>
      <c r="S78" s="227">
        <v>4</v>
      </c>
      <c r="T78" s="227">
        <v>96</v>
      </c>
      <c r="U78" s="227">
        <v>4</v>
      </c>
      <c r="V78" s="227">
        <v>112</v>
      </c>
      <c r="W78" s="227">
        <v>5</v>
      </c>
      <c r="X78" s="227">
        <v>68</v>
      </c>
      <c r="Y78" s="227">
        <v>3</v>
      </c>
      <c r="Z78" s="227">
        <v>103</v>
      </c>
      <c r="AA78" s="227">
        <v>4</v>
      </c>
      <c r="AB78" s="227">
        <v>78</v>
      </c>
      <c r="AC78" s="227">
        <v>3</v>
      </c>
      <c r="AD78" s="227">
        <v>115</v>
      </c>
      <c r="AE78" s="227">
        <v>4</v>
      </c>
      <c r="AF78" s="227">
        <v>61</v>
      </c>
      <c r="AG78" s="227">
        <v>3</v>
      </c>
      <c r="AH78" s="227">
        <v>77</v>
      </c>
      <c r="AI78" s="227">
        <v>3</v>
      </c>
      <c r="AJ78" s="227">
        <v>75</v>
      </c>
      <c r="AK78" s="227">
        <v>3</v>
      </c>
      <c r="AL78" s="227">
        <v>73</v>
      </c>
      <c r="AM78" s="227">
        <v>3</v>
      </c>
      <c r="AN78" s="227">
        <v>44</v>
      </c>
      <c r="AO78" s="227">
        <v>2</v>
      </c>
      <c r="AP78" s="227">
        <v>66</v>
      </c>
      <c r="AQ78" s="227">
        <v>3</v>
      </c>
      <c r="AR78" s="227">
        <v>51</v>
      </c>
      <c r="AS78" s="227">
        <v>2</v>
      </c>
      <c r="AT78" s="227">
        <v>42</v>
      </c>
      <c r="AU78" s="227">
        <v>2</v>
      </c>
      <c r="AV78" s="237">
        <v>2</v>
      </c>
      <c r="AW78" s="237">
        <v>1</v>
      </c>
      <c r="AX78" s="237">
        <v>1</v>
      </c>
      <c r="AY78" s="226">
        <v>0</v>
      </c>
      <c r="AZ78" s="226">
        <v>0</v>
      </c>
      <c r="BA78" s="226">
        <v>0</v>
      </c>
      <c r="BB78" s="226"/>
      <c r="BC78" s="226"/>
      <c r="BD78" s="226"/>
      <c r="BE78" s="226"/>
      <c r="BF78" s="226"/>
      <c r="BG78" s="226"/>
      <c r="BH78" s="226"/>
      <c r="BI78" s="226"/>
      <c r="BJ78" s="226"/>
      <c r="BK78" s="226">
        <f t="shared" si="9"/>
        <v>6</v>
      </c>
      <c r="BL78" s="226">
        <f t="shared" si="10"/>
        <v>2</v>
      </c>
      <c r="BM78" s="226">
        <f t="shared" si="11"/>
        <v>2</v>
      </c>
      <c r="BN78" s="226">
        <f t="shared" si="12"/>
        <v>7</v>
      </c>
      <c r="BO78" s="226">
        <f t="shared" si="13"/>
        <v>3</v>
      </c>
      <c r="BP78" s="226">
        <f t="shared" si="14"/>
        <v>3</v>
      </c>
      <c r="BQ78" s="226">
        <f t="shared" si="15"/>
        <v>7</v>
      </c>
      <c r="BR78" s="226">
        <f t="shared" si="16"/>
        <v>3</v>
      </c>
      <c r="BS78" s="226">
        <f t="shared" si="17"/>
        <v>3</v>
      </c>
      <c r="BT78" s="226">
        <f t="shared" si="18"/>
        <v>8</v>
      </c>
      <c r="BU78" s="226">
        <f t="shared" si="19"/>
        <v>3</v>
      </c>
      <c r="BV78" s="226">
        <f t="shared" si="20"/>
        <v>4</v>
      </c>
      <c r="BW78" s="226">
        <f t="shared" si="21"/>
        <v>9</v>
      </c>
      <c r="BX78" s="226">
        <f t="shared" si="22"/>
        <v>3</v>
      </c>
      <c r="BY78" s="226">
        <f t="shared" si="23"/>
        <v>4</v>
      </c>
      <c r="BZ78" s="226">
        <f t="shared" si="24"/>
        <v>10</v>
      </c>
      <c r="CA78" s="226">
        <f t="shared" si="25"/>
        <v>4</v>
      </c>
      <c r="CB78" s="226">
        <f t="shared" si="26"/>
        <v>5</v>
      </c>
      <c r="CC78" s="234"/>
      <c r="CD78" s="234"/>
      <c r="CE78" s="234"/>
    </row>
    <row r="79" spans="1:83" ht="15.75" customHeight="1" outlineLevel="1">
      <c r="A79" s="225" t="s">
        <v>87</v>
      </c>
      <c r="B79" s="226">
        <v>42</v>
      </c>
      <c r="C79" s="225">
        <v>0.5</v>
      </c>
      <c r="D79" s="227">
        <v>78</v>
      </c>
      <c r="E79" s="227">
        <v>3</v>
      </c>
      <c r="F79" s="227">
        <v>63</v>
      </c>
      <c r="G79" s="227">
        <v>2</v>
      </c>
      <c r="H79" s="227">
        <v>75</v>
      </c>
      <c r="I79" s="227">
        <v>3</v>
      </c>
      <c r="J79" s="227">
        <v>67</v>
      </c>
      <c r="K79" s="227">
        <v>2</v>
      </c>
      <c r="L79" s="227">
        <v>77</v>
      </c>
      <c r="M79" s="227">
        <v>3</v>
      </c>
      <c r="N79" s="227">
        <v>54</v>
      </c>
      <c r="O79" s="227">
        <v>2</v>
      </c>
      <c r="P79" s="227">
        <v>86</v>
      </c>
      <c r="Q79" s="227">
        <v>3</v>
      </c>
      <c r="R79" s="227">
        <v>47</v>
      </c>
      <c r="S79" s="227">
        <v>2</v>
      </c>
      <c r="T79" s="227">
        <v>85</v>
      </c>
      <c r="U79" s="227">
        <v>4</v>
      </c>
      <c r="V79" s="227">
        <v>54</v>
      </c>
      <c r="W79" s="227">
        <v>2</v>
      </c>
      <c r="X79" s="227">
        <v>65</v>
      </c>
      <c r="Y79" s="227">
        <v>3</v>
      </c>
      <c r="Z79" s="227">
        <v>40</v>
      </c>
      <c r="AA79" s="227">
        <v>2</v>
      </c>
      <c r="AB79" s="227">
        <v>74</v>
      </c>
      <c r="AC79" s="227">
        <v>3</v>
      </c>
      <c r="AD79" s="227">
        <v>45</v>
      </c>
      <c r="AE79" s="227">
        <v>2</v>
      </c>
      <c r="AF79" s="227">
        <v>75</v>
      </c>
      <c r="AG79" s="227">
        <v>3</v>
      </c>
      <c r="AH79" s="227">
        <v>16</v>
      </c>
      <c r="AI79" s="227">
        <v>1</v>
      </c>
      <c r="AJ79" s="227">
        <v>60</v>
      </c>
      <c r="AK79" s="227">
        <v>3</v>
      </c>
      <c r="AL79" s="227">
        <v>30</v>
      </c>
      <c r="AM79" s="227">
        <v>1</v>
      </c>
      <c r="AN79" s="227">
        <v>41</v>
      </c>
      <c r="AO79" s="227">
        <v>3</v>
      </c>
      <c r="AP79" s="227">
        <v>17</v>
      </c>
      <c r="AQ79" s="227">
        <v>1</v>
      </c>
      <c r="AR79" s="227">
        <v>23</v>
      </c>
      <c r="AS79" s="227">
        <v>1</v>
      </c>
      <c r="AT79" s="227">
        <v>23</v>
      </c>
      <c r="AU79" s="227">
        <v>1</v>
      </c>
      <c r="AV79" s="237">
        <v>4</v>
      </c>
      <c r="AW79" s="237">
        <v>2</v>
      </c>
      <c r="AX79" s="237">
        <v>2</v>
      </c>
      <c r="AY79" s="226">
        <v>0</v>
      </c>
      <c r="AZ79" s="226">
        <v>0</v>
      </c>
      <c r="BA79" s="226">
        <v>0</v>
      </c>
      <c r="BB79" s="226"/>
      <c r="BC79" s="226"/>
      <c r="BD79" s="226"/>
      <c r="BE79" s="226"/>
      <c r="BF79" s="226"/>
      <c r="BG79" s="226"/>
      <c r="BH79" s="226"/>
      <c r="BI79" s="226"/>
      <c r="BJ79" s="226"/>
      <c r="BK79" s="226">
        <f t="shared" si="9"/>
        <v>4</v>
      </c>
      <c r="BL79" s="226">
        <f t="shared" si="10"/>
        <v>2</v>
      </c>
      <c r="BM79" s="226">
        <f t="shared" si="11"/>
        <v>1</v>
      </c>
      <c r="BN79" s="226">
        <f t="shared" si="12"/>
        <v>5</v>
      </c>
      <c r="BO79" s="226">
        <f t="shared" si="13"/>
        <v>3</v>
      </c>
      <c r="BP79" s="226">
        <f t="shared" si="14"/>
        <v>2</v>
      </c>
      <c r="BQ79" s="226">
        <f t="shared" si="15"/>
        <v>5</v>
      </c>
      <c r="BR79" s="226">
        <f t="shared" si="16"/>
        <v>3</v>
      </c>
      <c r="BS79" s="226">
        <f t="shared" si="17"/>
        <v>2</v>
      </c>
      <c r="BT79" s="226">
        <f t="shared" si="18"/>
        <v>6</v>
      </c>
      <c r="BU79" s="226">
        <f t="shared" si="19"/>
        <v>3</v>
      </c>
      <c r="BV79" s="226">
        <f t="shared" si="20"/>
        <v>2</v>
      </c>
      <c r="BW79" s="226">
        <f t="shared" si="21"/>
        <v>6</v>
      </c>
      <c r="BX79" s="226">
        <f t="shared" si="22"/>
        <v>3</v>
      </c>
      <c r="BY79" s="226">
        <f t="shared" si="23"/>
        <v>2</v>
      </c>
      <c r="BZ79" s="226">
        <f t="shared" si="24"/>
        <v>7</v>
      </c>
      <c r="CA79" s="226">
        <f t="shared" si="25"/>
        <v>4</v>
      </c>
      <c r="CB79" s="226">
        <f t="shared" si="26"/>
        <v>3</v>
      </c>
      <c r="CC79" s="234"/>
      <c r="CD79" s="234"/>
      <c r="CE79" s="234"/>
    </row>
    <row r="80" spans="1:83" ht="15.75" customHeight="1" outlineLevel="1">
      <c r="A80" s="225" t="s">
        <v>87</v>
      </c>
      <c r="B80" s="226">
        <v>48</v>
      </c>
      <c r="C80" s="225">
        <v>0.5</v>
      </c>
      <c r="D80" s="227">
        <v>52</v>
      </c>
      <c r="E80" s="227">
        <v>2</v>
      </c>
      <c r="F80" s="227">
        <v>31</v>
      </c>
      <c r="G80" s="227">
        <v>1</v>
      </c>
      <c r="H80" s="227">
        <v>51</v>
      </c>
      <c r="I80" s="227">
        <v>2</v>
      </c>
      <c r="J80" s="227">
        <v>35</v>
      </c>
      <c r="K80" s="227">
        <v>1</v>
      </c>
      <c r="L80" s="227">
        <v>48</v>
      </c>
      <c r="M80" s="227">
        <v>2</v>
      </c>
      <c r="N80" s="227">
        <v>22</v>
      </c>
      <c r="O80" s="227">
        <v>1</v>
      </c>
      <c r="P80" s="227">
        <v>51</v>
      </c>
      <c r="Q80" s="227">
        <v>2</v>
      </c>
      <c r="R80" s="227">
        <v>20</v>
      </c>
      <c r="S80" s="227">
        <v>1</v>
      </c>
      <c r="T80" s="227">
        <v>49</v>
      </c>
      <c r="U80" s="227">
        <v>2</v>
      </c>
      <c r="V80" s="227">
        <v>17</v>
      </c>
      <c r="W80" s="227">
        <v>1</v>
      </c>
      <c r="X80" s="227">
        <v>37</v>
      </c>
      <c r="Y80" s="227">
        <v>2</v>
      </c>
      <c r="Z80" s="227" t="s">
        <v>15</v>
      </c>
      <c r="AA80" s="227" t="s">
        <v>15</v>
      </c>
      <c r="AB80" s="227">
        <v>38</v>
      </c>
      <c r="AC80" s="227">
        <v>2</v>
      </c>
      <c r="AD80" s="227">
        <v>18</v>
      </c>
      <c r="AE80" s="227">
        <v>1</v>
      </c>
      <c r="AF80" s="227">
        <v>39</v>
      </c>
      <c r="AG80" s="227">
        <v>2</v>
      </c>
      <c r="AH80" s="227" t="s">
        <v>15</v>
      </c>
      <c r="AI80" s="227" t="s">
        <v>15</v>
      </c>
      <c r="AJ80" s="227">
        <v>29</v>
      </c>
      <c r="AK80" s="227">
        <v>1</v>
      </c>
      <c r="AL80" s="227" t="s">
        <v>15</v>
      </c>
      <c r="AM80" s="227" t="s">
        <v>15</v>
      </c>
      <c r="AN80" s="227">
        <v>42</v>
      </c>
      <c r="AO80" s="227">
        <v>2</v>
      </c>
      <c r="AP80" s="227" t="s">
        <v>15</v>
      </c>
      <c r="AQ80" s="227">
        <v>1</v>
      </c>
      <c r="AR80" s="227">
        <v>36</v>
      </c>
      <c r="AS80" s="227">
        <v>2</v>
      </c>
      <c r="AT80" s="227">
        <v>15</v>
      </c>
      <c r="AU80" s="227">
        <v>1</v>
      </c>
      <c r="AV80" s="237">
        <v>1</v>
      </c>
      <c r="AW80" s="237">
        <v>1</v>
      </c>
      <c r="AX80" s="237">
        <v>0</v>
      </c>
      <c r="AY80" s="226">
        <v>0</v>
      </c>
      <c r="AZ80" s="226">
        <v>0</v>
      </c>
      <c r="BA80" s="226">
        <v>0</v>
      </c>
      <c r="BB80" s="226"/>
      <c r="BC80" s="226"/>
      <c r="BD80" s="226"/>
      <c r="BE80" s="226"/>
      <c r="BF80" s="226"/>
      <c r="BG80" s="226"/>
      <c r="BH80" s="226"/>
      <c r="BI80" s="226"/>
      <c r="BJ80" s="226"/>
      <c r="BK80" s="226" t="e">
        <f t="shared" si="9"/>
        <v>#VALUE!</v>
      </c>
      <c r="BL80" s="226">
        <f t="shared" si="10"/>
        <v>1</v>
      </c>
      <c r="BM80" s="226">
        <f t="shared" si="11"/>
        <v>1</v>
      </c>
      <c r="BN80" s="226" t="e">
        <f t="shared" si="12"/>
        <v>#VALUE!</v>
      </c>
      <c r="BO80" s="226">
        <f t="shared" si="13"/>
        <v>2</v>
      </c>
      <c r="BP80" s="226" t="e">
        <f t="shared" si="14"/>
        <v>#VALUE!</v>
      </c>
      <c r="BQ80" s="226" t="e">
        <f t="shared" si="15"/>
        <v>#VALUE!</v>
      </c>
      <c r="BR80" s="226">
        <f t="shared" si="16"/>
        <v>2</v>
      </c>
      <c r="BS80" s="226">
        <f t="shared" si="17"/>
        <v>1</v>
      </c>
      <c r="BT80" s="226" t="e">
        <f t="shared" si="18"/>
        <v>#VALUE!</v>
      </c>
      <c r="BU80" s="226">
        <f t="shared" si="19"/>
        <v>2</v>
      </c>
      <c r="BV80" s="226" t="e">
        <f t="shared" si="20"/>
        <v>#VALUE!</v>
      </c>
      <c r="BW80" s="226" t="e">
        <f t="shared" si="21"/>
        <v>#VALUE!</v>
      </c>
      <c r="BX80" s="226">
        <f t="shared" si="22"/>
        <v>2</v>
      </c>
      <c r="BY80" s="226">
        <f t="shared" si="23"/>
        <v>1</v>
      </c>
      <c r="BZ80" s="226" t="e">
        <f t="shared" si="24"/>
        <v>#VALUE!</v>
      </c>
      <c r="CA80" s="226">
        <f t="shared" si="25"/>
        <v>3</v>
      </c>
      <c r="CB80" s="226" t="e">
        <f t="shared" si="26"/>
        <v>#VALUE!</v>
      </c>
      <c r="CC80" s="234"/>
      <c r="CD80" s="234"/>
      <c r="CE80" s="234"/>
    </row>
    <row r="81" spans="1:83" ht="15.75" customHeight="1" outlineLevel="1">
      <c r="A81" s="225" t="s">
        <v>87</v>
      </c>
      <c r="B81" s="226">
        <v>59</v>
      </c>
      <c r="C81" s="225">
        <v>0.5</v>
      </c>
      <c r="D81" s="227">
        <v>184</v>
      </c>
      <c r="E81" s="227">
        <v>7</v>
      </c>
      <c r="F81" s="227">
        <v>30</v>
      </c>
      <c r="G81" s="227">
        <v>1</v>
      </c>
      <c r="H81" s="227">
        <v>191</v>
      </c>
      <c r="I81" s="227">
        <v>7</v>
      </c>
      <c r="J81" s="227">
        <v>38</v>
      </c>
      <c r="K81" s="227">
        <v>1</v>
      </c>
      <c r="L81" s="227">
        <v>195</v>
      </c>
      <c r="M81" s="227">
        <v>7</v>
      </c>
      <c r="N81" s="227">
        <v>34</v>
      </c>
      <c r="O81" s="227">
        <v>1</v>
      </c>
      <c r="P81" s="227">
        <v>150</v>
      </c>
      <c r="Q81" s="227">
        <v>8</v>
      </c>
      <c r="R81" s="227">
        <v>29</v>
      </c>
      <c r="S81" s="227">
        <v>1</v>
      </c>
      <c r="T81" s="227">
        <v>154</v>
      </c>
      <c r="U81" s="227">
        <v>6</v>
      </c>
      <c r="V81" s="227">
        <v>25</v>
      </c>
      <c r="W81" s="227">
        <v>2</v>
      </c>
      <c r="X81" s="227">
        <v>142</v>
      </c>
      <c r="Y81" s="227">
        <v>6</v>
      </c>
      <c r="Z81" s="227">
        <v>30</v>
      </c>
      <c r="AA81" s="227">
        <v>1</v>
      </c>
      <c r="AB81" s="227">
        <v>117</v>
      </c>
      <c r="AC81" s="227">
        <v>5</v>
      </c>
      <c r="AD81" s="227">
        <v>26</v>
      </c>
      <c r="AE81" s="227">
        <v>2</v>
      </c>
      <c r="AF81" s="227">
        <v>142</v>
      </c>
      <c r="AG81" s="227">
        <v>7</v>
      </c>
      <c r="AH81" s="227">
        <v>20</v>
      </c>
      <c r="AI81" s="227">
        <v>1</v>
      </c>
      <c r="AJ81" s="227">
        <v>118</v>
      </c>
      <c r="AK81" s="227">
        <v>6</v>
      </c>
      <c r="AL81" s="227">
        <v>11</v>
      </c>
      <c r="AM81" s="227">
        <v>1</v>
      </c>
      <c r="AN81" s="227">
        <v>64</v>
      </c>
      <c r="AO81" s="227">
        <v>3</v>
      </c>
      <c r="AP81" s="227">
        <v>16</v>
      </c>
      <c r="AQ81" s="227">
        <v>1</v>
      </c>
      <c r="AR81" s="227">
        <v>78</v>
      </c>
      <c r="AS81" s="227">
        <v>4</v>
      </c>
      <c r="AT81" s="227">
        <v>16</v>
      </c>
      <c r="AU81" s="227">
        <v>1</v>
      </c>
      <c r="AV81" s="237">
        <v>5</v>
      </c>
      <c r="AW81" s="237">
        <v>1</v>
      </c>
      <c r="AX81" s="237">
        <v>0</v>
      </c>
      <c r="AY81" s="226">
        <v>0</v>
      </c>
      <c r="AZ81" s="226">
        <v>0</v>
      </c>
      <c r="BA81" s="226">
        <v>0</v>
      </c>
      <c r="BB81" s="226"/>
      <c r="BC81" s="226"/>
      <c r="BD81" s="226"/>
      <c r="BE81" s="226"/>
      <c r="BF81" s="226"/>
      <c r="BG81" s="226"/>
      <c r="BH81" s="226"/>
      <c r="BI81" s="226"/>
      <c r="BJ81" s="226"/>
      <c r="BK81" s="226">
        <f t="shared" si="9"/>
        <v>6</v>
      </c>
      <c r="BL81" s="226">
        <f t="shared" si="10"/>
        <v>3</v>
      </c>
      <c r="BM81" s="226">
        <f t="shared" si="11"/>
        <v>1</v>
      </c>
      <c r="BN81" s="226">
        <f t="shared" si="12"/>
        <v>7</v>
      </c>
      <c r="BO81" s="226">
        <f t="shared" si="13"/>
        <v>4</v>
      </c>
      <c r="BP81" s="226">
        <f t="shared" si="14"/>
        <v>2</v>
      </c>
      <c r="BQ81" s="226">
        <f t="shared" si="15"/>
        <v>8</v>
      </c>
      <c r="BR81" s="226">
        <f t="shared" si="16"/>
        <v>5</v>
      </c>
      <c r="BS81" s="226">
        <f t="shared" si="17"/>
        <v>2</v>
      </c>
      <c r="BT81" s="226">
        <f t="shared" si="18"/>
        <v>9</v>
      </c>
      <c r="BU81" s="226">
        <f t="shared" si="19"/>
        <v>6</v>
      </c>
      <c r="BV81" s="226">
        <f t="shared" si="20"/>
        <v>2</v>
      </c>
      <c r="BW81" s="226">
        <f t="shared" si="21"/>
        <v>9</v>
      </c>
      <c r="BX81" s="226">
        <f t="shared" si="22"/>
        <v>6</v>
      </c>
      <c r="BY81" s="226">
        <f t="shared" si="23"/>
        <v>2</v>
      </c>
      <c r="BZ81" s="226">
        <f t="shared" si="24"/>
        <v>10</v>
      </c>
      <c r="CA81" s="226">
        <f t="shared" si="25"/>
        <v>8</v>
      </c>
      <c r="CB81" s="226">
        <f t="shared" si="26"/>
        <v>2</v>
      </c>
      <c r="CC81" s="234"/>
      <c r="CD81" s="234"/>
      <c r="CE81" s="234"/>
    </row>
    <row r="82" spans="1:83" ht="15.75" customHeight="1" outlineLevel="1">
      <c r="A82" s="225" t="s">
        <v>87</v>
      </c>
      <c r="B82" s="226">
        <v>62</v>
      </c>
      <c r="C82" s="225">
        <v>0.5</v>
      </c>
      <c r="D82" s="227">
        <v>114</v>
      </c>
      <c r="E82" s="227">
        <v>5</v>
      </c>
      <c r="F82" s="227" t="s">
        <v>15</v>
      </c>
      <c r="G82" s="227" t="s">
        <v>15</v>
      </c>
      <c r="H82" s="227">
        <v>116</v>
      </c>
      <c r="I82" s="227">
        <v>4</v>
      </c>
      <c r="J82" s="227" t="s">
        <v>15</v>
      </c>
      <c r="K82" s="227" t="s">
        <v>15</v>
      </c>
      <c r="L82" s="227">
        <v>139</v>
      </c>
      <c r="M82" s="227">
        <v>5</v>
      </c>
      <c r="N82" s="227">
        <v>19</v>
      </c>
      <c r="O82" s="227">
        <v>1</v>
      </c>
      <c r="P82" s="227">
        <v>95</v>
      </c>
      <c r="Q82" s="227">
        <v>4</v>
      </c>
      <c r="R82" s="227">
        <v>15</v>
      </c>
      <c r="S82" s="227">
        <v>1</v>
      </c>
      <c r="T82" s="227">
        <v>126</v>
      </c>
      <c r="U82" s="227">
        <v>6</v>
      </c>
      <c r="V82" s="227">
        <v>10</v>
      </c>
      <c r="W82" s="227">
        <v>1</v>
      </c>
      <c r="X82" s="227">
        <v>112</v>
      </c>
      <c r="Y82" s="227">
        <v>5</v>
      </c>
      <c r="Z82" s="227">
        <v>10</v>
      </c>
      <c r="AA82" s="227">
        <v>1</v>
      </c>
      <c r="AB82" s="227">
        <v>121</v>
      </c>
      <c r="AC82" s="227">
        <v>8</v>
      </c>
      <c r="AD82" s="227">
        <v>16</v>
      </c>
      <c r="AE82" s="227">
        <v>1</v>
      </c>
      <c r="AF82" s="227">
        <v>100</v>
      </c>
      <c r="AG82" s="227">
        <v>5</v>
      </c>
      <c r="AH82" s="227" t="s">
        <v>15</v>
      </c>
      <c r="AI82" s="227" t="s">
        <v>15</v>
      </c>
      <c r="AJ82" s="227">
        <v>61</v>
      </c>
      <c r="AK82" s="227">
        <v>4</v>
      </c>
      <c r="AL82" s="227" t="s">
        <v>15</v>
      </c>
      <c r="AM82" s="227" t="s">
        <v>15</v>
      </c>
      <c r="AN82" s="227">
        <v>55</v>
      </c>
      <c r="AO82" s="227">
        <v>2</v>
      </c>
      <c r="AP82" s="227" t="s">
        <v>15</v>
      </c>
      <c r="AQ82" s="227" t="s">
        <v>15</v>
      </c>
      <c r="AR82" s="227">
        <v>65</v>
      </c>
      <c r="AS82" s="227">
        <v>3</v>
      </c>
      <c r="AT82" s="227" t="s">
        <v>15</v>
      </c>
      <c r="AU82" s="227" t="s">
        <v>15</v>
      </c>
      <c r="AV82" s="237">
        <v>4</v>
      </c>
      <c r="AW82" s="237">
        <v>0</v>
      </c>
      <c r="AX82" s="237">
        <v>0</v>
      </c>
      <c r="AY82" s="226">
        <v>0</v>
      </c>
      <c r="AZ82" s="226">
        <v>0</v>
      </c>
      <c r="BA82" s="226">
        <v>0</v>
      </c>
      <c r="BB82" s="226"/>
      <c r="BC82" s="226"/>
      <c r="BD82" s="226"/>
      <c r="BE82" s="226"/>
      <c r="BF82" s="226"/>
      <c r="BG82" s="226"/>
      <c r="BH82" s="226"/>
      <c r="BI82" s="226"/>
      <c r="BJ82" s="226"/>
      <c r="BK82" s="226" t="e">
        <f t="shared" si="9"/>
        <v>#VALUE!</v>
      </c>
      <c r="BL82" s="226">
        <f t="shared" si="10"/>
        <v>4</v>
      </c>
      <c r="BM82" s="226">
        <f t="shared" si="11"/>
        <v>1</v>
      </c>
      <c r="BN82" s="226" t="e">
        <f t="shared" si="12"/>
        <v>#VALUE!</v>
      </c>
      <c r="BO82" s="226">
        <f t="shared" si="13"/>
        <v>5</v>
      </c>
      <c r="BP82" s="226">
        <f t="shared" si="14"/>
        <v>1</v>
      </c>
      <c r="BQ82" s="226" t="e">
        <f t="shared" si="15"/>
        <v>#VALUE!</v>
      </c>
      <c r="BR82" s="226">
        <f t="shared" si="16"/>
        <v>4</v>
      </c>
      <c r="BS82" s="226">
        <f t="shared" si="17"/>
        <v>1</v>
      </c>
      <c r="BT82" s="226" t="e">
        <f t="shared" si="18"/>
        <v>#VALUE!</v>
      </c>
      <c r="BU82" s="226">
        <f t="shared" si="19"/>
        <v>6</v>
      </c>
      <c r="BV82" s="226">
        <f t="shared" si="20"/>
        <v>1</v>
      </c>
      <c r="BW82" s="226" t="e">
        <f t="shared" si="21"/>
        <v>#VALUE!</v>
      </c>
      <c r="BX82" s="226">
        <f t="shared" si="22"/>
        <v>6</v>
      </c>
      <c r="BY82" s="226">
        <f t="shared" si="23"/>
        <v>1</v>
      </c>
      <c r="BZ82" s="226" t="e">
        <f t="shared" si="24"/>
        <v>#VALUE!</v>
      </c>
      <c r="CA82" s="226">
        <f t="shared" si="25"/>
        <v>7</v>
      </c>
      <c r="CB82" s="226">
        <f t="shared" si="26"/>
        <v>2</v>
      </c>
      <c r="CC82" s="234"/>
      <c r="CD82" s="234"/>
      <c r="CE82" s="234"/>
    </row>
    <row r="83" spans="1:83" ht="15.75" customHeight="1" outlineLevel="1">
      <c r="A83" s="225" t="s">
        <v>87</v>
      </c>
      <c r="B83" s="226">
        <v>86</v>
      </c>
      <c r="C83" s="225">
        <v>0.5</v>
      </c>
      <c r="D83" s="227">
        <v>92</v>
      </c>
      <c r="E83" s="227">
        <v>3</v>
      </c>
      <c r="F83" s="227">
        <v>86</v>
      </c>
      <c r="G83" s="227">
        <v>2</v>
      </c>
      <c r="H83" s="227">
        <v>91</v>
      </c>
      <c r="I83" s="227">
        <v>3</v>
      </c>
      <c r="J83" s="227">
        <v>112</v>
      </c>
      <c r="K83" s="227">
        <v>3</v>
      </c>
      <c r="L83" s="227">
        <v>74</v>
      </c>
      <c r="M83" s="227">
        <v>3</v>
      </c>
      <c r="N83" s="227">
        <v>94</v>
      </c>
      <c r="O83" s="227">
        <v>3</v>
      </c>
      <c r="P83" s="227">
        <v>55</v>
      </c>
      <c r="Q83" s="227">
        <v>2</v>
      </c>
      <c r="R83" s="227">
        <v>93</v>
      </c>
      <c r="S83" s="227">
        <v>3</v>
      </c>
      <c r="T83" s="227">
        <v>73</v>
      </c>
      <c r="U83" s="227">
        <v>3</v>
      </c>
      <c r="V83" s="227">
        <v>70</v>
      </c>
      <c r="W83" s="227">
        <v>3</v>
      </c>
      <c r="X83" s="227">
        <v>55</v>
      </c>
      <c r="Y83" s="227">
        <v>2</v>
      </c>
      <c r="Z83" s="227">
        <v>53</v>
      </c>
      <c r="AA83" s="227">
        <v>2</v>
      </c>
      <c r="AB83" s="227">
        <v>54</v>
      </c>
      <c r="AC83" s="227">
        <v>2</v>
      </c>
      <c r="AD83" s="227">
        <v>41</v>
      </c>
      <c r="AE83" s="227">
        <v>2</v>
      </c>
      <c r="AF83" s="227">
        <v>59</v>
      </c>
      <c r="AG83" s="227">
        <v>2</v>
      </c>
      <c r="AH83" s="227">
        <v>54</v>
      </c>
      <c r="AI83" s="227">
        <v>2</v>
      </c>
      <c r="AJ83" s="227">
        <v>44</v>
      </c>
      <c r="AK83" s="227">
        <v>2</v>
      </c>
      <c r="AL83" s="227">
        <v>28</v>
      </c>
      <c r="AM83" s="227">
        <v>1</v>
      </c>
      <c r="AN83" s="227">
        <v>21</v>
      </c>
      <c r="AO83" s="227">
        <v>1</v>
      </c>
      <c r="AP83" s="227">
        <v>25</v>
      </c>
      <c r="AQ83" s="227">
        <v>1</v>
      </c>
      <c r="AR83" s="227">
        <v>33</v>
      </c>
      <c r="AS83" s="227">
        <v>2</v>
      </c>
      <c r="AT83" s="227">
        <v>28</v>
      </c>
      <c r="AU83" s="227">
        <v>1</v>
      </c>
      <c r="AV83" s="237">
        <v>1</v>
      </c>
      <c r="AW83" s="237">
        <v>1</v>
      </c>
      <c r="AX83" s="237">
        <v>0</v>
      </c>
      <c r="AY83" s="226">
        <v>0</v>
      </c>
      <c r="AZ83" s="226">
        <v>0</v>
      </c>
      <c r="BA83" s="226">
        <v>0</v>
      </c>
      <c r="BB83" s="226"/>
      <c r="BC83" s="226"/>
      <c r="BD83" s="226"/>
      <c r="BE83" s="226"/>
      <c r="BF83" s="226"/>
      <c r="BG83" s="226"/>
      <c r="BH83" s="226"/>
      <c r="BI83" s="226"/>
      <c r="BJ83" s="226"/>
      <c r="BK83" s="226">
        <f t="shared" si="9"/>
        <v>4</v>
      </c>
      <c r="BL83" s="226">
        <f t="shared" si="10"/>
        <v>2</v>
      </c>
      <c r="BM83" s="226">
        <f t="shared" si="11"/>
        <v>2</v>
      </c>
      <c r="BN83" s="226">
        <f t="shared" si="12"/>
        <v>5</v>
      </c>
      <c r="BO83" s="226">
        <f t="shared" si="13"/>
        <v>2</v>
      </c>
      <c r="BP83" s="226">
        <f t="shared" si="14"/>
        <v>2</v>
      </c>
      <c r="BQ83" s="226">
        <f t="shared" si="15"/>
        <v>5</v>
      </c>
      <c r="BR83" s="226">
        <f t="shared" si="16"/>
        <v>2</v>
      </c>
      <c r="BS83" s="226">
        <f t="shared" si="17"/>
        <v>2</v>
      </c>
      <c r="BT83" s="226">
        <f t="shared" si="18"/>
        <v>5</v>
      </c>
      <c r="BU83" s="226">
        <f t="shared" si="19"/>
        <v>2</v>
      </c>
      <c r="BV83" s="226">
        <f t="shared" si="20"/>
        <v>3</v>
      </c>
      <c r="BW83" s="226">
        <f t="shared" si="21"/>
        <v>6</v>
      </c>
      <c r="BX83" s="226">
        <f t="shared" si="22"/>
        <v>3</v>
      </c>
      <c r="BY83" s="226">
        <f t="shared" si="23"/>
        <v>3</v>
      </c>
      <c r="BZ83" s="226">
        <f t="shared" si="24"/>
        <v>7</v>
      </c>
      <c r="CA83" s="226">
        <f t="shared" si="25"/>
        <v>3</v>
      </c>
      <c r="CB83" s="226">
        <f t="shared" si="26"/>
        <v>3</v>
      </c>
      <c r="CC83" s="234"/>
      <c r="CD83" s="234"/>
      <c r="CE83" s="234"/>
    </row>
    <row r="84" spans="1:83" ht="15.75" customHeight="1" outlineLevel="1">
      <c r="A84" s="225" t="s">
        <v>87</v>
      </c>
      <c r="B84" s="226">
        <v>91</v>
      </c>
      <c r="C84" s="225">
        <v>0.5</v>
      </c>
      <c r="D84" s="227">
        <v>57</v>
      </c>
      <c r="E84" s="227">
        <v>2</v>
      </c>
      <c r="F84" s="227">
        <v>26</v>
      </c>
      <c r="G84" s="227">
        <v>1</v>
      </c>
      <c r="H84" s="227">
        <v>65</v>
      </c>
      <c r="I84" s="227">
        <v>3</v>
      </c>
      <c r="J84" s="227">
        <v>40</v>
      </c>
      <c r="K84" s="227">
        <v>1</v>
      </c>
      <c r="L84" s="227">
        <v>73</v>
      </c>
      <c r="M84" s="227">
        <v>3</v>
      </c>
      <c r="N84" s="227">
        <v>40</v>
      </c>
      <c r="O84" s="227">
        <v>1</v>
      </c>
      <c r="P84" s="227">
        <v>60</v>
      </c>
      <c r="Q84" s="227">
        <v>2</v>
      </c>
      <c r="R84" s="227">
        <v>24</v>
      </c>
      <c r="S84" s="227">
        <v>1</v>
      </c>
      <c r="T84" s="227">
        <v>80</v>
      </c>
      <c r="U84" s="227">
        <v>3</v>
      </c>
      <c r="V84" s="227">
        <v>26</v>
      </c>
      <c r="W84" s="227">
        <v>1</v>
      </c>
      <c r="X84" s="227">
        <v>69</v>
      </c>
      <c r="Y84" s="227">
        <v>3</v>
      </c>
      <c r="Z84" s="227">
        <v>31</v>
      </c>
      <c r="AA84" s="227">
        <v>1</v>
      </c>
      <c r="AB84" s="227">
        <v>65</v>
      </c>
      <c r="AC84" s="227">
        <v>3</v>
      </c>
      <c r="AD84" s="227">
        <v>32</v>
      </c>
      <c r="AE84" s="227">
        <v>1</v>
      </c>
      <c r="AF84" s="227">
        <v>59</v>
      </c>
      <c r="AG84" s="227">
        <v>3</v>
      </c>
      <c r="AH84" s="227">
        <v>30</v>
      </c>
      <c r="AI84" s="227">
        <v>1</v>
      </c>
      <c r="AJ84" s="227">
        <v>63</v>
      </c>
      <c r="AK84" s="227">
        <v>3</v>
      </c>
      <c r="AL84" s="227">
        <v>25</v>
      </c>
      <c r="AM84" s="227">
        <v>1</v>
      </c>
      <c r="AN84" s="227">
        <v>45</v>
      </c>
      <c r="AO84" s="227">
        <v>2</v>
      </c>
      <c r="AP84" s="227">
        <v>28</v>
      </c>
      <c r="AQ84" s="227">
        <v>1</v>
      </c>
      <c r="AR84" s="227">
        <v>41</v>
      </c>
      <c r="AS84" s="227">
        <v>2</v>
      </c>
      <c r="AT84" s="227">
        <v>24</v>
      </c>
      <c r="AU84" s="227">
        <v>1</v>
      </c>
      <c r="AV84" s="237">
        <v>3</v>
      </c>
      <c r="AW84" s="237">
        <v>1</v>
      </c>
      <c r="AX84" s="237">
        <v>0</v>
      </c>
      <c r="AY84" s="226">
        <v>0</v>
      </c>
      <c r="AZ84" s="226">
        <v>0</v>
      </c>
      <c r="BA84" s="226">
        <v>0</v>
      </c>
      <c r="BB84" s="226"/>
      <c r="BC84" s="226"/>
      <c r="BD84" s="226"/>
      <c r="BE84" s="226"/>
      <c r="BF84" s="226"/>
      <c r="BG84" s="226"/>
      <c r="BH84" s="226"/>
      <c r="BI84" s="226"/>
      <c r="BJ84" s="226"/>
      <c r="BK84" s="226">
        <f t="shared" si="9"/>
        <v>3</v>
      </c>
      <c r="BL84" s="226">
        <f t="shared" si="10"/>
        <v>2</v>
      </c>
      <c r="BM84" s="226">
        <f t="shared" si="11"/>
        <v>1</v>
      </c>
      <c r="BN84" s="226">
        <f t="shared" si="12"/>
        <v>4</v>
      </c>
      <c r="BO84" s="226">
        <f t="shared" si="13"/>
        <v>2</v>
      </c>
      <c r="BP84" s="226">
        <f t="shared" si="14"/>
        <v>1</v>
      </c>
      <c r="BQ84" s="226">
        <f t="shared" si="15"/>
        <v>4</v>
      </c>
      <c r="BR84" s="226">
        <f t="shared" si="16"/>
        <v>2</v>
      </c>
      <c r="BS84" s="226">
        <f t="shared" si="17"/>
        <v>1</v>
      </c>
      <c r="BT84" s="226">
        <f t="shared" si="18"/>
        <v>5</v>
      </c>
      <c r="BU84" s="226">
        <f t="shared" si="19"/>
        <v>3</v>
      </c>
      <c r="BV84" s="226">
        <f t="shared" si="20"/>
        <v>1</v>
      </c>
      <c r="BW84" s="226">
        <f t="shared" si="21"/>
        <v>5</v>
      </c>
      <c r="BX84" s="226">
        <f t="shared" si="22"/>
        <v>3</v>
      </c>
      <c r="BY84" s="226">
        <f t="shared" si="23"/>
        <v>1</v>
      </c>
      <c r="BZ84" s="226">
        <f t="shared" si="24"/>
        <v>5</v>
      </c>
      <c r="CA84" s="226">
        <f t="shared" si="25"/>
        <v>4</v>
      </c>
      <c r="CB84" s="226">
        <f t="shared" si="26"/>
        <v>2</v>
      </c>
      <c r="CC84" s="234"/>
      <c r="CD84" s="234"/>
      <c r="CE84" s="234"/>
    </row>
    <row r="85" spans="1:83" ht="15.75" customHeight="1" outlineLevel="1">
      <c r="A85" s="225" t="s">
        <v>87</v>
      </c>
      <c r="B85" s="226">
        <v>102</v>
      </c>
      <c r="C85" s="225">
        <v>0.5</v>
      </c>
      <c r="D85" s="227">
        <v>76</v>
      </c>
      <c r="E85" s="227">
        <v>3</v>
      </c>
      <c r="F85" s="227">
        <v>125</v>
      </c>
      <c r="G85" s="227">
        <v>3</v>
      </c>
      <c r="H85" s="227">
        <v>66</v>
      </c>
      <c r="I85" s="227">
        <v>3</v>
      </c>
      <c r="J85" s="227">
        <v>96</v>
      </c>
      <c r="K85" s="227">
        <v>3</v>
      </c>
      <c r="L85" s="227">
        <v>73</v>
      </c>
      <c r="M85" s="227">
        <v>3</v>
      </c>
      <c r="N85" s="227">
        <v>105</v>
      </c>
      <c r="O85" s="227">
        <v>3</v>
      </c>
      <c r="P85" s="227">
        <v>49</v>
      </c>
      <c r="Q85" s="227">
        <v>2</v>
      </c>
      <c r="R85" s="227">
        <v>99</v>
      </c>
      <c r="S85" s="227">
        <v>4</v>
      </c>
      <c r="T85" s="227">
        <v>67</v>
      </c>
      <c r="U85" s="227">
        <v>3</v>
      </c>
      <c r="V85" s="227">
        <v>83</v>
      </c>
      <c r="W85" s="227">
        <v>3</v>
      </c>
      <c r="X85" s="227">
        <v>39</v>
      </c>
      <c r="Y85" s="227">
        <v>2</v>
      </c>
      <c r="Z85" s="227">
        <v>59</v>
      </c>
      <c r="AA85" s="227">
        <v>2</v>
      </c>
      <c r="AB85" s="227">
        <v>45</v>
      </c>
      <c r="AC85" s="227">
        <v>2</v>
      </c>
      <c r="AD85" s="227">
        <v>67</v>
      </c>
      <c r="AE85" s="227">
        <v>2</v>
      </c>
      <c r="AF85" s="227">
        <v>34</v>
      </c>
      <c r="AG85" s="227">
        <v>2</v>
      </c>
      <c r="AH85" s="227">
        <v>51</v>
      </c>
      <c r="AI85" s="227">
        <v>2</v>
      </c>
      <c r="AJ85" s="227">
        <v>38</v>
      </c>
      <c r="AK85" s="227">
        <v>2</v>
      </c>
      <c r="AL85" s="227">
        <v>48</v>
      </c>
      <c r="AM85" s="227">
        <v>2</v>
      </c>
      <c r="AN85" s="227">
        <v>26</v>
      </c>
      <c r="AO85" s="227">
        <v>1</v>
      </c>
      <c r="AP85" s="227">
        <v>41</v>
      </c>
      <c r="AQ85" s="227">
        <v>2</v>
      </c>
      <c r="AR85" s="227">
        <v>39</v>
      </c>
      <c r="AS85" s="227">
        <v>2</v>
      </c>
      <c r="AT85" s="227">
        <v>49</v>
      </c>
      <c r="AU85" s="227">
        <v>2</v>
      </c>
      <c r="AV85" s="237">
        <v>1</v>
      </c>
      <c r="AW85" s="237">
        <v>1</v>
      </c>
      <c r="AX85" s="237">
        <v>0</v>
      </c>
      <c r="AY85" s="226">
        <v>0</v>
      </c>
      <c r="AZ85" s="226">
        <v>0</v>
      </c>
      <c r="BA85" s="226">
        <v>0</v>
      </c>
      <c r="BB85" s="226"/>
      <c r="BC85" s="226"/>
      <c r="BD85" s="226"/>
      <c r="BE85" s="226"/>
      <c r="BF85" s="226"/>
      <c r="BG85" s="226"/>
      <c r="BH85" s="226"/>
      <c r="BI85" s="226"/>
      <c r="BJ85" s="226"/>
      <c r="BK85" s="226">
        <f t="shared" si="9"/>
        <v>4</v>
      </c>
      <c r="BL85" s="226">
        <f t="shared" si="10"/>
        <v>2</v>
      </c>
      <c r="BM85" s="226">
        <f t="shared" si="11"/>
        <v>2</v>
      </c>
      <c r="BN85" s="226">
        <f t="shared" si="12"/>
        <v>5</v>
      </c>
      <c r="BO85" s="226">
        <f t="shared" si="13"/>
        <v>2</v>
      </c>
      <c r="BP85" s="226">
        <f t="shared" si="14"/>
        <v>2</v>
      </c>
      <c r="BQ85" s="226">
        <f t="shared" si="15"/>
        <v>5</v>
      </c>
      <c r="BR85" s="226">
        <f t="shared" si="16"/>
        <v>2</v>
      </c>
      <c r="BS85" s="226">
        <f t="shared" si="17"/>
        <v>2</v>
      </c>
      <c r="BT85" s="226">
        <f t="shared" si="18"/>
        <v>6</v>
      </c>
      <c r="BU85" s="226">
        <f t="shared" si="19"/>
        <v>2</v>
      </c>
      <c r="BV85" s="226">
        <f t="shared" si="20"/>
        <v>3</v>
      </c>
      <c r="BW85" s="226">
        <f t="shared" si="21"/>
        <v>6</v>
      </c>
      <c r="BX85" s="226">
        <f t="shared" si="22"/>
        <v>3</v>
      </c>
      <c r="BY85" s="226">
        <f t="shared" si="23"/>
        <v>3</v>
      </c>
      <c r="BZ85" s="226">
        <f t="shared" si="24"/>
        <v>7</v>
      </c>
      <c r="CA85" s="226">
        <f t="shared" si="25"/>
        <v>3</v>
      </c>
      <c r="CB85" s="226">
        <f t="shared" si="26"/>
        <v>4</v>
      </c>
      <c r="CC85" s="234"/>
      <c r="CD85" s="234"/>
      <c r="CE85" s="234"/>
    </row>
    <row r="86" spans="1:83" ht="15.75" customHeight="1" outlineLevel="1">
      <c r="A86" s="225" t="s">
        <v>87</v>
      </c>
      <c r="B86" s="226">
        <v>104</v>
      </c>
      <c r="C86" s="225">
        <v>0.5</v>
      </c>
      <c r="D86" s="227">
        <v>243</v>
      </c>
      <c r="E86" s="227">
        <v>9</v>
      </c>
      <c r="F86" s="227"/>
      <c r="G86" s="227"/>
      <c r="H86" s="227">
        <v>213</v>
      </c>
      <c r="I86" s="227">
        <v>7</v>
      </c>
      <c r="J86" s="227"/>
      <c r="K86" s="227"/>
      <c r="L86" s="227">
        <v>237</v>
      </c>
      <c r="M86" s="227">
        <v>9</v>
      </c>
      <c r="N86" s="227"/>
      <c r="O86" s="227"/>
      <c r="P86" s="227">
        <v>228</v>
      </c>
      <c r="Q86" s="227">
        <v>9</v>
      </c>
      <c r="R86" s="227"/>
      <c r="S86" s="227"/>
      <c r="T86" s="227">
        <v>190</v>
      </c>
      <c r="U86" s="227">
        <v>9</v>
      </c>
      <c r="V86" s="227"/>
      <c r="W86" s="227"/>
      <c r="X86" s="227">
        <v>175</v>
      </c>
      <c r="Y86" s="227">
        <v>7</v>
      </c>
      <c r="Z86" s="227"/>
      <c r="AA86" s="227"/>
      <c r="AB86" s="227">
        <v>192</v>
      </c>
      <c r="AC86" s="227">
        <v>9</v>
      </c>
      <c r="AD86" s="227"/>
      <c r="AE86" s="227"/>
      <c r="AF86" s="227">
        <v>149</v>
      </c>
      <c r="AG86" s="227">
        <v>7</v>
      </c>
      <c r="AH86" s="227"/>
      <c r="AI86" s="227"/>
      <c r="AJ86" s="227">
        <v>132</v>
      </c>
      <c r="AK86" s="227">
        <v>7</v>
      </c>
      <c r="AL86" s="227"/>
      <c r="AM86" s="227"/>
      <c r="AN86" s="227">
        <v>64</v>
      </c>
      <c r="AO86" s="227">
        <v>3</v>
      </c>
      <c r="AP86" s="227"/>
      <c r="AQ86" s="227"/>
      <c r="AR86" s="227">
        <v>65</v>
      </c>
      <c r="AS86" s="227">
        <v>3</v>
      </c>
      <c r="AT86" s="227"/>
      <c r="AU86" s="227"/>
      <c r="AV86" s="237">
        <v>4</v>
      </c>
      <c r="AW86" s="237">
        <v>0</v>
      </c>
      <c r="AX86" s="237">
        <v>0</v>
      </c>
      <c r="AY86" s="226">
        <v>0</v>
      </c>
      <c r="AZ86" s="226">
        <v>0</v>
      </c>
      <c r="BA86" s="226">
        <v>0</v>
      </c>
      <c r="BB86" s="226"/>
      <c r="BC86" s="226"/>
      <c r="BD86" s="226"/>
      <c r="BE86" s="226"/>
      <c r="BF86" s="226"/>
      <c r="BG86" s="226"/>
      <c r="BH86" s="226"/>
      <c r="BI86" s="226"/>
      <c r="BJ86" s="226"/>
      <c r="BK86" s="226">
        <f t="shared" si="9"/>
        <v>6</v>
      </c>
      <c r="BL86" s="226">
        <f t="shared" si="10"/>
        <v>4</v>
      </c>
      <c r="BM86" s="226">
        <f t="shared" si="11"/>
        <v>0</v>
      </c>
      <c r="BN86" s="226">
        <f t="shared" si="12"/>
        <v>8</v>
      </c>
      <c r="BO86" s="226">
        <f t="shared" si="13"/>
        <v>6</v>
      </c>
      <c r="BP86" s="226">
        <f t="shared" si="14"/>
        <v>0</v>
      </c>
      <c r="BQ86" s="226">
        <f t="shared" si="15"/>
        <v>8</v>
      </c>
      <c r="BR86" s="226">
        <f t="shared" si="16"/>
        <v>6</v>
      </c>
      <c r="BS86" s="226">
        <f t="shared" si="17"/>
        <v>0</v>
      </c>
      <c r="BT86" s="226">
        <f t="shared" si="18"/>
        <v>9</v>
      </c>
      <c r="BU86" s="226">
        <f t="shared" si="19"/>
        <v>8</v>
      </c>
      <c r="BV86" s="226">
        <f t="shared" si="20"/>
        <v>0</v>
      </c>
      <c r="BW86" s="226">
        <f t="shared" si="21"/>
        <v>10</v>
      </c>
      <c r="BX86" s="226">
        <f t="shared" si="22"/>
        <v>8</v>
      </c>
      <c r="BY86" s="226">
        <f t="shared" si="23"/>
        <v>0</v>
      </c>
      <c r="BZ86" s="226">
        <f t="shared" si="24"/>
        <v>11</v>
      </c>
      <c r="CA86" s="226">
        <f t="shared" si="25"/>
        <v>10</v>
      </c>
      <c r="CB86" s="226">
        <f t="shared" si="26"/>
        <v>0</v>
      </c>
      <c r="CC86" s="234"/>
      <c r="CD86" s="234"/>
      <c r="CE86" s="234"/>
    </row>
    <row r="87" spans="1:83" ht="15.75" customHeight="1" outlineLevel="1">
      <c r="A87" s="225" t="s">
        <v>87</v>
      </c>
      <c r="B87" s="226">
        <v>135</v>
      </c>
      <c r="C87" s="225">
        <v>0.5</v>
      </c>
      <c r="D87" s="227">
        <v>58</v>
      </c>
      <c r="E87" s="227">
        <v>2</v>
      </c>
      <c r="F87" s="227"/>
      <c r="G87" s="227"/>
      <c r="H87" s="227">
        <v>63</v>
      </c>
      <c r="I87" s="227">
        <v>2</v>
      </c>
      <c r="J87" s="227"/>
      <c r="K87" s="227"/>
      <c r="L87" s="227">
        <v>64</v>
      </c>
      <c r="M87" s="227">
        <v>2</v>
      </c>
      <c r="N87" s="227"/>
      <c r="O87" s="227"/>
      <c r="P87" s="227">
        <v>84</v>
      </c>
      <c r="Q87" s="227">
        <v>3</v>
      </c>
      <c r="R87" s="227"/>
      <c r="S87" s="227"/>
      <c r="T87" s="227">
        <v>62</v>
      </c>
      <c r="U87" s="227">
        <v>2</v>
      </c>
      <c r="V87" s="227"/>
      <c r="W87" s="227"/>
      <c r="X87" s="227">
        <v>52</v>
      </c>
      <c r="Y87" s="227">
        <v>2</v>
      </c>
      <c r="Z87" s="227"/>
      <c r="AA87" s="227"/>
      <c r="AB87" s="227">
        <v>49</v>
      </c>
      <c r="AC87" s="227">
        <v>2</v>
      </c>
      <c r="AD87" s="227"/>
      <c r="AE87" s="227"/>
      <c r="AF87" s="227">
        <v>46</v>
      </c>
      <c r="AG87" s="227">
        <v>2</v>
      </c>
      <c r="AH87" s="227"/>
      <c r="AI87" s="227"/>
      <c r="AJ87" s="227">
        <v>44</v>
      </c>
      <c r="AK87" s="227">
        <v>2</v>
      </c>
      <c r="AL87" s="227"/>
      <c r="AM87" s="227"/>
      <c r="AN87" s="227">
        <v>40</v>
      </c>
      <c r="AO87" s="227">
        <v>2</v>
      </c>
      <c r="AP87" s="227"/>
      <c r="AQ87" s="227"/>
      <c r="AR87" s="227">
        <v>41</v>
      </c>
      <c r="AS87" s="227">
        <v>2</v>
      </c>
      <c r="AT87" s="227"/>
      <c r="AU87" s="227"/>
      <c r="AV87" s="237">
        <v>2</v>
      </c>
      <c r="AW87" s="237">
        <v>0</v>
      </c>
      <c r="AX87" s="237">
        <v>0</v>
      </c>
      <c r="AY87" s="226">
        <v>0</v>
      </c>
      <c r="AZ87" s="226">
        <v>0</v>
      </c>
      <c r="BA87" s="226">
        <v>0</v>
      </c>
      <c r="BB87" s="226"/>
      <c r="BC87" s="226"/>
      <c r="BD87" s="226"/>
      <c r="BE87" s="226"/>
      <c r="BF87" s="226"/>
      <c r="BG87" s="226"/>
      <c r="BH87" s="226"/>
      <c r="BI87" s="226"/>
      <c r="BJ87" s="226"/>
      <c r="BK87" s="226">
        <f t="shared" si="9"/>
        <v>2</v>
      </c>
      <c r="BL87" s="226">
        <f t="shared" si="10"/>
        <v>1</v>
      </c>
      <c r="BM87" s="226">
        <f t="shared" si="11"/>
        <v>0</v>
      </c>
      <c r="BN87" s="226">
        <f t="shared" si="12"/>
        <v>2</v>
      </c>
      <c r="BO87" s="226">
        <f t="shared" si="13"/>
        <v>2</v>
      </c>
      <c r="BP87" s="226">
        <f t="shared" si="14"/>
        <v>0</v>
      </c>
      <c r="BQ87" s="226">
        <f t="shared" si="15"/>
        <v>3</v>
      </c>
      <c r="BR87" s="226">
        <f t="shared" si="16"/>
        <v>2</v>
      </c>
      <c r="BS87" s="226">
        <f t="shared" si="17"/>
        <v>0</v>
      </c>
      <c r="BT87" s="226">
        <f t="shared" si="18"/>
        <v>3</v>
      </c>
      <c r="BU87" s="226">
        <f t="shared" si="19"/>
        <v>2</v>
      </c>
      <c r="BV87" s="226">
        <f t="shared" si="20"/>
        <v>0</v>
      </c>
      <c r="BW87" s="226">
        <f t="shared" si="21"/>
        <v>3</v>
      </c>
      <c r="BX87" s="226">
        <f t="shared" si="22"/>
        <v>2</v>
      </c>
      <c r="BY87" s="226">
        <f t="shared" si="23"/>
        <v>0</v>
      </c>
      <c r="BZ87" s="226">
        <f t="shared" si="24"/>
        <v>3</v>
      </c>
      <c r="CA87" s="226">
        <f t="shared" si="25"/>
        <v>3</v>
      </c>
      <c r="CB87" s="226">
        <f t="shared" si="26"/>
        <v>0</v>
      </c>
      <c r="CC87" s="234"/>
      <c r="CD87" s="234"/>
      <c r="CE87" s="234"/>
    </row>
    <row r="88" spans="1:83" ht="15.75" customHeight="1" outlineLevel="1">
      <c r="A88" s="225" t="s">
        <v>87</v>
      </c>
      <c r="B88" s="226">
        <v>141</v>
      </c>
      <c r="C88" s="225">
        <v>0.5</v>
      </c>
      <c r="D88" s="227">
        <v>97</v>
      </c>
      <c r="E88" s="227">
        <v>3</v>
      </c>
      <c r="F88" s="227">
        <v>111</v>
      </c>
      <c r="G88" s="227">
        <v>3</v>
      </c>
      <c r="H88" s="227">
        <v>106</v>
      </c>
      <c r="I88" s="227">
        <v>3</v>
      </c>
      <c r="J88" s="227">
        <v>119</v>
      </c>
      <c r="K88" s="227">
        <v>4</v>
      </c>
      <c r="L88" s="227">
        <v>95</v>
      </c>
      <c r="M88" s="227">
        <v>3</v>
      </c>
      <c r="N88" s="227">
        <v>120</v>
      </c>
      <c r="O88" s="227">
        <v>4</v>
      </c>
      <c r="P88" s="227">
        <v>124</v>
      </c>
      <c r="Q88" s="227">
        <v>4</v>
      </c>
      <c r="R88" s="227">
        <v>123</v>
      </c>
      <c r="S88" s="227">
        <v>4</v>
      </c>
      <c r="T88" s="227">
        <v>85</v>
      </c>
      <c r="U88" s="227">
        <v>3</v>
      </c>
      <c r="V88" s="227">
        <v>99</v>
      </c>
      <c r="W88" s="227">
        <v>4</v>
      </c>
      <c r="X88" s="227">
        <v>62</v>
      </c>
      <c r="Y88" s="227">
        <v>3</v>
      </c>
      <c r="Z88" s="227">
        <v>63</v>
      </c>
      <c r="AA88" s="227">
        <v>3</v>
      </c>
      <c r="AB88" s="227">
        <v>69</v>
      </c>
      <c r="AC88" s="227">
        <v>2</v>
      </c>
      <c r="AD88" s="227">
        <v>65</v>
      </c>
      <c r="AE88" s="227">
        <v>2</v>
      </c>
      <c r="AF88" s="227">
        <v>71</v>
      </c>
      <c r="AG88" s="227">
        <v>3</v>
      </c>
      <c r="AH88" s="227">
        <v>54</v>
      </c>
      <c r="AI88" s="227">
        <v>2</v>
      </c>
      <c r="AJ88" s="227">
        <v>66</v>
      </c>
      <c r="AK88" s="227">
        <v>2</v>
      </c>
      <c r="AL88" s="227">
        <v>42</v>
      </c>
      <c r="AM88" s="227">
        <v>2</v>
      </c>
      <c r="AN88" s="227">
        <v>48</v>
      </c>
      <c r="AO88" s="227">
        <v>2</v>
      </c>
      <c r="AP88" s="227">
        <v>20</v>
      </c>
      <c r="AQ88" s="227">
        <v>1</v>
      </c>
      <c r="AR88" s="227">
        <v>54</v>
      </c>
      <c r="AS88" s="227">
        <v>2</v>
      </c>
      <c r="AT88" s="227">
        <v>34</v>
      </c>
      <c r="AU88" s="227">
        <v>1</v>
      </c>
      <c r="AV88" s="237">
        <v>2</v>
      </c>
      <c r="AW88" s="237">
        <v>1</v>
      </c>
      <c r="AX88" s="237">
        <v>0</v>
      </c>
      <c r="AY88" s="226">
        <v>0</v>
      </c>
      <c r="AZ88" s="226">
        <v>0</v>
      </c>
      <c r="BA88" s="226">
        <v>0</v>
      </c>
      <c r="BB88" s="226"/>
      <c r="BC88" s="226"/>
      <c r="BD88" s="226"/>
      <c r="BE88" s="226"/>
      <c r="BF88" s="226"/>
      <c r="BG88" s="226"/>
      <c r="BH88" s="226"/>
      <c r="BI88" s="226"/>
      <c r="BJ88" s="226"/>
      <c r="BK88" s="226">
        <f t="shared" si="9"/>
        <v>5</v>
      </c>
      <c r="BL88" s="226">
        <f t="shared" si="10"/>
        <v>2</v>
      </c>
      <c r="BM88" s="226">
        <f t="shared" si="11"/>
        <v>2</v>
      </c>
      <c r="BN88" s="226">
        <f t="shared" si="12"/>
        <v>6</v>
      </c>
      <c r="BO88" s="226">
        <f t="shared" si="13"/>
        <v>2</v>
      </c>
      <c r="BP88" s="226">
        <f t="shared" si="14"/>
        <v>2</v>
      </c>
      <c r="BQ88" s="226">
        <f t="shared" si="15"/>
        <v>6</v>
      </c>
      <c r="BR88" s="226">
        <f t="shared" si="16"/>
        <v>2</v>
      </c>
      <c r="BS88" s="226">
        <f t="shared" si="17"/>
        <v>3</v>
      </c>
      <c r="BT88" s="226">
        <f t="shared" si="18"/>
        <v>7</v>
      </c>
      <c r="BU88" s="226">
        <f t="shared" si="19"/>
        <v>3</v>
      </c>
      <c r="BV88" s="226">
        <f t="shared" si="20"/>
        <v>3</v>
      </c>
      <c r="BW88" s="226">
        <f t="shared" si="21"/>
        <v>7</v>
      </c>
      <c r="BX88" s="226">
        <f t="shared" si="22"/>
        <v>3</v>
      </c>
      <c r="BY88" s="226">
        <f t="shared" si="23"/>
        <v>4</v>
      </c>
      <c r="BZ88" s="226">
        <f t="shared" si="24"/>
        <v>8</v>
      </c>
      <c r="CA88" s="226">
        <f t="shared" si="25"/>
        <v>4</v>
      </c>
      <c r="CB88" s="226">
        <f t="shared" si="26"/>
        <v>4</v>
      </c>
      <c r="CC88" s="234"/>
      <c r="CD88" s="234"/>
      <c r="CE88" s="234"/>
    </row>
    <row r="89" spans="1:83" ht="15.75" customHeight="1" outlineLevel="1">
      <c r="A89" s="225" t="s">
        <v>87</v>
      </c>
      <c r="B89" s="226">
        <v>146</v>
      </c>
      <c r="C89" s="225">
        <v>0.5</v>
      </c>
      <c r="D89" s="227">
        <v>162</v>
      </c>
      <c r="E89" s="227">
        <v>6</v>
      </c>
      <c r="F89" s="227" t="s">
        <v>15</v>
      </c>
      <c r="G89" s="227" t="s">
        <v>15</v>
      </c>
      <c r="H89" s="227">
        <v>162</v>
      </c>
      <c r="I89" s="227">
        <v>6</v>
      </c>
      <c r="J89" s="227" t="s">
        <v>15</v>
      </c>
      <c r="K89" s="227">
        <v>1</v>
      </c>
      <c r="L89" s="227">
        <v>163</v>
      </c>
      <c r="M89" s="227">
        <v>6</v>
      </c>
      <c r="N89" s="227" t="s">
        <v>15</v>
      </c>
      <c r="O89" s="227">
        <v>1</v>
      </c>
      <c r="P89" s="227">
        <v>118</v>
      </c>
      <c r="Q89" s="227">
        <v>5</v>
      </c>
      <c r="R89" s="227" t="s">
        <v>15</v>
      </c>
      <c r="S89" s="227">
        <v>1</v>
      </c>
      <c r="T89" s="227">
        <v>140</v>
      </c>
      <c r="U89" s="227">
        <v>6</v>
      </c>
      <c r="V89" s="227" t="s">
        <v>15</v>
      </c>
      <c r="W89" s="227" t="s">
        <v>15</v>
      </c>
      <c r="X89" s="227">
        <v>123</v>
      </c>
      <c r="Y89" s="227">
        <v>5</v>
      </c>
      <c r="Z89" s="227" t="s">
        <v>15</v>
      </c>
      <c r="AA89" s="227" t="s">
        <v>15</v>
      </c>
      <c r="AB89" s="227">
        <v>110</v>
      </c>
      <c r="AC89" s="227">
        <v>5</v>
      </c>
      <c r="AD89" s="227" t="s">
        <v>15</v>
      </c>
      <c r="AE89" s="227" t="s">
        <v>15</v>
      </c>
      <c r="AF89" s="227">
        <v>98</v>
      </c>
      <c r="AG89" s="227">
        <v>4</v>
      </c>
      <c r="AH89" s="227" t="s">
        <v>15</v>
      </c>
      <c r="AI89" s="227" t="s">
        <v>15</v>
      </c>
      <c r="AJ89" s="227">
        <v>91</v>
      </c>
      <c r="AK89" s="227">
        <v>4</v>
      </c>
      <c r="AL89" s="227" t="s">
        <v>15</v>
      </c>
      <c r="AM89" s="227" t="s">
        <v>15</v>
      </c>
      <c r="AN89" s="227">
        <v>64</v>
      </c>
      <c r="AO89" s="227">
        <v>3</v>
      </c>
      <c r="AP89" s="227" t="s">
        <v>15</v>
      </c>
      <c r="AQ89" s="227" t="s">
        <v>15</v>
      </c>
      <c r="AR89" s="227">
        <v>86</v>
      </c>
      <c r="AS89" s="227">
        <v>4</v>
      </c>
      <c r="AT89" s="227" t="s">
        <v>15</v>
      </c>
      <c r="AU89" s="227" t="s">
        <v>15</v>
      </c>
      <c r="AV89" s="237">
        <v>4</v>
      </c>
      <c r="AW89" s="237">
        <v>0</v>
      </c>
      <c r="AX89" s="237">
        <v>4</v>
      </c>
      <c r="AY89" s="226">
        <v>0</v>
      </c>
      <c r="AZ89" s="226">
        <v>0</v>
      </c>
      <c r="BA89" s="226">
        <v>0</v>
      </c>
      <c r="BB89" s="226"/>
      <c r="BC89" s="226"/>
      <c r="BD89" s="226"/>
      <c r="BE89" s="226"/>
      <c r="BF89" s="226"/>
      <c r="BG89" s="226"/>
      <c r="BH89" s="226"/>
      <c r="BI89" s="226"/>
      <c r="BJ89" s="226"/>
      <c r="BK89" s="226" t="e">
        <f t="shared" si="9"/>
        <v>#VALUE!</v>
      </c>
      <c r="BL89" s="226">
        <f t="shared" si="10"/>
        <v>3</v>
      </c>
      <c r="BM89" s="226" t="e">
        <f t="shared" si="11"/>
        <v>#VALUE!</v>
      </c>
      <c r="BN89" s="226" t="e">
        <f t="shared" si="12"/>
        <v>#VALUE!</v>
      </c>
      <c r="BO89" s="226">
        <f t="shared" si="13"/>
        <v>4</v>
      </c>
      <c r="BP89" s="226" t="e">
        <f t="shared" si="14"/>
        <v>#VALUE!</v>
      </c>
      <c r="BQ89" s="226" t="e">
        <f t="shared" si="15"/>
        <v>#VALUE!</v>
      </c>
      <c r="BR89" s="226">
        <f t="shared" si="16"/>
        <v>4</v>
      </c>
      <c r="BS89" s="226" t="e">
        <f t="shared" si="17"/>
        <v>#VALUE!</v>
      </c>
      <c r="BT89" s="226" t="e">
        <f t="shared" si="18"/>
        <v>#VALUE!</v>
      </c>
      <c r="BU89" s="226">
        <f t="shared" si="19"/>
        <v>5</v>
      </c>
      <c r="BV89" s="226" t="e">
        <f t="shared" si="20"/>
        <v>#VALUE!</v>
      </c>
      <c r="BW89" s="226" t="e">
        <f t="shared" si="21"/>
        <v>#VALUE!</v>
      </c>
      <c r="BX89" s="226">
        <f t="shared" si="22"/>
        <v>5</v>
      </c>
      <c r="BY89" s="226" t="e">
        <f t="shared" si="23"/>
        <v>#VALUE!</v>
      </c>
      <c r="BZ89" s="226" t="e">
        <f t="shared" si="24"/>
        <v>#VALUE!</v>
      </c>
      <c r="CA89" s="226">
        <f t="shared" si="25"/>
        <v>6</v>
      </c>
      <c r="CB89" s="226" t="e">
        <f t="shared" si="26"/>
        <v>#VALUE!</v>
      </c>
      <c r="CC89" s="234"/>
      <c r="CD89" s="234"/>
      <c r="CE89" s="234"/>
    </row>
    <row r="90" spans="1:83" ht="15.75" customHeight="1" outlineLevel="1">
      <c r="A90" s="225" t="s">
        <v>87</v>
      </c>
      <c r="B90" s="226">
        <v>167</v>
      </c>
      <c r="C90" s="225">
        <v>0.5</v>
      </c>
      <c r="D90" s="227">
        <v>129</v>
      </c>
      <c r="E90" s="227">
        <v>4</v>
      </c>
      <c r="F90" s="227">
        <v>139</v>
      </c>
      <c r="G90" s="227">
        <v>4</v>
      </c>
      <c r="H90" s="227">
        <v>104</v>
      </c>
      <c r="I90" s="227">
        <v>4</v>
      </c>
      <c r="J90" s="227">
        <v>194</v>
      </c>
      <c r="K90" s="227">
        <v>5</v>
      </c>
      <c r="L90" s="227">
        <v>153</v>
      </c>
      <c r="M90" s="227">
        <v>5</v>
      </c>
      <c r="N90" s="227">
        <v>132</v>
      </c>
      <c r="O90" s="227">
        <v>4</v>
      </c>
      <c r="P90" s="227">
        <v>127</v>
      </c>
      <c r="Q90" s="227">
        <v>4</v>
      </c>
      <c r="R90" s="227">
        <v>134</v>
      </c>
      <c r="S90" s="227">
        <v>4</v>
      </c>
      <c r="T90" s="227">
        <v>110</v>
      </c>
      <c r="U90" s="227">
        <v>4</v>
      </c>
      <c r="V90" s="227">
        <v>102</v>
      </c>
      <c r="W90" s="227">
        <v>4</v>
      </c>
      <c r="X90" s="227">
        <v>91</v>
      </c>
      <c r="Y90" s="227">
        <v>4</v>
      </c>
      <c r="Z90" s="227">
        <v>124</v>
      </c>
      <c r="AA90" s="227">
        <v>4</v>
      </c>
      <c r="AB90" s="227">
        <v>111</v>
      </c>
      <c r="AC90" s="227">
        <v>5</v>
      </c>
      <c r="AD90" s="227">
        <v>80</v>
      </c>
      <c r="AE90" s="227">
        <v>3</v>
      </c>
      <c r="AF90" s="227">
        <v>87</v>
      </c>
      <c r="AG90" s="227">
        <v>4</v>
      </c>
      <c r="AH90" s="227">
        <v>83</v>
      </c>
      <c r="AI90" s="227">
        <v>3</v>
      </c>
      <c r="AJ90" s="227">
        <v>86</v>
      </c>
      <c r="AK90" s="227">
        <v>4</v>
      </c>
      <c r="AL90" s="227">
        <v>61</v>
      </c>
      <c r="AM90" s="227">
        <v>2</v>
      </c>
      <c r="AN90" s="227">
        <v>44</v>
      </c>
      <c r="AO90" s="227">
        <v>2</v>
      </c>
      <c r="AP90" s="227">
        <v>72</v>
      </c>
      <c r="AQ90" s="227">
        <v>3</v>
      </c>
      <c r="AR90" s="227">
        <v>64</v>
      </c>
      <c r="AS90" s="227">
        <v>3</v>
      </c>
      <c r="AT90" s="227">
        <v>51</v>
      </c>
      <c r="AU90" s="227">
        <v>2</v>
      </c>
      <c r="AV90" s="237">
        <v>2</v>
      </c>
      <c r="AW90" s="237">
        <v>0</v>
      </c>
      <c r="AX90" s="237">
        <v>0</v>
      </c>
      <c r="AY90" s="226">
        <v>0</v>
      </c>
      <c r="AZ90" s="226">
        <v>0</v>
      </c>
      <c r="BA90" s="226">
        <v>0</v>
      </c>
      <c r="BB90" s="226"/>
      <c r="BC90" s="226"/>
      <c r="BD90" s="226"/>
      <c r="BE90" s="226"/>
      <c r="BF90" s="226"/>
      <c r="BG90" s="226"/>
      <c r="BH90" s="226"/>
      <c r="BI90" s="226"/>
      <c r="BJ90" s="226"/>
      <c r="BK90" s="226">
        <f t="shared" si="9"/>
        <v>6</v>
      </c>
      <c r="BL90" s="226">
        <f t="shared" si="10"/>
        <v>2</v>
      </c>
      <c r="BM90" s="226">
        <f t="shared" si="11"/>
        <v>2</v>
      </c>
      <c r="BN90" s="226">
        <f t="shared" si="12"/>
        <v>8</v>
      </c>
      <c r="BO90" s="226">
        <f t="shared" si="13"/>
        <v>3</v>
      </c>
      <c r="BP90" s="226">
        <f t="shared" si="14"/>
        <v>3</v>
      </c>
      <c r="BQ90" s="226">
        <f t="shared" si="15"/>
        <v>8</v>
      </c>
      <c r="BR90" s="226">
        <f t="shared" si="16"/>
        <v>3</v>
      </c>
      <c r="BS90" s="226">
        <f t="shared" si="17"/>
        <v>3</v>
      </c>
      <c r="BT90" s="226">
        <f t="shared" si="18"/>
        <v>9</v>
      </c>
      <c r="BU90" s="226">
        <f t="shared" si="19"/>
        <v>4</v>
      </c>
      <c r="BV90" s="226">
        <f t="shared" si="20"/>
        <v>4</v>
      </c>
      <c r="BW90" s="226">
        <f t="shared" si="21"/>
        <v>10</v>
      </c>
      <c r="BX90" s="226">
        <f t="shared" si="22"/>
        <v>4</v>
      </c>
      <c r="BY90" s="226">
        <f t="shared" si="23"/>
        <v>4</v>
      </c>
      <c r="BZ90" s="226">
        <f t="shared" si="24"/>
        <v>11</v>
      </c>
      <c r="CA90" s="226">
        <f t="shared" si="25"/>
        <v>5</v>
      </c>
      <c r="CB90" s="226">
        <f t="shared" si="26"/>
        <v>5</v>
      </c>
      <c r="CC90" s="234"/>
      <c r="CD90" s="234"/>
      <c r="CE90" s="234"/>
    </row>
    <row r="91" spans="1:83" ht="15.75" customHeight="1" outlineLevel="1">
      <c r="A91" s="225" t="s">
        <v>87</v>
      </c>
      <c r="B91" s="226">
        <v>179</v>
      </c>
      <c r="C91" s="225">
        <v>0.5</v>
      </c>
      <c r="D91" s="227">
        <v>262</v>
      </c>
      <c r="E91" s="227">
        <v>8</v>
      </c>
      <c r="F91" s="227">
        <v>70</v>
      </c>
      <c r="G91" s="227">
        <v>2</v>
      </c>
      <c r="H91" s="227">
        <v>299</v>
      </c>
      <c r="I91" s="227">
        <v>9</v>
      </c>
      <c r="J91" s="227">
        <v>88</v>
      </c>
      <c r="K91" s="227">
        <v>3</v>
      </c>
      <c r="L91" s="227">
        <v>279</v>
      </c>
      <c r="M91" s="227">
        <v>9</v>
      </c>
      <c r="N91" s="227">
        <v>69</v>
      </c>
      <c r="O91" s="227">
        <v>2</v>
      </c>
      <c r="P91" s="227">
        <v>260</v>
      </c>
      <c r="Q91" s="227">
        <v>9</v>
      </c>
      <c r="R91" s="227">
        <v>48</v>
      </c>
      <c r="S91" s="227">
        <v>1</v>
      </c>
      <c r="T91" s="227">
        <v>232</v>
      </c>
      <c r="U91" s="227">
        <v>8</v>
      </c>
      <c r="V91" s="227">
        <v>44</v>
      </c>
      <c r="W91" s="227">
        <v>1</v>
      </c>
      <c r="X91" s="227">
        <v>247</v>
      </c>
      <c r="Y91" s="227">
        <v>9</v>
      </c>
      <c r="Z91" s="227">
        <v>37</v>
      </c>
      <c r="AA91" s="227">
        <v>1</v>
      </c>
      <c r="AB91" s="227">
        <v>241</v>
      </c>
      <c r="AC91" s="227">
        <v>9</v>
      </c>
      <c r="AD91" s="227">
        <v>36</v>
      </c>
      <c r="AE91" s="227">
        <v>1</v>
      </c>
      <c r="AF91" s="227">
        <v>216</v>
      </c>
      <c r="AG91" s="227">
        <v>8</v>
      </c>
      <c r="AH91" s="227">
        <v>34</v>
      </c>
      <c r="AI91" s="227">
        <v>1</v>
      </c>
      <c r="AJ91" s="227">
        <v>183</v>
      </c>
      <c r="AK91" s="227">
        <v>8</v>
      </c>
      <c r="AL91" s="227">
        <v>25</v>
      </c>
      <c r="AM91" s="227">
        <v>1</v>
      </c>
      <c r="AN91" s="227">
        <v>106</v>
      </c>
      <c r="AO91" s="227">
        <v>4</v>
      </c>
      <c r="AP91" s="227">
        <v>11</v>
      </c>
      <c r="AQ91" s="227">
        <v>1</v>
      </c>
      <c r="AR91" s="227">
        <v>94</v>
      </c>
      <c r="AS91" s="227">
        <v>4</v>
      </c>
      <c r="AT91" s="227">
        <v>18</v>
      </c>
      <c r="AU91" s="227">
        <v>1</v>
      </c>
      <c r="AV91" s="237">
        <v>3</v>
      </c>
      <c r="AW91" s="237">
        <v>1</v>
      </c>
      <c r="AX91" s="237">
        <v>0</v>
      </c>
      <c r="AY91" s="226">
        <v>0</v>
      </c>
      <c r="AZ91" s="226">
        <v>0</v>
      </c>
      <c r="BA91" s="226">
        <v>0</v>
      </c>
      <c r="BB91" s="226"/>
      <c r="BC91" s="226"/>
      <c r="BD91" s="226"/>
      <c r="BE91" s="226"/>
      <c r="BF91" s="226"/>
      <c r="BG91" s="226"/>
      <c r="BH91" s="226"/>
      <c r="BI91" s="226"/>
      <c r="BJ91" s="226"/>
      <c r="BK91" s="226">
        <f t="shared" si="9"/>
        <v>7</v>
      </c>
      <c r="BL91" s="226">
        <f t="shared" si="10"/>
        <v>4</v>
      </c>
      <c r="BM91" s="226">
        <f t="shared" si="11"/>
        <v>1</v>
      </c>
      <c r="BN91" s="226">
        <f t="shared" si="12"/>
        <v>9</v>
      </c>
      <c r="BO91" s="226">
        <f t="shared" si="13"/>
        <v>6</v>
      </c>
      <c r="BP91" s="226">
        <f t="shared" si="14"/>
        <v>1</v>
      </c>
      <c r="BQ91" s="226">
        <f t="shared" si="15"/>
        <v>9</v>
      </c>
      <c r="BR91" s="226">
        <f t="shared" si="16"/>
        <v>6</v>
      </c>
      <c r="BS91" s="226">
        <f t="shared" si="17"/>
        <v>1</v>
      </c>
      <c r="BT91" s="226">
        <f t="shared" si="18"/>
        <v>11</v>
      </c>
      <c r="BU91" s="226">
        <f t="shared" si="19"/>
        <v>8</v>
      </c>
      <c r="BV91" s="226">
        <f t="shared" si="20"/>
        <v>1</v>
      </c>
      <c r="BW91" s="226">
        <f t="shared" si="21"/>
        <v>11</v>
      </c>
      <c r="BX91" s="226">
        <f t="shared" si="22"/>
        <v>8</v>
      </c>
      <c r="BY91" s="226">
        <f t="shared" si="23"/>
        <v>2</v>
      </c>
      <c r="BZ91" s="226">
        <f t="shared" si="24"/>
        <v>13</v>
      </c>
      <c r="CA91" s="226">
        <f t="shared" si="25"/>
        <v>10</v>
      </c>
      <c r="CB91" s="226">
        <f t="shared" si="26"/>
        <v>2</v>
      </c>
      <c r="CC91" s="234"/>
      <c r="CD91" s="234"/>
      <c r="CE91" s="234"/>
    </row>
    <row r="92" spans="1:83" ht="15.75" customHeight="1" outlineLevel="1">
      <c r="A92" s="225" t="s">
        <v>87</v>
      </c>
      <c r="B92" s="226">
        <v>191</v>
      </c>
      <c r="C92" s="225">
        <v>0.5</v>
      </c>
      <c r="D92" s="227">
        <v>103</v>
      </c>
      <c r="E92" s="227">
        <v>4</v>
      </c>
      <c r="F92" s="227">
        <v>36</v>
      </c>
      <c r="G92" s="227">
        <v>1</v>
      </c>
      <c r="H92" s="227">
        <v>117</v>
      </c>
      <c r="I92" s="227">
        <v>4</v>
      </c>
      <c r="J92" s="227">
        <v>37</v>
      </c>
      <c r="K92" s="227">
        <v>1</v>
      </c>
      <c r="L92" s="227">
        <v>93</v>
      </c>
      <c r="M92" s="227">
        <v>4</v>
      </c>
      <c r="N92" s="227">
        <v>42</v>
      </c>
      <c r="O92" s="227">
        <v>2</v>
      </c>
      <c r="P92" s="227">
        <v>137</v>
      </c>
      <c r="Q92" s="227">
        <v>5</v>
      </c>
      <c r="R92" s="227">
        <v>26</v>
      </c>
      <c r="S92" s="227">
        <v>1</v>
      </c>
      <c r="T92" s="227">
        <v>117</v>
      </c>
      <c r="U92" s="227">
        <v>5</v>
      </c>
      <c r="V92" s="227">
        <v>23</v>
      </c>
      <c r="W92" s="227">
        <v>1</v>
      </c>
      <c r="X92" s="227">
        <v>110</v>
      </c>
      <c r="Y92" s="227">
        <v>4</v>
      </c>
      <c r="Z92" s="227">
        <v>34</v>
      </c>
      <c r="AA92" s="227">
        <v>1</v>
      </c>
      <c r="AB92" s="227">
        <v>98</v>
      </c>
      <c r="AC92" s="227">
        <v>4</v>
      </c>
      <c r="AD92" s="227">
        <v>32</v>
      </c>
      <c r="AE92" s="227">
        <v>1</v>
      </c>
      <c r="AF92" s="227">
        <v>110</v>
      </c>
      <c r="AG92" s="227">
        <v>5</v>
      </c>
      <c r="AH92" s="227">
        <v>17</v>
      </c>
      <c r="AI92" s="227">
        <v>1</v>
      </c>
      <c r="AJ92" s="227">
        <v>94</v>
      </c>
      <c r="AK92" s="227">
        <v>4</v>
      </c>
      <c r="AL92" s="227">
        <v>16</v>
      </c>
      <c r="AM92" s="227">
        <v>1</v>
      </c>
      <c r="AN92" s="227">
        <v>63</v>
      </c>
      <c r="AO92" s="227">
        <v>3</v>
      </c>
      <c r="AP92" s="227">
        <v>16</v>
      </c>
      <c r="AQ92" s="227">
        <v>1</v>
      </c>
      <c r="AR92" s="227">
        <v>85</v>
      </c>
      <c r="AS92" s="227">
        <v>4</v>
      </c>
      <c r="AT92" s="227">
        <v>19</v>
      </c>
      <c r="AU92" s="227">
        <v>1</v>
      </c>
      <c r="AV92" s="237">
        <v>4</v>
      </c>
      <c r="AW92" s="237">
        <v>1</v>
      </c>
      <c r="AX92" s="237">
        <v>0</v>
      </c>
      <c r="AY92" s="226">
        <v>0</v>
      </c>
      <c r="AZ92" s="226">
        <v>0</v>
      </c>
      <c r="BA92" s="226">
        <v>0</v>
      </c>
      <c r="BB92" s="226"/>
      <c r="BC92" s="226"/>
      <c r="BD92" s="226"/>
      <c r="BE92" s="226"/>
      <c r="BF92" s="226"/>
      <c r="BG92" s="226"/>
      <c r="BH92" s="226"/>
      <c r="BI92" s="226"/>
      <c r="BJ92" s="226"/>
      <c r="BK92" s="226">
        <f t="shared" si="9"/>
        <v>5</v>
      </c>
      <c r="BL92" s="226">
        <f t="shared" si="10"/>
        <v>2</v>
      </c>
      <c r="BM92" s="226">
        <f t="shared" si="11"/>
        <v>1</v>
      </c>
      <c r="BN92" s="226">
        <f t="shared" si="12"/>
        <v>5</v>
      </c>
      <c r="BO92" s="226">
        <f t="shared" si="13"/>
        <v>3</v>
      </c>
      <c r="BP92" s="226">
        <f t="shared" si="14"/>
        <v>1</v>
      </c>
      <c r="BQ92" s="226">
        <f t="shared" si="15"/>
        <v>6</v>
      </c>
      <c r="BR92" s="226">
        <f t="shared" si="16"/>
        <v>4</v>
      </c>
      <c r="BS92" s="226">
        <f t="shared" si="17"/>
        <v>1</v>
      </c>
      <c r="BT92" s="226">
        <f t="shared" si="18"/>
        <v>6</v>
      </c>
      <c r="BU92" s="226">
        <f t="shared" si="19"/>
        <v>4</v>
      </c>
      <c r="BV92" s="226">
        <f t="shared" si="20"/>
        <v>1</v>
      </c>
      <c r="BW92" s="226">
        <f t="shared" si="21"/>
        <v>7</v>
      </c>
      <c r="BX92" s="226">
        <f t="shared" si="22"/>
        <v>4</v>
      </c>
      <c r="BY92" s="226">
        <f t="shared" si="23"/>
        <v>2</v>
      </c>
      <c r="BZ92" s="226">
        <f t="shared" si="24"/>
        <v>8</v>
      </c>
      <c r="CA92" s="226">
        <f t="shared" si="25"/>
        <v>5</v>
      </c>
      <c r="CB92" s="226">
        <f t="shared" si="26"/>
        <v>2</v>
      </c>
      <c r="CC92" s="234"/>
      <c r="CD92" s="234"/>
      <c r="CE92" s="234"/>
    </row>
    <row r="93" spans="1:83" ht="15.75" customHeight="1" outlineLevel="1">
      <c r="A93" s="225" t="s">
        <v>87</v>
      </c>
      <c r="B93" s="226">
        <v>202</v>
      </c>
      <c r="C93" s="225">
        <v>0.5</v>
      </c>
      <c r="D93" s="227">
        <v>68</v>
      </c>
      <c r="E93" s="227">
        <v>3</v>
      </c>
      <c r="F93" s="227"/>
      <c r="G93" s="227"/>
      <c r="H93" s="227">
        <v>69</v>
      </c>
      <c r="I93" s="227">
        <v>3</v>
      </c>
      <c r="J93" s="227"/>
      <c r="K93" s="227"/>
      <c r="L93" s="227">
        <v>56</v>
      </c>
      <c r="M93" s="227">
        <v>3</v>
      </c>
      <c r="N93" s="227"/>
      <c r="O93" s="227"/>
      <c r="P93" s="227">
        <v>52</v>
      </c>
      <c r="Q93" s="227">
        <v>2</v>
      </c>
      <c r="R93" s="227"/>
      <c r="S93" s="227"/>
      <c r="T93" s="227">
        <v>54</v>
      </c>
      <c r="U93" s="227">
        <v>2</v>
      </c>
      <c r="V93" s="227"/>
      <c r="W93" s="227"/>
      <c r="X93" s="227">
        <v>45</v>
      </c>
      <c r="Y93" s="227">
        <v>2</v>
      </c>
      <c r="Z93" s="227"/>
      <c r="AA93" s="227"/>
      <c r="AB93" s="227">
        <v>43</v>
      </c>
      <c r="AC93" s="227">
        <v>2</v>
      </c>
      <c r="AD93" s="227"/>
      <c r="AE93" s="227"/>
      <c r="AF93" s="227">
        <v>52</v>
      </c>
      <c r="AG93" s="227">
        <v>3</v>
      </c>
      <c r="AH93" s="227"/>
      <c r="AI93" s="227"/>
      <c r="AJ93" s="227">
        <v>46</v>
      </c>
      <c r="AK93" s="227">
        <v>2</v>
      </c>
      <c r="AL93" s="227"/>
      <c r="AM93" s="227"/>
      <c r="AN93" s="227">
        <v>25</v>
      </c>
      <c r="AO93" s="227">
        <v>1</v>
      </c>
      <c r="AP93" s="227"/>
      <c r="AQ93" s="227"/>
      <c r="AR93" s="227">
        <v>37</v>
      </c>
      <c r="AS93" s="227">
        <v>2</v>
      </c>
      <c r="AT93" s="227"/>
      <c r="AU93" s="227"/>
      <c r="AV93" s="237">
        <v>6</v>
      </c>
      <c r="AW93" s="237">
        <v>0</v>
      </c>
      <c r="AX93" s="237">
        <v>0</v>
      </c>
      <c r="AY93" s="226">
        <v>0</v>
      </c>
      <c r="AZ93" s="226">
        <v>0</v>
      </c>
      <c r="BA93" s="226">
        <v>0</v>
      </c>
      <c r="BB93" s="226"/>
      <c r="BC93" s="226"/>
      <c r="BD93" s="226"/>
      <c r="BE93" s="226"/>
      <c r="BF93" s="226"/>
      <c r="BG93" s="226"/>
      <c r="BH93" s="226"/>
      <c r="BI93" s="226"/>
      <c r="BJ93" s="226"/>
      <c r="BK93" s="226">
        <f t="shared" si="9"/>
        <v>2</v>
      </c>
      <c r="BL93" s="226">
        <f t="shared" si="10"/>
        <v>1</v>
      </c>
      <c r="BM93" s="226">
        <f t="shared" si="11"/>
        <v>0</v>
      </c>
      <c r="BN93" s="226">
        <f t="shared" si="12"/>
        <v>2</v>
      </c>
      <c r="BO93" s="226">
        <f t="shared" si="13"/>
        <v>2</v>
      </c>
      <c r="BP93" s="226">
        <f t="shared" si="14"/>
        <v>0</v>
      </c>
      <c r="BQ93" s="226">
        <f t="shared" si="15"/>
        <v>2</v>
      </c>
      <c r="BR93" s="226">
        <f t="shared" si="16"/>
        <v>2</v>
      </c>
      <c r="BS93" s="226">
        <f t="shared" si="17"/>
        <v>0</v>
      </c>
      <c r="BT93" s="226">
        <f t="shared" si="18"/>
        <v>3</v>
      </c>
      <c r="BU93" s="226">
        <f t="shared" si="19"/>
        <v>2</v>
      </c>
      <c r="BV93" s="226">
        <f t="shared" si="20"/>
        <v>0</v>
      </c>
      <c r="BW93" s="226">
        <f t="shared" si="21"/>
        <v>3</v>
      </c>
      <c r="BX93" s="226">
        <f t="shared" si="22"/>
        <v>2</v>
      </c>
      <c r="BY93" s="226">
        <f t="shared" si="23"/>
        <v>0</v>
      </c>
      <c r="BZ93" s="226">
        <f t="shared" si="24"/>
        <v>3</v>
      </c>
      <c r="CA93" s="226">
        <f t="shared" si="25"/>
        <v>3</v>
      </c>
      <c r="CB93" s="226">
        <f t="shared" si="26"/>
        <v>0</v>
      </c>
      <c r="CC93" s="234"/>
      <c r="CD93" s="234"/>
      <c r="CE93" s="234"/>
    </row>
    <row r="94" spans="1:83" ht="15.75" customHeight="1" outlineLevel="1">
      <c r="A94" s="225" t="s">
        <v>87</v>
      </c>
      <c r="B94" s="226">
        <v>210</v>
      </c>
      <c r="C94" s="225">
        <v>0.5</v>
      </c>
      <c r="D94" s="225">
        <v>39</v>
      </c>
      <c r="E94" s="225">
        <v>2</v>
      </c>
      <c r="F94" s="225">
        <v>77</v>
      </c>
      <c r="G94" s="225">
        <v>2</v>
      </c>
      <c r="H94" s="225">
        <v>57</v>
      </c>
      <c r="I94" s="225">
        <v>2</v>
      </c>
      <c r="J94" s="225">
        <v>88</v>
      </c>
      <c r="K94" s="225">
        <v>3</v>
      </c>
      <c r="L94" s="225">
        <v>49</v>
      </c>
      <c r="M94" s="225">
        <v>2</v>
      </c>
      <c r="N94" s="225">
        <v>73</v>
      </c>
      <c r="O94" s="225">
        <v>2</v>
      </c>
      <c r="P94" s="225">
        <v>50</v>
      </c>
      <c r="Q94" s="225">
        <v>2</v>
      </c>
      <c r="R94" s="225">
        <v>66</v>
      </c>
      <c r="S94" s="225">
        <v>2</v>
      </c>
      <c r="T94" s="225">
        <v>48</v>
      </c>
      <c r="U94" s="225">
        <v>2</v>
      </c>
      <c r="V94" s="225">
        <v>47</v>
      </c>
      <c r="W94" s="225">
        <v>2</v>
      </c>
      <c r="X94" s="225">
        <v>49</v>
      </c>
      <c r="Y94" s="225">
        <v>2</v>
      </c>
      <c r="Z94" s="225">
        <v>62</v>
      </c>
      <c r="AA94" s="225">
        <v>3</v>
      </c>
      <c r="AB94" s="225">
        <v>50</v>
      </c>
      <c r="AC94" s="225">
        <v>2</v>
      </c>
      <c r="AD94" s="225">
        <v>55</v>
      </c>
      <c r="AE94" s="225">
        <v>2</v>
      </c>
      <c r="AF94" s="225">
        <v>47</v>
      </c>
      <c r="AG94" s="225">
        <v>2</v>
      </c>
      <c r="AH94" s="225">
        <v>45</v>
      </c>
      <c r="AI94" s="225">
        <v>2</v>
      </c>
      <c r="AJ94" s="225">
        <v>30</v>
      </c>
      <c r="AK94" s="225">
        <v>2</v>
      </c>
      <c r="AL94" s="225">
        <v>39</v>
      </c>
      <c r="AM94" s="225">
        <v>2</v>
      </c>
      <c r="AN94" s="225">
        <v>35</v>
      </c>
      <c r="AO94" s="225">
        <v>2</v>
      </c>
      <c r="AP94" s="225">
        <v>40</v>
      </c>
      <c r="AQ94" s="225">
        <v>2</v>
      </c>
      <c r="AR94" s="225">
        <v>30</v>
      </c>
      <c r="AS94" s="225">
        <v>1</v>
      </c>
      <c r="AT94" s="225">
        <v>24</v>
      </c>
      <c r="AU94" s="225">
        <v>1</v>
      </c>
      <c r="AV94" s="237">
        <v>1</v>
      </c>
      <c r="AW94" s="237">
        <v>1</v>
      </c>
      <c r="AX94" s="237">
        <v>1</v>
      </c>
      <c r="AY94" s="226">
        <v>0</v>
      </c>
      <c r="AZ94" s="226">
        <v>0</v>
      </c>
      <c r="BA94" s="226">
        <v>0</v>
      </c>
      <c r="BB94" s="226"/>
      <c r="BC94" s="226"/>
      <c r="BD94" s="226"/>
      <c r="BE94" s="226"/>
      <c r="BF94" s="226"/>
      <c r="BG94" s="226"/>
      <c r="BH94" s="226"/>
      <c r="BI94" s="226"/>
      <c r="BJ94" s="226"/>
      <c r="BK94" s="226">
        <f t="shared" si="9"/>
        <v>4</v>
      </c>
      <c r="BL94" s="226">
        <f t="shared" si="10"/>
        <v>1</v>
      </c>
      <c r="BM94" s="226">
        <f t="shared" si="11"/>
        <v>1</v>
      </c>
      <c r="BN94" s="226">
        <f t="shared" si="12"/>
        <v>4</v>
      </c>
      <c r="BO94" s="226">
        <f t="shared" si="13"/>
        <v>2</v>
      </c>
      <c r="BP94" s="226">
        <f t="shared" si="14"/>
        <v>2</v>
      </c>
      <c r="BQ94" s="226">
        <f t="shared" si="15"/>
        <v>4</v>
      </c>
      <c r="BR94" s="226">
        <f t="shared" si="16"/>
        <v>2</v>
      </c>
      <c r="BS94" s="226">
        <f t="shared" si="17"/>
        <v>2</v>
      </c>
      <c r="BT94" s="226">
        <f t="shared" si="18"/>
        <v>5</v>
      </c>
      <c r="BU94" s="226">
        <f t="shared" si="19"/>
        <v>2</v>
      </c>
      <c r="BV94" s="226">
        <f t="shared" si="20"/>
        <v>2</v>
      </c>
      <c r="BW94" s="226">
        <f t="shared" si="21"/>
        <v>5</v>
      </c>
      <c r="BX94" s="226">
        <f t="shared" si="22"/>
        <v>2</v>
      </c>
      <c r="BY94" s="226">
        <f t="shared" si="23"/>
        <v>2</v>
      </c>
      <c r="BZ94" s="226">
        <f t="shared" si="24"/>
        <v>6</v>
      </c>
      <c r="CA94" s="226">
        <f t="shared" si="25"/>
        <v>3</v>
      </c>
      <c r="CB94" s="226">
        <f t="shared" si="26"/>
        <v>3</v>
      </c>
      <c r="CC94" s="234"/>
      <c r="CD94" s="234"/>
      <c r="CE94" s="234"/>
    </row>
    <row r="95" spans="1:83" ht="15.75" customHeight="1" outlineLevel="1">
      <c r="A95" s="225" t="s">
        <v>87</v>
      </c>
      <c r="B95" s="226">
        <v>236</v>
      </c>
      <c r="C95" s="225">
        <v>0.5</v>
      </c>
      <c r="D95" s="227">
        <v>136</v>
      </c>
      <c r="E95" s="227">
        <v>5</v>
      </c>
      <c r="F95" s="227">
        <v>102</v>
      </c>
      <c r="G95" s="227">
        <v>3</v>
      </c>
      <c r="H95" s="227">
        <v>159</v>
      </c>
      <c r="I95" s="227">
        <v>5</v>
      </c>
      <c r="J95" s="227">
        <v>92</v>
      </c>
      <c r="K95" s="227">
        <v>3</v>
      </c>
      <c r="L95" s="227">
        <v>169</v>
      </c>
      <c r="M95" s="227">
        <v>7</v>
      </c>
      <c r="N95" s="227">
        <v>81</v>
      </c>
      <c r="O95" s="227">
        <v>3</v>
      </c>
      <c r="P95" s="227">
        <v>151</v>
      </c>
      <c r="Q95" s="227">
        <v>6</v>
      </c>
      <c r="R95" s="227">
        <v>109</v>
      </c>
      <c r="S95" s="227">
        <v>4</v>
      </c>
      <c r="T95" s="227">
        <v>111</v>
      </c>
      <c r="U95" s="227">
        <v>5</v>
      </c>
      <c r="V95" s="227">
        <v>65</v>
      </c>
      <c r="W95" s="227">
        <v>2</v>
      </c>
      <c r="X95" s="227">
        <v>107</v>
      </c>
      <c r="Y95" s="227">
        <v>5</v>
      </c>
      <c r="Z95" s="227">
        <v>72</v>
      </c>
      <c r="AA95" s="227">
        <v>2</v>
      </c>
      <c r="AB95" s="227">
        <v>126</v>
      </c>
      <c r="AC95" s="227">
        <v>6</v>
      </c>
      <c r="AD95" s="227">
        <v>60</v>
      </c>
      <c r="AE95" s="227">
        <v>2</v>
      </c>
      <c r="AF95" s="227">
        <v>118</v>
      </c>
      <c r="AG95" s="227">
        <v>5</v>
      </c>
      <c r="AH95" s="227">
        <v>51</v>
      </c>
      <c r="AI95" s="227">
        <v>2</v>
      </c>
      <c r="AJ95" s="227">
        <v>88</v>
      </c>
      <c r="AK95" s="227">
        <v>4</v>
      </c>
      <c r="AL95" s="227">
        <v>37</v>
      </c>
      <c r="AM95" s="227">
        <v>1</v>
      </c>
      <c r="AN95" s="227">
        <v>91</v>
      </c>
      <c r="AO95" s="227">
        <v>4</v>
      </c>
      <c r="AP95" s="227">
        <v>50</v>
      </c>
      <c r="AQ95" s="227">
        <v>2</v>
      </c>
      <c r="AR95" s="227">
        <v>97</v>
      </c>
      <c r="AS95" s="227">
        <v>4</v>
      </c>
      <c r="AT95" s="227">
        <v>44</v>
      </c>
      <c r="AU95" s="227">
        <v>2</v>
      </c>
      <c r="AV95" s="237">
        <v>5</v>
      </c>
      <c r="AW95" s="237">
        <v>2</v>
      </c>
      <c r="AX95" s="237">
        <v>1</v>
      </c>
      <c r="AY95" s="226">
        <v>0</v>
      </c>
      <c r="AZ95" s="226">
        <v>0</v>
      </c>
      <c r="BA95" s="226">
        <v>0</v>
      </c>
      <c r="BB95" s="226"/>
      <c r="BC95" s="226"/>
      <c r="BD95" s="226"/>
      <c r="BE95" s="226"/>
      <c r="BF95" s="226"/>
      <c r="BG95" s="226"/>
      <c r="BH95" s="226"/>
      <c r="BI95" s="226"/>
      <c r="BJ95" s="226"/>
      <c r="BK95" s="226">
        <f t="shared" si="9"/>
        <v>6</v>
      </c>
      <c r="BL95" s="226">
        <f t="shared" si="10"/>
        <v>3</v>
      </c>
      <c r="BM95" s="226">
        <f t="shared" si="11"/>
        <v>1</v>
      </c>
      <c r="BN95" s="226">
        <f t="shared" si="12"/>
        <v>7</v>
      </c>
      <c r="BO95" s="226">
        <f t="shared" si="13"/>
        <v>4</v>
      </c>
      <c r="BP95" s="226">
        <f t="shared" si="14"/>
        <v>2</v>
      </c>
      <c r="BQ95" s="226">
        <f t="shared" si="15"/>
        <v>8</v>
      </c>
      <c r="BR95" s="226">
        <f t="shared" si="16"/>
        <v>4</v>
      </c>
      <c r="BS95" s="226">
        <f t="shared" si="17"/>
        <v>2</v>
      </c>
      <c r="BT95" s="226">
        <f t="shared" si="18"/>
        <v>9</v>
      </c>
      <c r="BU95" s="226">
        <f t="shared" si="19"/>
        <v>5</v>
      </c>
      <c r="BV95" s="226">
        <f t="shared" si="20"/>
        <v>3</v>
      </c>
      <c r="BW95" s="226">
        <f t="shared" si="21"/>
        <v>10</v>
      </c>
      <c r="BX95" s="226">
        <f t="shared" si="22"/>
        <v>6</v>
      </c>
      <c r="BY95" s="226">
        <f t="shared" si="23"/>
        <v>3</v>
      </c>
      <c r="BZ95" s="226">
        <f t="shared" si="24"/>
        <v>11</v>
      </c>
      <c r="CA95" s="226">
        <f t="shared" si="25"/>
        <v>7</v>
      </c>
      <c r="CB95" s="226">
        <f t="shared" si="26"/>
        <v>3</v>
      </c>
      <c r="CC95" s="234"/>
      <c r="CD95" s="234"/>
      <c r="CE95" s="234"/>
    </row>
    <row r="96" spans="1:83" ht="15.75" customHeight="1" outlineLevel="1">
      <c r="A96" s="225" t="s">
        <v>87</v>
      </c>
      <c r="B96" s="226">
        <v>239</v>
      </c>
      <c r="C96" s="225">
        <v>0.5</v>
      </c>
      <c r="D96" s="225">
        <v>69</v>
      </c>
      <c r="E96" s="225">
        <v>3</v>
      </c>
      <c r="F96" s="225"/>
      <c r="G96" s="225"/>
      <c r="H96" s="225">
        <v>87</v>
      </c>
      <c r="I96" s="225">
        <v>3</v>
      </c>
      <c r="J96" s="225"/>
      <c r="K96" s="225"/>
      <c r="L96" s="225">
        <v>74</v>
      </c>
      <c r="M96" s="225">
        <v>3</v>
      </c>
      <c r="N96" s="225"/>
      <c r="O96" s="225"/>
      <c r="P96" s="225">
        <v>95</v>
      </c>
      <c r="Q96" s="225">
        <v>3</v>
      </c>
      <c r="R96" s="225"/>
      <c r="S96" s="225"/>
      <c r="T96" s="225">
        <v>100</v>
      </c>
      <c r="U96" s="225">
        <v>4</v>
      </c>
      <c r="V96" s="225"/>
      <c r="W96" s="225"/>
      <c r="X96" s="225">
        <v>103</v>
      </c>
      <c r="Y96" s="225">
        <v>4</v>
      </c>
      <c r="Z96" s="225"/>
      <c r="AA96" s="225"/>
      <c r="AB96" s="225">
        <v>93</v>
      </c>
      <c r="AC96" s="225">
        <v>4</v>
      </c>
      <c r="AD96" s="225"/>
      <c r="AE96" s="225"/>
      <c r="AF96" s="225">
        <v>89</v>
      </c>
      <c r="AG96" s="225">
        <v>4</v>
      </c>
      <c r="AH96" s="225"/>
      <c r="AI96" s="225"/>
      <c r="AJ96" s="225">
        <v>99</v>
      </c>
      <c r="AK96" s="225">
        <v>5</v>
      </c>
      <c r="AL96" s="225"/>
      <c r="AM96" s="225"/>
      <c r="AN96" s="225">
        <v>70</v>
      </c>
      <c r="AO96" s="225">
        <v>3</v>
      </c>
      <c r="AP96" s="225"/>
      <c r="AQ96" s="225"/>
      <c r="AR96" s="225">
        <v>80</v>
      </c>
      <c r="AS96" s="225">
        <v>4</v>
      </c>
      <c r="AT96" s="225"/>
      <c r="AU96" s="225"/>
      <c r="AV96" s="237">
        <v>4</v>
      </c>
      <c r="AW96" s="237">
        <v>0</v>
      </c>
      <c r="AX96" s="237">
        <v>0</v>
      </c>
      <c r="AY96" s="226">
        <v>0</v>
      </c>
      <c r="AZ96" s="226">
        <v>0</v>
      </c>
      <c r="BA96" s="226">
        <v>0</v>
      </c>
      <c r="BB96" s="226"/>
      <c r="BC96" s="226"/>
      <c r="BD96" s="226"/>
      <c r="BE96" s="226"/>
      <c r="BF96" s="226"/>
      <c r="BG96" s="226"/>
      <c r="BH96" s="226"/>
      <c r="BI96" s="226"/>
      <c r="BJ96" s="226"/>
      <c r="BK96" s="226">
        <f t="shared" si="9"/>
        <v>4</v>
      </c>
      <c r="BL96" s="226">
        <f t="shared" si="10"/>
        <v>2</v>
      </c>
      <c r="BM96" s="226">
        <f t="shared" si="11"/>
        <v>0</v>
      </c>
      <c r="BN96" s="226">
        <f t="shared" si="12"/>
        <v>4</v>
      </c>
      <c r="BO96" s="226">
        <f t="shared" si="13"/>
        <v>3</v>
      </c>
      <c r="BP96" s="226">
        <f t="shared" si="14"/>
        <v>0</v>
      </c>
      <c r="BQ96" s="226">
        <f t="shared" si="15"/>
        <v>4</v>
      </c>
      <c r="BR96" s="226">
        <f t="shared" si="16"/>
        <v>3</v>
      </c>
      <c r="BS96" s="226">
        <f t="shared" si="17"/>
        <v>0</v>
      </c>
      <c r="BT96" s="226">
        <f t="shared" si="18"/>
        <v>5</v>
      </c>
      <c r="BU96" s="226">
        <f t="shared" si="19"/>
        <v>4</v>
      </c>
      <c r="BV96" s="226">
        <f t="shared" si="20"/>
        <v>0</v>
      </c>
      <c r="BW96" s="226">
        <f t="shared" si="21"/>
        <v>5</v>
      </c>
      <c r="BX96" s="226">
        <f t="shared" si="22"/>
        <v>4</v>
      </c>
      <c r="BY96" s="226">
        <f t="shared" si="23"/>
        <v>0</v>
      </c>
      <c r="BZ96" s="226">
        <f t="shared" si="24"/>
        <v>5</v>
      </c>
      <c r="CA96" s="226">
        <f t="shared" si="25"/>
        <v>4</v>
      </c>
      <c r="CB96" s="226">
        <f t="shared" si="26"/>
        <v>0</v>
      </c>
      <c r="CC96" s="234"/>
      <c r="CD96" s="234"/>
      <c r="CE96" s="234"/>
    </row>
    <row r="97" spans="1:83" ht="15.75" customHeight="1" outlineLevel="1">
      <c r="A97" s="225" t="s">
        <v>87</v>
      </c>
      <c r="B97" s="226">
        <v>248</v>
      </c>
      <c r="C97" s="225">
        <v>0.5</v>
      </c>
      <c r="D97" s="225">
        <v>96</v>
      </c>
      <c r="E97" s="225">
        <v>3</v>
      </c>
      <c r="F97" s="225">
        <v>73</v>
      </c>
      <c r="G97" s="225">
        <v>2</v>
      </c>
      <c r="H97" s="225">
        <v>83</v>
      </c>
      <c r="I97" s="225">
        <v>3</v>
      </c>
      <c r="J97" s="225">
        <v>50</v>
      </c>
      <c r="K97" s="225">
        <v>2</v>
      </c>
      <c r="L97" s="225">
        <v>65</v>
      </c>
      <c r="M97" s="225">
        <v>3</v>
      </c>
      <c r="N97" s="225">
        <v>51</v>
      </c>
      <c r="O97" s="225">
        <v>2</v>
      </c>
      <c r="P97" s="225">
        <v>86</v>
      </c>
      <c r="Q97" s="225">
        <v>3</v>
      </c>
      <c r="R97" s="225">
        <v>43</v>
      </c>
      <c r="S97" s="225">
        <v>2</v>
      </c>
      <c r="T97" s="225">
        <v>70</v>
      </c>
      <c r="U97" s="225">
        <v>3</v>
      </c>
      <c r="V97" s="225">
        <v>56</v>
      </c>
      <c r="W97" s="225">
        <v>2</v>
      </c>
      <c r="X97" s="225">
        <v>74</v>
      </c>
      <c r="Y97" s="225">
        <v>3</v>
      </c>
      <c r="Z97" s="225">
        <v>55</v>
      </c>
      <c r="AA97" s="225">
        <v>2</v>
      </c>
      <c r="AB97" s="225">
        <v>59</v>
      </c>
      <c r="AC97" s="225">
        <v>3</v>
      </c>
      <c r="AD97" s="225">
        <v>33</v>
      </c>
      <c r="AE97" s="225">
        <v>1</v>
      </c>
      <c r="AF97" s="225">
        <v>68</v>
      </c>
      <c r="AG97" s="225">
        <v>3</v>
      </c>
      <c r="AH97" s="225">
        <v>37</v>
      </c>
      <c r="AI97" s="225">
        <v>1</v>
      </c>
      <c r="AJ97" s="225">
        <v>75</v>
      </c>
      <c r="AK97" s="225">
        <v>3</v>
      </c>
      <c r="AL97" s="225">
        <v>48</v>
      </c>
      <c r="AM97" s="225">
        <v>2</v>
      </c>
      <c r="AN97" s="225">
        <v>74</v>
      </c>
      <c r="AO97" s="225">
        <v>3</v>
      </c>
      <c r="AP97" s="225">
        <v>62</v>
      </c>
      <c r="AQ97" s="225">
        <v>3</v>
      </c>
      <c r="AR97" s="225">
        <v>83</v>
      </c>
      <c r="AS97" s="225">
        <v>3</v>
      </c>
      <c r="AT97" s="225">
        <v>54</v>
      </c>
      <c r="AU97" s="225">
        <v>2</v>
      </c>
      <c r="AV97" s="237">
        <v>2</v>
      </c>
      <c r="AW97" s="237">
        <v>0</v>
      </c>
      <c r="AX97" s="237">
        <v>0</v>
      </c>
      <c r="AY97" s="226">
        <v>0</v>
      </c>
      <c r="AZ97" s="226">
        <v>0</v>
      </c>
      <c r="BA97" s="226">
        <v>0</v>
      </c>
      <c r="BB97" s="226"/>
      <c r="BC97" s="226"/>
      <c r="BD97" s="226"/>
      <c r="BE97" s="226"/>
      <c r="BF97" s="226"/>
      <c r="BG97" s="226"/>
      <c r="BH97" s="226"/>
      <c r="BI97" s="226"/>
      <c r="BJ97" s="226"/>
      <c r="BK97" s="226">
        <f t="shared" si="9"/>
        <v>4</v>
      </c>
      <c r="BL97" s="226">
        <f t="shared" si="10"/>
        <v>2</v>
      </c>
      <c r="BM97" s="226">
        <f t="shared" si="11"/>
        <v>1</v>
      </c>
      <c r="BN97" s="226">
        <f t="shared" si="12"/>
        <v>5</v>
      </c>
      <c r="BO97" s="226">
        <f t="shared" si="13"/>
        <v>2</v>
      </c>
      <c r="BP97" s="226">
        <f t="shared" si="14"/>
        <v>2</v>
      </c>
      <c r="BQ97" s="226">
        <f t="shared" si="15"/>
        <v>5</v>
      </c>
      <c r="BR97" s="226">
        <f t="shared" si="16"/>
        <v>2</v>
      </c>
      <c r="BS97" s="226">
        <f t="shared" si="17"/>
        <v>2</v>
      </c>
      <c r="BT97" s="226">
        <f t="shared" si="18"/>
        <v>6</v>
      </c>
      <c r="BU97" s="226">
        <f t="shared" si="19"/>
        <v>3</v>
      </c>
      <c r="BV97" s="226">
        <f t="shared" si="20"/>
        <v>2</v>
      </c>
      <c r="BW97" s="226">
        <f t="shared" si="21"/>
        <v>6</v>
      </c>
      <c r="BX97" s="226">
        <f t="shared" si="22"/>
        <v>3</v>
      </c>
      <c r="BY97" s="226">
        <f t="shared" si="23"/>
        <v>2</v>
      </c>
      <c r="BZ97" s="226">
        <f t="shared" si="24"/>
        <v>7</v>
      </c>
      <c r="CA97" s="226">
        <f t="shared" si="25"/>
        <v>4</v>
      </c>
      <c r="CB97" s="226">
        <f t="shared" si="26"/>
        <v>2</v>
      </c>
      <c r="CC97" s="234"/>
      <c r="CD97" s="234"/>
      <c r="CE97" s="234"/>
    </row>
    <row r="98" spans="1:83" ht="15.75" customHeight="1" outlineLevel="1">
      <c r="A98" s="225" t="s">
        <v>87</v>
      </c>
      <c r="B98" s="226">
        <v>250</v>
      </c>
      <c r="C98" s="225">
        <v>0.5</v>
      </c>
      <c r="D98" s="225">
        <v>91</v>
      </c>
      <c r="E98" s="225">
        <v>4</v>
      </c>
      <c r="F98" s="225"/>
      <c r="G98" s="225"/>
      <c r="H98" s="225">
        <v>86</v>
      </c>
      <c r="I98" s="225">
        <v>4</v>
      </c>
      <c r="J98" s="225"/>
      <c r="K98" s="225"/>
      <c r="L98" s="225">
        <v>93</v>
      </c>
      <c r="M98" s="225">
        <v>4</v>
      </c>
      <c r="N98" s="225"/>
      <c r="O98" s="225"/>
      <c r="P98" s="225">
        <v>93</v>
      </c>
      <c r="Q98" s="225">
        <v>4</v>
      </c>
      <c r="R98" s="225"/>
      <c r="S98" s="225"/>
      <c r="T98" s="225">
        <v>84</v>
      </c>
      <c r="U98" s="225">
        <v>4</v>
      </c>
      <c r="V98" s="225"/>
      <c r="W98" s="225"/>
      <c r="X98" s="225">
        <v>68</v>
      </c>
      <c r="Y98" s="225">
        <v>3</v>
      </c>
      <c r="Z98" s="225"/>
      <c r="AA98" s="225"/>
      <c r="AB98" s="225">
        <v>78</v>
      </c>
      <c r="AC98" s="225">
        <v>4</v>
      </c>
      <c r="AD98" s="225"/>
      <c r="AE98" s="225"/>
      <c r="AF98" s="225">
        <v>83</v>
      </c>
      <c r="AG98" s="225">
        <v>4</v>
      </c>
      <c r="AH98" s="225"/>
      <c r="AI98" s="225"/>
      <c r="AJ98" s="225">
        <v>96</v>
      </c>
      <c r="AK98" s="225">
        <v>4</v>
      </c>
      <c r="AL98" s="225"/>
      <c r="AM98" s="225"/>
      <c r="AN98" s="225">
        <v>74</v>
      </c>
      <c r="AO98" s="225">
        <v>3</v>
      </c>
      <c r="AP98" s="225"/>
      <c r="AQ98" s="225"/>
      <c r="AR98" s="225">
        <v>71</v>
      </c>
      <c r="AS98" s="225">
        <v>3</v>
      </c>
      <c r="AT98" s="225"/>
      <c r="AU98" s="225"/>
      <c r="AV98" s="237">
        <v>3</v>
      </c>
      <c r="AW98" s="237">
        <v>0</v>
      </c>
      <c r="AX98" s="237">
        <v>0</v>
      </c>
      <c r="AY98" s="226">
        <v>0</v>
      </c>
      <c r="AZ98" s="226">
        <v>0</v>
      </c>
      <c r="BA98" s="226">
        <v>0</v>
      </c>
      <c r="BB98" s="226"/>
      <c r="BC98" s="226"/>
      <c r="BD98" s="226"/>
      <c r="BE98" s="226"/>
      <c r="BF98" s="226"/>
      <c r="BG98" s="226"/>
      <c r="BH98" s="226"/>
      <c r="BI98" s="226"/>
      <c r="BJ98" s="226"/>
      <c r="BK98" s="226">
        <f t="shared" si="9"/>
        <v>3</v>
      </c>
      <c r="BL98" s="226">
        <f t="shared" si="10"/>
        <v>2</v>
      </c>
      <c r="BM98" s="226">
        <f t="shared" si="11"/>
        <v>0</v>
      </c>
      <c r="BN98" s="226">
        <f t="shared" si="12"/>
        <v>4</v>
      </c>
      <c r="BO98" s="226">
        <f t="shared" si="13"/>
        <v>3</v>
      </c>
      <c r="BP98" s="226">
        <f t="shared" si="14"/>
        <v>0</v>
      </c>
      <c r="BQ98" s="226">
        <f t="shared" si="15"/>
        <v>4</v>
      </c>
      <c r="BR98" s="226">
        <f t="shared" si="16"/>
        <v>3</v>
      </c>
      <c r="BS98" s="226">
        <f t="shared" si="17"/>
        <v>0</v>
      </c>
      <c r="BT98" s="226">
        <f t="shared" si="18"/>
        <v>5</v>
      </c>
      <c r="BU98" s="226">
        <f t="shared" si="19"/>
        <v>4</v>
      </c>
      <c r="BV98" s="226">
        <f t="shared" si="20"/>
        <v>0</v>
      </c>
      <c r="BW98" s="226">
        <f t="shared" si="21"/>
        <v>5</v>
      </c>
      <c r="BX98" s="226">
        <f t="shared" si="22"/>
        <v>4</v>
      </c>
      <c r="BY98" s="226">
        <f t="shared" si="23"/>
        <v>0</v>
      </c>
      <c r="BZ98" s="226">
        <f t="shared" si="24"/>
        <v>5</v>
      </c>
      <c r="CA98" s="226">
        <f t="shared" si="25"/>
        <v>5</v>
      </c>
      <c r="CB98" s="226">
        <f t="shared" si="26"/>
        <v>0</v>
      </c>
      <c r="CC98" s="234"/>
      <c r="CD98" s="234"/>
      <c r="CE98" s="234"/>
    </row>
    <row r="99" spans="1:83" ht="15.75" customHeight="1" outlineLevel="1">
      <c r="A99" s="225" t="s">
        <v>87</v>
      </c>
      <c r="B99" s="226">
        <v>263</v>
      </c>
      <c r="C99" s="225">
        <v>0.5</v>
      </c>
      <c r="D99" s="227">
        <v>162</v>
      </c>
      <c r="E99" s="227">
        <v>6</v>
      </c>
      <c r="F99" s="227"/>
      <c r="G99" s="227"/>
      <c r="H99" s="227">
        <v>154</v>
      </c>
      <c r="I99" s="227">
        <v>6</v>
      </c>
      <c r="J99" s="227"/>
      <c r="K99" s="227"/>
      <c r="L99" s="227">
        <v>154</v>
      </c>
      <c r="M99" s="227">
        <v>6</v>
      </c>
      <c r="N99" s="227"/>
      <c r="O99" s="227"/>
      <c r="P99" s="227">
        <v>159</v>
      </c>
      <c r="Q99" s="227">
        <v>6</v>
      </c>
      <c r="R99" s="227"/>
      <c r="S99" s="227"/>
      <c r="T99" s="227">
        <v>151</v>
      </c>
      <c r="U99" s="227">
        <v>6</v>
      </c>
      <c r="V99" s="227"/>
      <c r="W99" s="227"/>
      <c r="X99" s="227">
        <v>133</v>
      </c>
      <c r="Y99" s="227">
        <v>6</v>
      </c>
      <c r="Z99" s="227"/>
      <c r="AA99" s="227"/>
      <c r="AB99" s="227">
        <v>140</v>
      </c>
      <c r="AC99" s="227">
        <v>6</v>
      </c>
      <c r="AD99" s="227"/>
      <c r="AE99" s="227"/>
      <c r="AF99" s="227">
        <v>139</v>
      </c>
      <c r="AG99" s="227">
        <v>6</v>
      </c>
      <c r="AH99" s="227"/>
      <c r="AI99" s="227"/>
      <c r="AJ99" s="227">
        <v>117</v>
      </c>
      <c r="AK99" s="227">
        <v>6</v>
      </c>
      <c r="AL99" s="227"/>
      <c r="AM99" s="227"/>
      <c r="AN99" s="227">
        <v>83</v>
      </c>
      <c r="AO99" s="227">
        <v>4</v>
      </c>
      <c r="AP99" s="227"/>
      <c r="AQ99" s="227"/>
      <c r="AR99" s="227">
        <v>123</v>
      </c>
      <c r="AS99" s="227">
        <v>6</v>
      </c>
      <c r="AT99" s="227"/>
      <c r="AU99" s="227"/>
      <c r="AV99" s="237">
        <v>4</v>
      </c>
      <c r="AW99" s="237">
        <v>0</v>
      </c>
      <c r="AX99" s="237">
        <v>0</v>
      </c>
      <c r="AY99" s="226">
        <v>0</v>
      </c>
      <c r="AZ99" s="226">
        <v>0</v>
      </c>
      <c r="BA99" s="226">
        <v>0</v>
      </c>
      <c r="BB99" s="226"/>
      <c r="BC99" s="226"/>
      <c r="BD99" s="226"/>
      <c r="BE99" s="226"/>
      <c r="BF99" s="226"/>
      <c r="BG99" s="226"/>
      <c r="BH99" s="226"/>
      <c r="BI99" s="226"/>
      <c r="BJ99" s="226"/>
      <c r="BK99" s="226">
        <f t="shared" si="9"/>
        <v>5</v>
      </c>
      <c r="BL99" s="226">
        <f t="shared" si="10"/>
        <v>3</v>
      </c>
      <c r="BM99" s="226">
        <f t="shared" si="11"/>
        <v>0</v>
      </c>
      <c r="BN99" s="226">
        <f t="shared" si="12"/>
        <v>6</v>
      </c>
      <c r="BO99" s="226">
        <f t="shared" si="13"/>
        <v>4</v>
      </c>
      <c r="BP99" s="226">
        <f t="shared" si="14"/>
        <v>0</v>
      </c>
      <c r="BQ99" s="226">
        <f t="shared" si="15"/>
        <v>6</v>
      </c>
      <c r="BR99" s="226">
        <f t="shared" si="16"/>
        <v>4</v>
      </c>
      <c r="BS99" s="226">
        <f t="shared" si="17"/>
        <v>0</v>
      </c>
      <c r="BT99" s="226">
        <f t="shared" si="18"/>
        <v>7</v>
      </c>
      <c r="BU99" s="226">
        <f t="shared" si="19"/>
        <v>6</v>
      </c>
      <c r="BV99" s="226">
        <f t="shared" si="20"/>
        <v>0</v>
      </c>
      <c r="BW99" s="226">
        <f t="shared" si="21"/>
        <v>7</v>
      </c>
      <c r="BX99" s="226">
        <f t="shared" si="22"/>
        <v>6</v>
      </c>
      <c r="BY99" s="226">
        <f t="shared" si="23"/>
        <v>0</v>
      </c>
      <c r="BZ99" s="226">
        <f t="shared" si="24"/>
        <v>8</v>
      </c>
      <c r="CA99" s="226">
        <f t="shared" si="25"/>
        <v>7</v>
      </c>
      <c r="CB99" s="226">
        <f t="shared" si="26"/>
        <v>0</v>
      </c>
      <c r="CC99" s="234"/>
      <c r="CD99" s="234"/>
      <c r="CE99" s="234"/>
    </row>
    <row r="100" spans="1:83" ht="15.75" customHeight="1" outlineLevel="1">
      <c r="A100" s="225" t="s">
        <v>87</v>
      </c>
      <c r="B100" s="226">
        <v>309</v>
      </c>
      <c r="C100" s="225">
        <v>0.5</v>
      </c>
      <c r="D100" s="225">
        <v>43</v>
      </c>
      <c r="E100" s="225">
        <v>2</v>
      </c>
      <c r="F100" s="225"/>
      <c r="G100" s="225"/>
      <c r="H100" s="225">
        <v>61</v>
      </c>
      <c r="I100" s="225">
        <v>2</v>
      </c>
      <c r="J100" s="225"/>
      <c r="K100" s="225"/>
      <c r="L100" s="225">
        <v>74</v>
      </c>
      <c r="M100" s="225">
        <v>3</v>
      </c>
      <c r="N100" s="225"/>
      <c r="O100" s="225"/>
      <c r="P100" s="225">
        <v>73</v>
      </c>
      <c r="Q100" s="225">
        <v>3</v>
      </c>
      <c r="R100" s="225"/>
      <c r="S100" s="225"/>
      <c r="T100" s="225">
        <v>63</v>
      </c>
      <c r="U100" s="225">
        <v>3</v>
      </c>
      <c r="V100" s="225"/>
      <c r="W100" s="225"/>
      <c r="X100" s="225">
        <v>54</v>
      </c>
      <c r="Y100" s="225">
        <v>2</v>
      </c>
      <c r="Z100" s="225"/>
      <c r="AA100" s="225"/>
      <c r="AB100" s="225">
        <v>73</v>
      </c>
      <c r="AC100" s="225">
        <v>3</v>
      </c>
      <c r="AD100" s="225"/>
      <c r="AE100" s="225"/>
      <c r="AF100" s="225">
        <v>74</v>
      </c>
      <c r="AG100" s="225">
        <v>3</v>
      </c>
      <c r="AH100" s="225"/>
      <c r="AI100" s="225"/>
      <c r="AJ100" s="225">
        <v>59</v>
      </c>
      <c r="AK100" s="225">
        <v>2</v>
      </c>
      <c r="AL100" s="225"/>
      <c r="AM100" s="225"/>
      <c r="AN100" s="225">
        <v>43</v>
      </c>
      <c r="AO100" s="225">
        <v>2</v>
      </c>
      <c r="AP100" s="225"/>
      <c r="AQ100" s="225"/>
      <c r="AR100" s="225">
        <v>49</v>
      </c>
      <c r="AS100" s="225">
        <v>2</v>
      </c>
      <c r="AT100" s="225"/>
      <c r="AU100" s="225"/>
      <c r="AV100" s="237">
        <v>3</v>
      </c>
      <c r="AW100" s="237">
        <v>0</v>
      </c>
      <c r="AX100" s="237">
        <v>0</v>
      </c>
      <c r="AY100" s="226">
        <v>0</v>
      </c>
      <c r="AZ100" s="226">
        <v>0</v>
      </c>
      <c r="BA100" s="226">
        <v>0</v>
      </c>
      <c r="BB100" s="226"/>
      <c r="BC100" s="226"/>
      <c r="BD100" s="226"/>
      <c r="BE100" s="226"/>
      <c r="BF100" s="226"/>
      <c r="BG100" s="226"/>
      <c r="BH100" s="226"/>
      <c r="BI100" s="226"/>
      <c r="BJ100" s="226"/>
      <c r="BK100" s="226">
        <f t="shared" si="9"/>
        <v>3</v>
      </c>
      <c r="BL100" s="226">
        <f t="shared" si="10"/>
        <v>2</v>
      </c>
      <c r="BM100" s="226">
        <f t="shared" si="11"/>
        <v>0</v>
      </c>
      <c r="BN100" s="226">
        <f t="shared" si="12"/>
        <v>3</v>
      </c>
      <c r="BO100" s="226">
        <f t="shared" si="13"/>
        <v>2</v>
      </c>
      <c r="BP100" s="226">
        <f t="shared" si="14"/>
        <v>0</v>
      </c>
      <c r="BQ100" s="226">
        <f t="shared" si="15"/>
        <v>3</v>
      </c>
      <c r="BR100" s="226">
        <f t="shared" si="16"/>
        <v>2</v>
      </c>
      <c r="BS100" s="226">
        <f t="shared" si="17"/>
        <v>0</v>
      </c>
      <c r="BT100" s="226">
        <f t="shared" si="18"/>
        <v>3</v>
      </c>
      <c r="BU100" s="226">
        <f t="shared" si="19"/>
        <v>3</v>
      </c>
      <c r="BV100" s="226">
        <f t="shared" si="20"/>
        <v>0</v>
      </c>
      <c r="BW100" s="226">
        <f t="shared" si="21"/>
        <v>4</v>
      </c>
      <c r="BX100" s="226">
        <f t="shared" si="22"/>
        <v>3</v>
      </c>
      <c r="BY100" s="226">
        <f t="shared" si="23"/>
        <v>0</v>
      </c>
      <c r="BZ100" s="226">
        <f t="shared" si="24"/>
        <v>4</v>
      </c>
      <c r="CA100" s="226">
        <f t="shared" si="25"/>
        <v>4</v>
      </c>
      <c r="CB100" s="226">
        <f t="shared" si="26"/>
        <v>0</v>
      </c>
      <c r="CC100" s="234"/>
      <c r="CD100" s="234"/>
      <c r="CE100" s="234"/>
    </row>
    <row r="101" spans="1:83" ht="15.75" customHeight="1" outlineLevel="1">
      <c r="A101" s="225" t="s">
        <v>87</v>
      </c>
      <c r="B101" s="226">
        <v>327</v>
      </c>
      <c r="C101" s="225">
        <v>0.5</v>
      </c>
      <c r="D101" s="225">
        <v>57</v>
      </c>
      <c r="E101" s="225">
        <v>2</v>
      </c>
      <c r="F101" s="225"/>
      <c r="G101" s="225"/>
      <c r="H101" s="225">
        <v>49</v>
      </c>
      <c r="I101" s="225">
        <v>2</v>
      </c>
      <c r="J101" s="225"/>
      <c r="K101" s="225"/>
      <c r="L101" s="225">
        <v>64</v>
      </c>
      <c r="M101" s="225">
        <v>3</v>
      </c>
      <c r="N101" s="225"/>
      <c r="O101" s="225"/>
      <c r="P101" s="225">
        <v>60</v>
      </c>
      <c r="Q101" s="225">
        <v>3</v>
      </c>
      <c r="R101" s="225"/>
      <c r="S101" s="225"/>
      <c r="T101" s="225">
        <v>52</v>
      </c>
      <c r="U101" s="225">
        <v>3</v>
      </c>
      <c r="V101" s="225"/>
      <c r="W101" s="225"/>
      <c r="X101" s="225">
        <v>62</v>
      </c>
      <c r="Y101" s="225">
        <v>3</v>
      </c>
      <c r="Z101" s="225"/>
      <c r="AA101" s="225"/>
      <c r="AB101" s="225">
        <v>72</v>
      </c>
      <c r="AC101" s="225">
        <v>3</v>
      </c>
      <c r="AD101" s="225"/>
      <c r="AE101" s="225"/>
      <c r="AF101" s="225">
        <v>40</v>
      </c>
      <c r="AG101" s="225">
        <v>2</v>
      </c>
      <c r="AH101" s="225"/>
      <c r="AI101" s="225"/>
      <c r="AJ101" s="225">
        <v>33</v>
      </c>
      <c r="AK101" s="225">
        <v>2</v>
      </c>
      <c r="AL101" s="225"/>
      <c r="AM101" s="225"/>
      <c r="AN101" s="225">
        <v>25</v>
      </c>
      <c r="AO101" s="225">
        <v>1</v>
      </c>
      <c r="AP101" s="225"/>
      <c r="AQ101" s="225"/>
      <c r="AR101" s="225">
        <v>37</v>
      </c>
      <c r="AS101" s="225">
        <v>2</v>
      </c>
      <c r="AT101" s="225"/>
      <c r="AU101" s="225"/>
      <c r="AV101" s="237">
        <v>0</v>
      </c>
      <c r="AW101" s="237">
        <v>0</v>
      </c>
      <c r="AX101" s="237"/>
      <c r="AY101" s="226">
        <v>0</v>
      </c>
      <c r="AZ101" s="226">
        <v>0</v>
      </c>
      <c r="BA101" s="226">
        <v>0</v>
      </c>
      <c r="BB101" s="226"/>
      <c r="BC101" s="226"/>
      <c r="BD101" s="226"/>
      <c r="BE101" s="226"/>
      <c r="BF101" s="226"/>
      <c r="BG101" s="226"/>
      <c r="BH101" s="226"/>
      <c r="BI101" s="226"/>
      <c r="BJ101" s="226"/>
      <c r="BK101" s="226">
        <f t="shared" si="9"/>
        <v>3</v>
      </c>
      <c r="BL101" s="226">
        <f t="shared" si="10"/>
        <v>2</v>
      </c>
      <c r="BM101" s="226">
        <f t="shared" si="11"/>
        <v>0</v>
      </c>
      <c r="BN101" s="226">
        <f t="shared" si="12"/>
        <v>3</v>
      </c>
      <c r="BO101" s="226">
        <f t="shared" si="13"/>
        <v>2</v>
      </c>
      <c r="BP101" s="226">
        <f t="shared" si="14"/>
        <v>0</v>
      </c>
      <c r="BQ101" s="226">
        <f t="shared" si="15"/>
        <v>3</v>
      </c>
      <c r="BR101" s="226">
        <f t="shared" si="16"/>
        <v>2</v>
      </c>
      <c r="BS101" s="226">
        <f t="shared" si="17"/>
        <v>0</v>
      </c>
      <c r="BT101" s="226">
        <f t="shared" si="18"/>
        <v>4</v>
      </c>
      <c r="BU101" s="226">
        <f t="shared" si="19"/>
        <v>3</v>
      </c>
      <c r="BV101" s="226">
        <f t="shared" si="20"/>
        <v>0</v>
      </c>
      <c r="BW101" s="226">
        <f t="shared" si="21"/>
        <v>4</v>
      </c>
      <c r="BX101" s="226">
        <f t="shared" si="22"/>
        <v>3</v>
      </c>
      <c r="BY101" s="226">
        <f t="shared" si="23"/>
        <v>0</v>
      </c>
      <c r="BZ101" s="226">
        <f t="shared" si="24"/>
        <v>4</v>
      </c>
      <c r="CA101" s="226">
        <f t="shared" si="25"/>
        <v>4</v>
      </c>
      <c r="CB101" s="226">
        <f t="shared" si="26"/>
        <v>0</v>
      </c>
      <c r="CC101" s="234"/>
      <c r="CD101" s="234"/>
      <c r="CE101" s="234"/>
    </row>
    <row r="102" spans="1:83" ht="15.75" customHeight="1" outlineLevel="1">
      <c r="A102" s="225" t="s">
        <v>87</v>
      </c>
      <c r="B102" s="226">
        <v>329</v>
      </c>
      <c r="C102" s="225">
        <v>0.5</v>
      </c>
      <c r="D102" s="227">
        <v>38</v>
      </c>
      <c r="E102" s="227">
        <v>2</v>
      </c>
      <c r="F102" s="227"/>
      <c r="G102" s="227"/>
      <c r="H102" s="227">
        <v>47</v>
      </c>
      <c r="I102" s="227">
        <v>2</v>
      </c>
      <c r="J102" s="227"/>
      <c r="K102" s="227"/>
      <c r="L102" s="227">
        <v>45</v>
      </c>
      <c r="M102" s="227">
        <v>2</v>
      </c>
      <c r="N102" s="227"/>
      <c r="O102" s="227"/>
      <c r="P102" s="227">
        <v>51</v>
      </c>
      <c r="Q102" s="227">
        <v>2</v>
      </c>
      <c r="R102" s="227"/>
      <c r="S102" s="227"/>
      <c r="T102" s="227">
        <v>49</v>
      </c>
      <c r="U102" s="227">
        <v>2</v>
      </c>
      <c r="V102" s="227"/>
      <c r="W102" s="227"/>
      <c r="X102" s="227">
        <v>43</v>
      </c>
      <c r="Y102" s="227">
        <v>2</v>
      </c>
      <c r="Z102" s="227"/>
      <c r="AA102" s="227"/>
      <c r="AB102" s="227">
        <v>32</v>
      </c>
      <c r="AC102" s="227">
        <v>2</v>
      </c>
      <c r="AD102" s="227"/>
      <c r="AE102" s="227"/>
      <c r="AF102" s="227">
        <v>31</v>
      </c>
      <c r="AG102" s="227">
        <v>1</v>
      </c>
      <c r="AH102" s="227"/>
      <c r="AI102" s="227"/>
      <c r="AJ102" s="227">
        <v>21</v>
      </c>
      <c r="AK102" s="227">
        <v>1</v>
      </c>
      <c r="AL102" s="227"/>
      <c r="AM102" s="227"/>
      <c r="AN102" s="227">
        <v>25</v>
      </c>
      <c r="AO102" s="227">
        <v>1</v>
      </c>
      <c r="AP102" s="227"/>
      <c r="AQ102" s="227"/>
      <c r="AR102" s="227">
        <v>25</v>
      </c>
      <c r="AS102" s="227">
        <v>1</v>
      </c>
      <c r="AT102" s="227"/>
      <c r="AU102" s="227"/>
      <c r="AV102" s="237">
        <v>1</v>
      </c>
      <c r="AW102" s="237">
        <v>0</v>
      </c>
      <c r="AX102" s="237">
        <v>0</v>
      </c>
      <c r="AY102" s="226">
        <v>0</v>
      </c>
      <c r="AZ102" s="226">
        <v>0</v>
      </c>
      <c r="BA102" s="226">
        <v>0</v>
      </c>
      <c r="BB102" s="226"/>
      <c r="BC102" s="226"/>
      <c r="BD102" s="226"/>
      <c r="BE102" s="226"/>
      <c r="BF102" s="226"/>
      <c r="BG102" s="226"/>
      <c r="BH102" s="226"/>
      <c r="BI102" s="226"/>
      <c r="BJ102" s="226"/>
      <c r="BK102" s="226">
        <f t="shared" si="9"/>
        <v>2</v>
      </c>
      <c r="BL102" s="226">
        <f t="shared" si="10"/>
        <v>1</v>
      </c>
      <c r="BM102" s="226">
        <f t="shared" si="11"/>
        <v>0</v>
      </c>
      <c r="BN102" s="226">
        <f t="shared" si="12"/>
        <v>2</v>
      </c>
      <c r="BO102" s="226">
        <f t="shared" si="13"/>
        <v>2</v>
      </c>
      <c r="BP102" s="226">
        <f t="shared" si="14"/>
        <v>0</v>
      </c>
      <c r="BQ102" s="226">
        <f t="shared" si="15"/>
        <v>2</v>
      </c>
      <c r="BR102" s="226">
        <f t="shared" si="16"/>
        <v>2</v>
      </c>
      <c r="BS102" s="226">
        <f t="shared" si="17"/>
        <v>0</v>
      </c>
      <c r="BT102" s="226">
        <f t="shared" si="18"/>
        <v>2</v>
      </c>
      <c r="BU102" s="226">
        <f t="shared" si="19"/>
        <v>2</v>
      </c>
      <c r="BV102" s="226">
        <f t="shared" si="20"/>
        <v>0</v>
      </c>
      <c r="BW102" s="226">
        <f t="shared" si="21"/>
        <v>3</v>
      </c>
      <c r="BX102" s="226">
        <f t="shared" si="22"/>
        <v>2</v>
      </c>
      <c r="BY102" s="226">
        <f t="shared" si="23"/>
        <v>0</v>
      </c>
      <c r="BZ102" s="226">
        <f t="shared" si="24"/>
        <v>3</v>
      </c>
      <c r="CA102" s="226">
        <f t="shared" si="25"/>
        <v>3</v>
      </c>
      <c r="CB102" s="226">
        <f t="shared" si="26"/>
        <v>0</v>
      </c>
      <c r="CC102" s="234"/>
      <c r="CD102" s="234"/>
      <c r="CE102" s="234"/>
    </row>
    <row r="103" spans="1:83" ht="15.75" customHeight="1" outlineLevel="1">
      <c r="A103" s="225" t="s">
        <v>239</v>
      </c>
      <c r="B103" s="226">
        <v>1</v>
      </c>
      <c r="C103" s="225">
        <v>0.5</v>
      </c>
      <c r="D103" s="227">
        <v>69</v>
      </c>
      <c r="E103" s="227">
        <v>3</v>
      </c>
      <c r="F103" s="227">
        <v>102</v>
      </c>
      <c r="G103" s="227">
        <v>3</v>
      </c>
      <c r="H103" s="227">
        <v>67</v>
      </c>
      <c r="I103" s="227">
        <v>3</v>
      </c>
      <c r="J103" s="227">
        <v>51</v>
      </c>
      <c r="K103" s="227">
        <v>2</v>
      </c>
      <c r="L103" s="227">
        <v>62</v>
      </c>
      <c r="M103" s="227">
        <v>2</v>
      </c>
      <c r="N103" s="227">
        <v>68</v>
      </c>
      <c r="O103" s="227">
        <v>2</v>
      </c>
      <c r="P103" s="227">
        <v>63</v>
      </c>
      <c r="Q103" s="227">
        <v>3</v>
      </c>
      <c r="R103" s="227">
        <v>43</v>
      </c>
      <c r="S103" s="227">
        <v>2</v>
      </c>
      <c r="T103" s="227">
        <v>66</v>
      </c>
      <c r="U103" s="227">
        <v>3</v>
      </c>
      <c r="V103" s="227">
        <v>60</v>
      </c>
      <c r="W103" s="227">
        <v>3</v>
      </c>
      <c r="X103" s="227">
        <v>66</v>
      </c>
      <c r="Y103" s="227">
        <v>3</v>
      </c>
      <c r="Z103" s="227">
        <v>42</v>
      </c>
      <c r="AA103" s="227">
        <v>2</v>
      </c>
      <c r="AB103" s="227">
        <v>50</v>
      </c>
      <c r="AC103" s="227">
        <v>2</v>
      </c>
      <c r="AD103" s="227">
        <v>44</v>
      </c>
      <c r="AE103" s="227">
        <v>2</v>
      </c>
      <c r="AF103" s="227">
        <v>64</v>
      </c>
      <c r="AG103" s="227">
        <v>3</v>
      </c>
      <c r="AH103" s="227">
        <v>29</v>
      </c>
      <c r="AI103" s="227">
        <v>1</v>
      </c>
      <c r="AJ103" s="227">
        <v>56</v>
      </c>
      <c r="AK103" s="227">
        <v>3</v>
      </c>
      <c r="AL103" s="227">
        <v>41</v>
      </c>
      <c r="AM103" s="227">
        <v>2</v>
      </c>
      <c r="AN103" s="227">
        <v>50</v>
      </c>
      <c r="AO103" s="227">
        <v>3</v>
      </c>
      <c r="AP103" s="227">
        <v>39</v>
      </c>
      <c r="AQ103" s="227">
        <v>1</v>
      </c>
      <c r="AR103" s="227">
        <v>44</v>
      </c>
      <c r="AS103" s="227">
        <v>2</v>
      </c>
      <c r="AT103" s="227">
        <v>40</v>
      </c>
      <c r="AU103" s="227">
        <v>2</v>
      </c>
      <c r="AV103" s="237">
        <v>4</v>
      </c>
      <c r="AW103" s="237">
        <v>2</v>
      </c>
      <c r="AX103" s="237">
        <v>0</v>
      </c>
      <c r="AY103" s="226">
        <v>0</v>
      </c>
      <c r="AZ103" s="226">
        <v>0</v>
      </c>
      <c r="BA103" s="226">
        <v>0</v>
      </c>
      <c r="BB103" s="226"/>
      <c r="BC103" s="226"/>
      <c r="BD103" s="226"/>
      <c r="BE103" s="226"/>
      <c r="BF103" s="226"/>
      <c r="BG103" s="226"/>
      <c r="BH103" s="226"/>
      <c r="BI103" s="226"/>
      <c r="BJ103" s="226"/>
      <c r="BK103" s="226">
        <f t="shared" si="9"/>
        <v>4</v>
      </c>
      <c r="BL103" s="226">
        <f t="shared" si="10"/>
        <v>2</v>
      </c>
      <c r="BM103" s="226">
        <f t="shared" si="11"/>
        <v>2</v>
      </c>
      <c r="BN103" s="226">
        <f t="shared" si="12"/>
        <v>5</v>
      </c>
      <c r="BO103" s="226">
        <f t="shared" si="13"/>
        <v>2</v>
      </c>
      <c r="BP103" s="226">
        <f t="shared" si="14"/>
        <v>2</v>
      </c>
      <c r="BQ103" s="226">
        <f t="shared" si="15"/>
        <v>5</v>
      </c>
      <c r="BR103" s="226">
        <f t="shared" si="16"/>
        <v>2</v>
      </c>
      <c r="BS103" s="226">
        <f t="shared" si="17"/>
        <v>2</v>
      </c>
      <c r="BT103" s="226">
        <f t="shared" si="18"/>
        <v>6</v>
      </c>
      <c r="BU103" s="226">
        <f t="shared" si="19"/>
        <v>3</v>
      </c>
      <c r="BV103" s="226">
        <f t="shared" si="20"/>
        <v>2</v>
      </c>
      <c r="BW103" s="226">
        <f t="shared" si="21"/>
        <v>6</v>
      </c>
      <c r="BX103" s="226">
        <f t="shared" si="22"/>
        <v>3</v>
      </c>
      <c r="BY103" s="226">
        <f t="shared" si="23"/>
        <v>2</v>
      </c>
      <c r="BZ103" s="226">
        <f t="shared" si="24"/>
        <v>7</v>
      </c>
      <c r="CA103" s="226">
        <f t="shared" si="25"/>
        <v>3</v>
      </c>
      <c r="CB103" s="226">
        <f t="shared" si="26"/>
        <v>3</v>
      </c>
      <c r="CC103" s="234"/>
      <c r="CD103" s="234"/>
      <c r="CE103" s="234"/>
    </row>
    <row r="104" spans="1:83" ht="15.75" customHeight="1" outlineLevel="1">
      <c r="A104" s="225" t="s">
        <v>239</v>
      </c>
      <c r="B104" s="226">
        <v>5</v>
      </c>
      <c r="C104" s="225">
        <v>0.5</v>
      </c>
      <c r="D104" s="227">
        <v>130</v>
      </c>
      <c r="E104" s="227">
        <v>6</v>
      </c>
      <c r="F104" s="227"/>
      <c r="G104" s="227"/>
      <c r="H104" s="227">
        <v>159</v>
      </c>
      <c r="I104" s="227">
        <v>7</v>
      </c>
      <c r="J104" s="227"/>
      <c r="K104" s="227"/>
      <c r="L104" s="227">
        <v>142</v>
      </c>
      <c r="M104" s="227">
        <v>6</v>
      </c>
      <c r="N104" s="227"/>
      <c r="O104" s="227"/>
      <c r="P104" s="227">
        <v>149</v>
      </c>
      <c r="Q104" s="227">
        <v>6</v>
      </c>
      <c r="R104" s="227"/>
      <c r="S104" s="227"/>
      <c r="T104" s="227">
        <v>146</v>
      </c>
      <c r="U104" s="227">
        <v>6</v>
      </c>
      <c r="V104" s="227"/>
      <c r="W104" s="227"/>
      <c r="X104" s="227">
        <v>127</v>
      </c>
      <c r="Y104" s="227">
        <v>6</v>
      </c>
      <c r="Z104" s="227"/>
      <c r="AA104" s="227"/>
      <c r="AB104" s="227">
        <v>130</v>
      </c>
      <c r="AC104" s="227">
        <v>6</v>
      </c>
      <c r="AD104" s="227"/>
      <c r="AE104" s="227"/>
      <c r="AF104" s="227">
        <v>112</v>
      </c>
      <c r="AG104" s="227">
        <v>6</v>
      </c>
      <c r="AH104" s="227"/>
      <c r="AI104" s="227"/>
      <c r="AJ104" s="227">
        <v>88</v>
      </c>
      <c r="AK104" s="227">
        <v>5</v>
      </c>
      <c r="AL104" s="227"/>
      <c r="AM104" s="227"/>
      <c r="AN104" s="227">
        <v>33</v>
      </c>
      <c r="AO104" s="227">
        <v>2</v>
      </c>
      <c r="AP104" s="227"/>
      <c r="AQ104" s="227"/>
      <c r="AR104" s="227">
        <v>61</v>
      </c>
      <c r="AS104" s="227">
        <v>3</v>
      </c>
      <c r="AT104" s="227"/>
      <c r="AU104" s="227"/>
      <c r="AV104" s="237">
        <v>4</v>
      </c>
      <c r="AW104" s="237">
        <v>0</v>
      </c>
      <c r="AX104" s="237"/>
      <c r="AY104" s="226">
        <v>0</v>
      </c>
      <c r="AZ104" s="226">
        <v>0</v>
      </c>
      <c r="BA104" s="226">
        <v>0</v>
      </c>
      <c r="BB104" s="226"/>
      <c r="BC104" s="226"/>
      <c r="BD104" s="226"/>
      <c r="BE104" s="226"/>
      <c r="BF104" s="226"/>
      <c r="BG104" s="226"/>
      <c r="BH104" s="226"/>
      <c r="BI104" s="226"/>
      <c r="BJ104" s="226"/>
      <c r="BK104" s="226">
        <f t="shared" si="9"/>
        <v>5</v>
      </c>
      <c r="BL104" s="226">
        <f t="shared" si="10"/>
        <v>3</v>
      </c>
      <c r="BM104" s="226">
        <f t="shared" si="11"/>
        <v>0</v>
      </c>
      <c r="BN104" s="226">
        <f t="shared" si="12"/>
        <v>6</v>
      </c>
      <c r="BO104" s="226">
        <f t="shared" si="13"/>
        <v>4</v>
      </c>
      <c r="BP104" s="226">
        <f t="shared" si="14"/>
        <v>0</v>
      </c>
      <c r="BQ104" s="226">
        <f t="shared" si="15"/>
        <v>6</v>
      </c>
      <c r="BR104" s="226">
        <f t="shared" si="16"/>
        <v>4</v>
      </c>
      <c r="BS104" s="226">
        <f t="shared" si="17"/>
        <v>0</v>
      </c>
      <c r="BT104" s="226">
        <f t="shared" si="18"/>
        <v>7</v>
      </c>
      <c r="BU104" s="226">
        <f t="shared" si="19"/>
        <v>6</v>
      </c>
      <c r="BV104" s="226">
        <f t="shared" si="20"/>
        <v>0</v>
      </c>
      <c r="BW104" s="226">
        <f t="shared" si="21"/>
        <v>7</v>
      </c>
      <c r="BX104" s="226">
        <f t="shared" si="22"/>
        <v>6</v>
      </c>
      <c r="BY104" s="226">
        <f t="shared" si="23"/>
        <v>0</v>
      </c>
      <c r="BZ104" s="226">
        <f t="shared" si="24"/>
        <v>8</v>
      </c>
      <c r="CA104" s="226">
        <f t="shared" si="25"/>
        <v>7</v>
      </c>
      <c r="CB104" s="226">
        <f t="shared" si="26"/>
        <v>0</v>
      </c>
      <c r="CC104" s="234"/>
      <c r="CD104" s="234"/>
      <c r="CE104" s="234"/>
    </row>
    <row r="105" spans="1:83" ht="15.75" customHeight="1" outlineLevel="1">
      <c r="A105" s="243" t="s">
        <v>239</v>
      </c>
      <c r="B105" s="244">
        <v>6</v>
      </c>
      <c r="C105" s="243">
        <v>0.5</v>
      </c>
      <c r="D105" s="245">
        <v>82</v>
      </c>
      <c r="E105" s="245">
        <v>3</v>
      </c>
      <c r="F105" s="245"/>
      <c r="G105" s="245"/>
      <c r="H105" s="245">
        <v>74</v>
      </c>
      <c r="I105" s="245">
        <v>3</v>
      </c>
      <c r="J105" s="245"/>
      <c r="K105" s="245"/>
      <c r="L105" s="245">
        <v>84</v>
      </c>
      <c r="M105" s="245">
        <v>4</v>
      </c>
      <c r="N105" s="245"/>
      <c r="O105" s="245"/>
      <c r="P105" s="245">
        <v>97</v>
      </c>
      <c r="Q105" s="245">
        <v>4</v>
      </c>
      <c r="R105" s="245"/>
      <c r="S105" s="245"/>
      <c r="T105" s="245">
        <v>88</v>
      </c>
      <c r="U105" s="245">
        <v>4</v>
      </c>
      <c r="V105" s="245"/>
      <c r="W105" s="245"/>
      <c r="X105" s="245">
        <v>64</v>
      </c>
      <c r="Y105" s="245">
        <v>3</v>
      </c>
      <c r="Z105" s="245"/>
      <c r="AA105" s="245"/>
      <c r="AB105" s="245">
        <v>104</v>
      </c>
      <c r="AC105" s="245">
        <v>5</v>
      </c>
      <c r="AD105" s="245"/>
      <c r="AE105" s="245"/>
      <c r="AF105" s="245">
        <v>76</v>
      </c>
      <c r="AG105" s="245">
        <v>3</v>
      </c>
      <c r="AH105" s="245"/>
      <c r="AI105" s="245"/>
      <c r="AJ105" s="245">
        <v>63</v>
      </c>
      <c r="AK105" s="245">
        <v>3</v>
      </c>
      <c r="AL105" s="245"/>
      <c r="AM105" s="245"/>
      <c r="AN105" s="245">
        <v>60</v>
      </c>
      <c r="AO105" s="245">
        <v>3</v>
      </c>
      <c r="AP105" s="245"/>
      <c r="AQ105" s="245"/>
      <c r="AR105" s="245">
        <v>40</v>
      </c>
      <c r="AS105" s="245">
        <v>2</v>
      </c>
      <c r="AT105" s="245"/>
      <c r="AU105" s="245"/>
      <c r="AV105" s="246">
        <v>3</v>
      </c>
      <c r="AW105" s="246">
        <v>0</v>
      </c>
      <c r="AX105" s="246"/>
      <c r="AY105" s="244">
        <v>0</v>
      </c>
      <c r="AZ105" s="244">
        <v>0</v>
      </c>
      <c r="BA105" s="244">
        <v>0</v>
      </c>
      <c r="BB105" s="244"/>
      <c r="BC105" s="244"/>
      <c r="BD105" s="244"/>
      <c r="BE105" s="244"/>
      <c r="BF105" s="244"/>
      <c r="BG105" s="244"/>
      <c r="BH105" s="244"/>
      <c r="BI105" s="244"/>
      <c r="BJ105" s="244"/>
      <c r="BK105" s="244">
        <f t="shared" si="9"/>
        <v>3</v>
      </c>
      <c r="BL105" s="244">
        <f t="shared" si="10"/>
        <v>2</v>
      </c>
      <c r="BM105" s="244">
        <f t="shared" si="11"/>
        <v>0</v>
      </c>
      <c r="BN105" s="244">
        <f t="shared" si="12"/>
        <v>4</v>
      </c>
      <c r="BO105" s="244">
        <f t="shared" si="13"/>
        <v>3</v>
      </c>
      <c r="BP105" s="244">
        <f t="shared" si="14"/>
        <v>0</v>
      </c>
      <c r="BQ105" s="244">
        <f t="shared" si="15"/>
        <v>4</v>
      </c>
      <c r="BR105" s="244">
        <f t="shared" si="16"/>
        <v>3</v>
      </c>
      <c r="BS105" s="244">
        <f t="shared" si="17"/>
        <v>0</v>
      </c>
      <c r="BT105" s="244">
        <f t="shared" si="18"/>
        <v>5</v>
      </c>
      <c r="BU105" s="244">
        <f t="shared" si="19"/>
        <v>4</v>
      </c>
      <c r="BV105" s="244">
        <f t="shared" si="20"/>
        <v>0</v>
      </c>
      <c r="BW105" s="244">
        <f t="shared" si="21"/>
        <v>5</v>
      </c>
      <c r="BX105" s="244">
        <f t="shared" si="22"/>
        <v>4</v>
      </c>
      <c r="BY105" s="244">
        <f t="shared" si="23"/>
        <v>0</v>
      </c>
      <c r="BZ105" s="244">
        <f t="shared" si="24"/>
        <v>6</v>
      </c>
      <c r="CA105" s="244">
        <f t="shared" si="25"/>
        <v>5</v>
      </c>
      <c r="CB105" s="244">
        <f t="shared" si="26"/>
        <v>0</v>
      </c>
      <c r="CC105" s="247"/>
      <c r="CD105" s="247"/>
      <c r="CE105" s="247"/>
    </row>
    <row r="106" spans="1:83" ht="15.75" customHeight="1" outlineLevel="1">
      <c r="A106" s="225" t="s">
        <v>239</v>
      </c>
      <c r="B106" s="226">
        <v>7</v>
      </c>
      <c r="C106" s="225">
        <v>0.5</v>
      </c>
      <c r="D106" s="227">
        <v>81</v>
      </c>
      <c r="E106" s="227">
        <v>4</v>
      </c>
      <c r="F106" s="227">
        <v>20</v>
      </c>
      <c r="G106" s="227">
        <v>1</v>
      </c>
      <c r="H106" s="227">
        <v>83</v>
      </c>
      <c r="I106" s="227">
        <v>5</v>
      </c>
      <c r="J106" s="227">
        <v>8</v>
      </c>
      <c r="K106" s="227">
        <v>1</v>
      </c>
      <c r="L106" s="227">
        <v>76</v>
      </c>
      <c r="M106" s="227">
        <v>4</v>
      </c>
      <c r="N106" s="227">
        <v>14</v>
      </c>
      <c r="O106" s="227">
        <v>1</v>
      </c>
      <c r="P106" s="227">
        <v>86</v>
      </c>
      <c r="Q106" s="227">
        <v>4</v>
      </c>
      <c r="R106" s="227">
        <v>15</v>
      </c>
      <c r="S106" s="227">
        <v>1</v>
      </c>
      <c r="T106" s="227">
        <v>83</v>
      </c>
      <c r="U106" s="227">
        <v>4</v>
      </c>
      <c r="V106" s="227">
        <v>13</v>
      </c>
      <c r="W106" s="227">
        <v>1</v>
      </c>
      <c r="X106" s="227">
        <v>72</v>
      </c>
      <c r="Y106" s="227">
        <v>4</v>
      </c>
      <c r="Z106" s="227">
        <v>11</v>
      </c>
      <c r="AA106" s="227">
        <v>1</v>
      </c>
      <c r="AB106" s="227">
        <v>85</v>
      </c>
      <c r="AC106" s="227">
        <v>4</v>
      </c>
      <c r="AD106" s="227">
        <v>11</v>
      </c>
      <c r="AE106" s="227">
        <v>1</v>
      </c>
      <c r="AF106" s="227">
        <v>73</v>
      </c>
      <c r="AG106" s="227">
        <v>3</v>
      </c>
      <c r="AH106" s="227">
        <v>9</v>
      </c>
      <c r="AI106" s="227">
        <v>1</v>
      </c>
      <c r="AJ106" s="227">
        <v>70</v>
      </c>
      <c r="AK106" s="227">
        <v>3</v>
      </c>
      <c r="AL106" s="227">
        <v>8</v>
      </c>
      <c r="AM106" s="227">
        <v>1</v>
      </c>
      <c r="AN106" s="227">
        <v>65</v>
      </c>
      <c r="AO106" s="227">
        <v>3</v>
      </c>
      <c r="AP106" s="227">
        <v>10</v>
      </c>
      <c r="AQ106" s="227">
        <v>1</v>
      </c>
      <c r="AR106" s="227">
        <v>45</v>
      </c>
      <c r="AS106" s="227">
        <v>2</v>
      </c>
      <c r="AT106" s="227">
        <v>11</v>
      </c>
      <c r="AU106" s="227">
        <v>1</v>
      </c>
      <c r="AV106" s="237">
        <v>5</v>
      </c>
      <c r="AW106" s="237">
        <v>0</v>
      </c>
      <c r="AX106" s="237">
        <v>4</v>
      </c>
      <c r="AY106" s="226">
        <v>0</v>
      </c>
      <c r="AZ106" s="226">
        <v>0</v>
      </c>
      <c r="BA106" s="226">
        <v>0</v>
      </c>
      <c r="BB106" s="226"/>
      <c r="BC106" s="226"/>
      <c r="BD106" s="226"/>
      <c r="BE106" s="226"/>
      <c r="BF106" s="226"/>
      <c r="BG106" s="226"/>
      <c r="BH106" s="226"/>
      <c r="BI106" s="226"/>
      <c r="BJ106" s="226"/>
      <c r="BK106" s="226">
        <f t="shared" si="9"/>
        <v>4</v>
      </c>
      <c r="BL106" s="226">
        <f t="shared" si="10"/>
        <v>2</v>
      </c>
      <c r="BM106" s="226">
        <f t="shared" si="11"/>
        <v>1</v>
      </c>
      <c r="BN106" s="226">
        <f t="shared" si="12"/>
        <v>5</v>
      </c>
      <c r="BO106" s="226">
        <f t="shared" si="13"/>
        <v>3</v>
      </c>
      <c r="BP106" s="226">
        <f t="shared" si="14"/>
        <v>1</v>
      </c>
      <c r="BQ106" s="226">
        <f t="shared" si="15"/>
        <v>5</v>
      </c>
      <c r="BR106" s="226">
        <f t="shared" si="16"/>
        <v>3</v>
      </c>
      <c r="BS106" s="226">
        <f t="shared" si="17"/>
        <v>1</v>
      </c>
      <c r="BT106" s="226">
        <f t="shared" si="18"/>
        <v>6</v>
      </c>
      <c r="BU106" s="226">
        <f t="shared" si="19"/>
        <v>4</v>
      </c>
      <c r="BV106" s="226">
        <f t="shared" si="20"/>
        <v>1</v>
      </c>
      <c r="BW106" s="226">
        <f t="shared" si="21"/>
        <v>6</v>
      </c>
      <c r="BX106" s="226">
        <f t="shared" si="22"/>
        <v>4</v>
      </c>
      <c r="BY106" s="226">
        <f t="shared" si="23"/>
        <v>1</v>
      </c>
      <c r="BZ106" s="226">
        <f t="shared" si="24"/>
        <v>7</v>
      </c>
      <c r="CA106" s="226">
        <f t="shared" si="25"/>
        <v>5</v>
      </c>
      <c r="CB106" s="226">
        <f t="shared" si="26"/>
        <v>2</v>
      </c>
      <c r="CC106" s="234"/>
      <c r="CD106" s="234"/>
      <c r="CE106" s="234"/>
    </row>
    <row r="107" spans="1:83" ht="15.75" customHeight="1" outlineLevel="1">
      <c r="A107" s="225" t="s">
        <v>239</v>
      </c>
      <c r="B107" s="226">
        <v>11</v>
      </c>
      <c r="C107" s="225">
        <v>0.5</v>
      </c>
      <c r="D107" s="227">
        <v>32</v>
      </c>
      <c r="E107" s="227">
        <v>1</v>
      </c>
      <c r="F107" s="227">
        <v>53</v>
      </c>
      <c r="G107" s="227">
        <v>2</v>
      </c>
      <c r="H107" s="227">
        <v>31</v>
      </c>
      <c r="I107" s="227">
        <v>2</v>
      </c>
      <c r="J107" s="227">
        <v>38</v>
      </c>
      <c r="K107" s="227">
        <v>2</v>
      </c>
      <c r="L107" s="227">
        <v>49</v>
      </c>
      <c r="M107" s="227">
        <v>2</v>
      </c>
      <c r="N107" s="227">
        <v>56</v>
      </c>
      <c r="O107" s="227">
        <v>2</v>
      </c>
      <c r="P107" s="227">
        <v>52</v>
      </c>
      <c r="Q107" s="227">
        <v>2</v>
      </c>
      <c r="R107" s="227">
        <v>41</v>
      </c>
      <c r="S107" s="227">
        <v>2</v>
      </c>
      <c r="T107" s="227">
        <v>35</v>
      </c>
      <c r="U107" s="227">
        <v>2</v>
      </c>
      <c r="V107" s="227">
        <v>57</v>
      </c>
      <c r="W107" s="227">
        <v>2</v>
      </c>
      <c r="X107" s="227">
        <v>34</v>
      </c>
      <c r="Y107" s="227">
        <v>2</v>
      </c>
      <c r="Z107" s="227">
        <v>36</v>
      </c>
      <c r="AA107" s="227">
        <v>2</v>
      </c>
      <c r="AB107" s="227">
        <v>43</v>
      </c>
      <c r="AC107" s="227">
        <v>2</v>
      </c>
      <c r="AD107" s="227">
        <v>36</v>
      </c>
      <c r="AE107" s="227">
        <v>2</v>
      </c>
      <c r="AF107" s="227">
        <v>46</v>
      </c>
      <c r="AG107" s="227">
        <v>2</v>
      </c>
      <c r="AH107" s="227">
        <v>35</v>
      </c>
      <c r="AI107" s="227">
        <v>2</v>
      </c>
      <c r="AJ107" s="227">
        <v>37</v>
      </c>
      <c r="AK107" s="227">
        <v>2</v>
      </c>
      <c r="AL107" s="227">
        <v>48</v>
      </c>
      <c r="AM107" s="227">
        <v>2</v>
      </c>
      <c r="AN107" s="227">
        <v>32</v>
      </c>
      <c r="AO107" s="227">
        <v>2</v>
      </c>
      <c r="AP107" s="227">
        <v>20</v>
      </c>
      <c r="AQ107" s="227">
        <v>1</v>
      </c>
      <c r="AR107" s="227">
        <v>25</v>
      </c>
      <c r="AS107" s="227">
        <v>1</v>
      </c>
      <c r="AT107" s="227">
        <v>36</v>
      </c>
      <c r="AU107" s="227">
        <v>2</v>
      </c>
      <c r="AV107" s="237">
        <v>0</v>
      </c>
      <c r="AW107" s="237">
        <v>1</v>
      </c>
      <c r="AX107" s="237">
        <v>3</v>
      </c>
      <c r="AY107" s="226">
        <v>0</v>
      </c>
      <c r="AZ107" s="226">
        <v>0</v>
      </c>
      <c r="BA107" s="226">
        <v>0</v>
      </c>
      <c r="BB107" s="226"/>
      <c r="BC107" s="226"/>
      <c r="BD107" s="226"/>
      <c r="BE107" s="226"/>
      <c r="BF107" s="226"/>
      <c r="BG107" s="226"/>
      <c r="BH107" s="226"/>
      <c r="BI107" s="226"/>
      <c r="BJ107" s="226"/>
      <c r="BK107" s="226">
        <f t="shared" si="9"/>
        <v>3</v>
      </c>
      <c r="BL107" s="226">
        <f t="shared" si="10"/>
        <v>1</v>
      </c>
      <c r="BM107" s="226">
        <f t="shared" si="11"/>
        <v>1</v>
      </c>
      <c r="BN107" s="226">
        <f t="shared" si="12"/>
        <v>4</v>
      </c>
      <c r="BO107" s="226">
        <f t="shared" si="13"/>
        <v>2</v>
      </c>
      <c r="BP107" s="226">
        <f t="shared" si="14"/>
        <v>2</v>
      </c>
      <c r="BQ107" s="226">
        <f t="shared" si="15"/>
        <v>4</v>
      </c>
      <c r="BR107" s="226">
        <f t="shared" si="16"/>
        <v>2</v>
      </c>
      <c r="BS107" s="226">
        <f t="shared" si="17"/>
        <v>2</v>
      </c>
      <c r="BT107" s="226">
        <f t="shared" si="18"/>
        <v>5</v>
      </c>
      <c r="BU107" s="226">
        <f t="shared" si="19"/>
        <v>2</v>
      </c>
      <c r="BV107" s="226">
        <f t="shared" si="20"/>
        <v>2</v>
      </c>
      <c r="BW107" s="226">
        <f t="shared" si="21"/>
        <v>5</v>
      </c>
      <c r="BX107" s="226">
        <f t="shared" si="22"/>
        <v>2</v>
      </c>
      <c r="BY107" s="226">
        <f t="shared" si="23"/>
        <v>2</v>
      </c>
      <c r="BZ107" s="226">
        <f t="shared" si="24"/>
        <v>6</v>
      </c>
      <c r="CA107" s="226">
        <f t="shared" si="25"/>
        <v>3</v>
      </c>
      <c r="CB107" s="226">
        <f t="shared" si="26"/>
        <v>3</v>
      </c>
      <c r="CC107" s="234"/>
      <c r="CD107" s="234"/>
      <c r="CE107" s="234"/>
    </row>
    <row r="108" spans="1:83" ht="15.75" customHeight="1" outlineLevel="1">
      <c r="A108" s="225" t="s">
        <v>239</v>
      </c>
      <c r="B108" s="226">
        <v>13</v>
      </c>
      <c r="C108" s="225">
        <v>0.5</v>
      </c>
      <c r="D108" s="227">
        <v>88</v>
      </c>
      <c r="E108" s="227">
        <v>5</v>
      </c>
      <c r="F108" s="227"/>
      <c r="G108" s="227"/>
      <c r="H108" s="227">
        <v>103</v>
      </c>
      <c r="I108" s="227">
        <v>5</v>
      </c>
      <c r="J108" s="227"/>
      <c r="K108" s="227"/>
      <c r="L108" s="227">
        <v>89</v>
      </c>
      <c r="M108" s="227">
        <v>4</v>
      </c>
      <c r="N108" s="227"/>
      <c r="O108" s="227"/>
      <c r="P108" s="227">
        <v>85</v>
      </c>
      <c r="Q108" s="227">
        <v>4</v>
      </c>
      <c r="R108" s="227"/>
      <c r="S108" s="227"/>
      <c r="T108" s="227">
        <v>99</v>
      </c>
      <c r="U108" s="227">
        <v>5</v>
      </c>
      <c r="V108" s="227"/>
      <c r="W108" s="227"/>
      <c r="X108" s="227">
        <v>93</v>
      </c>
      <c r="Y108" s="227">
        <v>5</v>
      </c>
      <c r="Z108" s="227"/>
      <c r="AA108" s="227"/>
      <c r="AB108" s="227">
        <v>73</v>
      </c>
      <c r="AC108" s="227">
        <v>4</v>
      </c>
      <c r="AD108" s="227"/>
      <c r="AE108" s="227"/>
      <c r="AF108" s="227">
        <v>86</v>
      </c>
      <c r="AG108" s="227">
        <v>4</v>
      </c>
      <c r="AH108" s="227"/>
      <c r="AI108" s="227"/>
      <c r="AJ108" s="227">
        <v>81</v>
      </c>
      <c r="AK108" s="227">
        <v>4</v>
      </c>
      <c r="AL108" s="227"/>
      <c r="AM108" s="227"/>
      <c r="AN108" s="227">
        <v>81</v>
      </c>
      <c r="AO108" s="227">
        <v>4</v>
      </c>
      <c r="AP108" s="227"/>
      <c r="AQ108" s="227"/>
      <c r="AR108" s="227">
        <v>56</v>
      </c>
      <c r="AS108" s="227">
        <v>3</v>
      </c>
      <c r="AT108" s="227"/>
      <c r="AU108" s="227"/>
      <c r="AV108" s="237">
        <v>3</v>
      </c>
      <c r="AW108" s="237">
        <v>0</v>
      </c>
      <c r="AX108" s="237">
        <v>4</v>
      </c>
      <c r="AY108" s="226">
        <v>0</v>
      </c>
      <c r="AZ108" s="226">
        <v>0</v>
      </c>
      <c r="BA108" s="226">
        <v>0</v>
      </c>
      <c r="BB108" s="226"/>
      <c r="BC108" s="226"/>
      <c r="BD108" s="226"/>
      <c r="BE108" s="226"/>
      <c r="BF108" s="226"/>
      <c r="BG108" s="226"/>
      <c r="BH108" s="226"/>
      <c r="BI108" s="226"/>
      <c r="BJ108" s="226"/>
      <c r="BK108" s="226">
        <f t="shared" si="9"/>
        <v>4</v>
      </c>
      <c r="BL108" s="226">
        <f t="shared" si="10"/>
        <v>2</v>
      </c>
      <c r="BM108" s="226">
        <f t="shared" si="11"/>
        <v>0</v>
      </c>
      <c r="BN108" s="226">
        <f t="shared" si="12"/>
        <v>5</v>
      </c>
      <c r="BO108" s="226">
        <f t="shared" si="13"/>
        <v>4</v>
      </c>
      <c r="BP108" s="226">
        <f t="shared" si="14"/>
        <v>0</v>
      </c>
      <c r="BQ108" s="226">
        <f t="shared" si="15"/>
        <v>4</v>
      </c>
      <c r="BR108" s="226">
        <f t="shared" si="16"/>
        <v>3</v>
      </c>
      <c r="BS108" s="226">
        <f t="shared" si="17"/>
        <v>0</v>
      </c>
      <c r="BT108" s="226">
        <f t="shared" si="18"/>
        <v>5</v>
      </c>
      <c r="BU108" s="226">
        <f t="shared" si="19"/>
        <v>4</v>
      </c>
      <c r="BV108" s="226">
        <f t="shared" si="20"/>
        <v>0</v>
      </c>
      <c r="BW108" s="226">
        <f t="shared" si="21"/>
        <v>5</v>
      </c>
      <c r="BX108" s="226">
        <f t="shared" si="22"/>
        <v>4</v>
      </c>
      <c r="BY108" s="226">
        <f t="shared" si="23"/>
        <v>0</v>
      </c>
      <c r="BZ108" s="226">
        <f t="shared" si="24"/>
        <v>6</v>
      </c>
      <c r="CA108" s="226">
        <f t="shared" si="25"/>
        <v>5</v>
      </c>
      <c r="CB108" s="226">
        <f t="shared" si="26"/>
        <v>0</v>
      </c>
      <c r="CC108" s="234"/>
      <c r="CD108" s="234"/>
      <c r="CE108" s="234"/>
    </row>
    <row r="109" spans="1:83" ht="15.75" customHeight="1" outlineLevel="1">
      <c r="A109" s="225" t="s">
        <v>239</v>
      </c>
      <c r="B109" s="226">
        <v>25</v>
      </c>
      <c r="C109" s="225">
        <v>0.5</v>
      </c>
      <c r="D109" s="227">
        <v>85</v>
      </c>
      <c r="E109" s="227">
        <v>4</v>
      </c>
      <c r="F109" s="227"/>
      <c r="G109" s="227"/>
      <c r="H109" s="227">
        <v>68</v>
      </c>
      <c r="I109" s="227">
        <v>3</v>
      </c>
      <c r="J109" s="227"/>
      <c r="K109" s="227"/>
      <c r="L109" s="227">
        <v>77</v>
      </c>
      <c r="M109" s="227">
        <v>3</v>
      </c>
      <c r="N109" s="227"/>
      <c r="O109" s="227"/>
      <c r="P109" s="227">
        <v>80</v>
      </c>
      <c r="Q109" s="227">
        <v>3</v>
      </c>
      <c r="R109" s="227"/>
      <c r="S109" s="227"/>
      <c r="T109" s="227">
        <v>76</v>
      </c>
      <c r="U109" s="227">
        <v>3</v>
      </c>
      <c r="V109" s="227"/>
      <c r="W109" s="227"/>
      <c r="X109" s="227">
        <v>67</v>
      </c>
      <c r="Y109" s="227">
        <v>3</v>
      </c>
      <c r="Z109" s="227"/>
      <c r="AA109" s="227"/>
      <c r="AB109" s="227">
        <v>66</v>
      </c>
      <c r="AC109" s="227">
        <v>3</v>
      </c>
      <c r="AD109" s="227"/>
      <c r="AE109" s="227"/>
      <c r="AF109" s="227">
        <v>53</v>
      </c>
      <c r="AG109" s="227">
        <v>3</v>
      </c>
      <c r="AH109" s="227"/>
      <c r="AI109" s="227"/>
      <c r="AJ109" s="227">
        <v>42</v>
      </c>
      <c r="AK109" s="227">
        <v>2</v>
      </c>
      <c r="AL109" s="227"/>
      <c r="AM109" s="227"/>
      <c r="AN109" s="227">
        <v>37</v>
      </c>
      <c r="AO109" s="227">
        <v>2</v>
      </c>
      <c r="AP109" s="227"/>
      <c r="AQ109" s="227"/>
      <c r="AR109" s="227">
        <v>39</v>
      </c>
      <c r="AS109" s="227">
        <v>2</v>
      </c>
      <c r="AT109" s="227"/>
      <c r="AU109" s="227"/>
      <c r="AV109" s="237">
        <v>2</v>
      </c>
      <c r="AW109" s="237">
        <v>0</v>
      </c>
      <c r="AX109" s="237">
        <v>3</v>
      </c>
      <c r="AY109" s="226">
        <v>0</v>
      </c>
      <c r="AZ109" s="226">
        <v>0</v>
      </c>
      <c r="BA109" s="226">
        <v>0</v>
      </c>
      <c r="BB109" s="226"/>
      <c r="BC109" s="226"/>
      <c r="BD109" s="226"/>
      <c r="BE109" s="226"/>
      <c r="BF109" s="226"/>
      <c r="BG109" s="226"/>
      <c r="BH109" s="226"/>
      <c r="BI109" s="226"/>
      <c r="BJ109" s="226"/>
      <c r="BK109" s="226">
        <f t="shared" si="9"/>
        <v>3</v>
      </c>
      <c r="BL109" s="226">
        <f t="shared" si="10"/>
        <v>2</v>
      </c>
      <c r="BM109" s="226">
        <f t="shared" si="11"/>
        <v>0</v>
      </c>
      <c r="BN109" s="226">
        <f t="shared" si="12"/>
        <v>3</v>
      </c>
      <c r="BO109" s="226">
        <f t="shared" si="13"/>
        <v>2</v>
      </c>
      <c r="BP109" s="226">
        <f t="shared" si="14"/>
        <v>0</v>
      </c>
      <c r="BQ109" s="226">
        <f t="shared" si="15"/>
        <v>3</v>
      </c>
      <c r="BR109" s="226">
        <f t="shared" si="16"/>
        <v>2</v>
      </c>
      <c r="BS109" s="226">
        <f t="shared" si="17"/>
        <v>0</v>
      </c>
      <c r="BT109" s="226">
        <f t="shared" si="18"/>
        <v>4</v>
      </c>
      <c r="BU109" s="226">
        <f t="shared" si="19"/>
        <v>3</v>
      </c>
      <c r="BV109" s="226">
        <f t="shared" si="20"/>
        <v>0</v>
      </c>
      <c r="BW109" s="226">
        <f t="shared" si="21"/>
        <v>4</v>
      </c>
      <c r="BX109" s="226">
        <f t="shared" si="22"/>
        <v>3</v>
      </c>
      <c r="BY109" s="226">
        <f t="shared" si="23"/>
        <v>0</v>
      </c>
      <c r="BZ109" s="226">
        <f t="shared" si="24"/>
        <v>4</v>
      </c>
      <c r="CA109" s="226">
        <f t="shared" si="25"/>
        <v>4</v>
      </c>
      <c r="CB109" s="226">
        <f t="shared" si="26"/>
        <v>0</v>
      </c>
      <c r="CC109" s="234"/>
      <c r="CD109" s="234"/>
      <c r="CE109" s="234"/>
    </row>
    <row r="110" spans="1:83" ht="15.75" customHeight="1" outlineLevel="1">
      <c r="A110" s="225" t="s">
        <v>239</v>
      </c>
      <c r="B110" s="226">
        <v>26</v>
      </c>
      <c r="C110" s="225">
        <v>0.5</v>
      </c>
      <c r="D110" s="227">
        <v>123</v>
      </c>
      <c r="E110" s="227">
        <v>4</v>
      </c>
      <c r="F110" s="227">
        <v>39</v>
      </c>
      <c r="G110" s="227">
        <v>1</v>
      </c>
      <c r="H110" s="227">
        <v>124</v>
      </c>
      <c r="I110" s="227">
        <v>5</v>
      </c>
      <c r="J110" s="227">
        <v>44</v>
      </c>
      <c r="K110" s="227">
        <v>2</v>
      </c>
      <c r="L110" s="227">
        <v>114</v>
      </c>
      <c r="M110" s="227">
        <v>4</v>
      </c>
      <c r="N110" s="227">
        <v>20</v>
      </c>
      <c r="O110" s="227">
        <v>1</v>
      </c>
      <c r="P110" s="227">
        <v>132</v>
      </c>
      <c r="Q110" s="227">
        <v>4</v>
      </c>
      <c r="R110" s="227">
        <v>15</v>
      </c>
      <c r="S110" s="227">
        <v>1</v>
      </c>
      <c r="T110" s="227">
        <v>117</v>
      </c>
      <c r="U110" s="227">
        <v>4</v>
      </c>
      <c r="V110" s="227">
        <v>37</v>
      </c>
      <c r="W110" s="227">
        <v>1</v>
      </c>
      <c r="X110" s="227">
        <v>95</v>
      </c>
      <c r="Y110" s="227">
        <v>4</v>
      </c>
      <c r="Z110" s="227">
        <v>16</v>
      </c>
      <c r="AA110" s="227">
        <v>1</v>
      </c>
      <c r="AB110" s="227">
        <v>94</v>
      </c>
      <c r="AC110" s="227">
        <v>4</v>
      </c>
      <c r="AD110" s="227">
        <v>21</v>
      </c>
      <c r="AE110" s="227">
        <v>1</v>
      </c>
      <c r="AF110" s="227">
        <v>82</v>
      </c>
      <c r="AG110" s="227">
        <v>4</v>
      </c>
      <c r="AH110" s="227">
        <v>12</v>
      </c>
      <c r="AI110" s="227">
        <v>1</v>
      </c>
      <c r="AJ110" s="227">
        <v>65</v>
      </c>
      <c r="AK110" s="227">
        <v>3</v>
      </c>
      <c r="AL110" s="227">
        <v>14</v>
      </c>
      <c r="AM110" s="227">
        <v>1</v>
      </c>
      <c r="AN110" s="227">
        <v>41</v>
      </c>
      <c r="AO110" s="227">
        <v>2</v>
      </c>
      <c r="AP110" s="227">
        <v>16</v>
      </c>
      <c r="AQ110" s="227">
        <v>1</v>
      </c>
      <c r="AR110" s="227">
        <v>45</v>
      </c>
      <c r="AS110" s="227">
        <v>2</v>
      </c>
      <c r="AT110" s="227">
        <v>12</v>
      </c>
      <c r="AU110" s="227">
        <v>1</v>
      </c>
      <c r="AV110" s="237">
        <v>3</v>
      </c>
      <c r="AW110" s="237">
        <v>1</v>
      </c>
      <c r="AX110" s="237">
        <v>5</v>
      </c>
      <c r="AY110" s="226">
        <v>0</v>
      </c>
      <c r="AZ110" s="226">
        <v>0</v>
      </c>
      <c r="BA110" s="226">
        <v>0</v>
      </c>
      <c r="BB110" s="226"/>
      <c r="BC110" s="226"/>
      <c r="BD110" s="226"/>
      <c r="BE110" s="226"/>
      <c r="BF110" s="226"/>
      <c r="BG110" s="226"/>
      <c r="BH110" s="226"/>
      <c r="BI110" s="226"/>
      <c r="BJ110" s="226"/>
      <c r="BK110" s="226">
        <f t="shared" si="9"/>
        <v>4</v>
      </c>
      <c r="BL110" s="226">
        <f t="shared" si="10"/>
        <v>2</v>
      </c>
      <c r="BM110" s="226">
        <f t="shared" si="11"/>
        <v>1</v>
      </c>
      <c r="BN110" s="226">
        <f t="shared" si="12"/>
        <v>5</v>
      </c>
      <c r="BO110" s="226">
        <f t="shared" si="13"/>
        <v>3</v>
      </c>
      <c r="BP110" s="226">
        <f t="shared" si="14"/>
        <v>1</v>
      </c>
      <c r="BQ110" s="226">
        <f t="shared" si="15"/>
        <v>5</v>
      </c>
      <c r="BR110" s="226">
        <f t="shared" si="16"/>
        <v>3</v>
      </c>
      <c r="BS110" s="226">
        <f t="shared" si="17"/>
        <v>1</v>
      </c>
      <c r="BT110" s="226">
        <f t="shared" si="18"/>
        <v>6</v>
      </c>
      <c r="BU110" s="226">
        <f t="shared" si="19"/>
        <v>4</v>
      </c>
      <c r="BV110" s="226">
        <f t="shared" si="20"/>
        <v>1</v>
      </c>
      <c r="BW110" s="226">
        <f t="shared" si="21"/>
        <v>6</v>
      </c>
      <c r="BX110" s="226">
        <f t="shared" si="22"/>
        <v>4</v>
      </c>
      <c r="BY110" s="226">
        <f t="shared" si="23"/>
        <v>1</v>
      </c>
      <c r="BZ110" s="226">
        <f t="shared" si="24"/>
        <v>7</v>
      </c>
      <c r="CA110" s="226">
        <f t="shared" si="25"/>
        <v>5</v>
      </c>
      <c r="CB110" s="226">
        <f t="shared" si="26"/>
        <v>2</v>
      </c>
      <c r="CC110" s="234"/>
      <c r="CD110" s="234"/>
      <c r="CE110" s="234"/>
    </row>
    <row r="111" spans="1:83" ht="15.75" customHeight="1" outlineLevel="1">
      <c r="A111" s="225" t="s">
        <v>239</v>
      </c>
      <c r="B111" s="226">
        <v>29</v>
      </c>
      <c r="C111" s="225">
        <v>0.5</v>
      </c>
      <c r="D111" s="227">
        <v>66</v>
      </c>
      <c r="E111" s="227">
        <v>3</v>
      </c>
      <c r="F111" s="227">
        <v>45</v>
      </c>
      <c r="G111" s="227">
        <v>2</v>
      </c>
      <c r="H111" s="227">
        <v>75</v>
      </c>
      <c r="I111" s="227">
        <v>3</v>
      </c>
      <c r="J111" s="227">
        <v>29</v>
      </c>
      <c r="K111" s="227">
        <v>1</v>
      </c>
      <c r="L111" s="227">
        <v>71</v>
      </c>
      <c r="M111" s="227">
        <v>3</v>
      </c>
      <c r="N111" s="227">
        <v>23</v>
      </c>
      <c r="O111" s="227">
        <v>1</v>
      </c>
      <c r="P111" s="227">
        <v>76</v>
      </c>
      <c r="Q111" s="227">
        <v>3</v>
      </c>
      <c r="R111" s="227">
        <v>19</v>
      </c>
      <c r="S111" s="227">
        <v>1</v>
      </c>
      <c r="T111" s="227">
        <v>60</v>
      </c>
      <c r="U111" s="227">
        <v>3</v>
      </c>
      <c r="V111" s="227">
        <v>30</v>
      </c>
      <c r="W111" s="227">
        <v>2</v>
      </c>
      <c r="X111" s="227">
        <v>51</v>
      </c>
      <c r="Y111" s="227">
        <v>3</v>
      </c>
      <c r="Z111" s="227">
        <v>24</v>
      </c>
      <c r="AA111" s="227">
        <v>1</v>
      </c>
      <c r="AB111" s="227">
        <v>63</v>
      </c>
      <c r="AC111" s="227">
        <v>3</v>
      </c>
      <c r="AD111" s="227">
        <v>15</v>
      </c>
      <c r="AE111" s="227">
        <v>1</v>
      </c>
      <c r="AF111" s="227">
        <v>65</v>
      </c>
      <c r="AG111" s="227">
        <v>3</v>
      </c>
      <c r="AH111" s="227">
        <v>15</v>
      </c>
      <c r="AI111" s="227">
        <v>1</v>
      </c>
      <c r="AJ111" s="227">
        <v>47</v>
      </c>
      <c r="AK111" s="227">
        <v>2</v>
      </c>
      <c r="AL111" s="227">
        <v>24</v>
      </c>
      <c r="AM111" s="227">
        <v>1</v>
      </c>
      <c r="AN111" s="227">
        <v>39</v>
      </c>
      <c r="AO111" s="227">
        <v>2</v>
      </c>
      <c r="AP111" s="227">
        <v>22</v>
      </c>
      <c r="AQ111" s="227">
        <v>1</v>
      </c>
      <c r="AR111" s="227">
        <v>39</v>
      </c>
      <c r="AS111" s="227">
        <v>2</v>
      </c>
      <c r="AT111" s="227">
        <v>20</v>
      </c>
      <c r="AU111" s="227">
        <v>1</v>
      </c>
      <c r="AV111" s="237">
        <v>3</v>
      </c>
      <c r="AW111" s="237">
        <v>0</v>
      </c>
      <c r="AX111" s="237">
        <v>3</v>
      </c>
      <c r="AY111" s="226">
        <v>0</v>
      </c>
      <c r="AZ111" s="226">
        <v>0</v>
      </c>
      <c r="BA111" s="226">
        <v>0</v>
      </c>
      <c r="BB111" s="226"/>
      <c r="BC111" s="226"/>
      <c r="BD111" s="226"/>
      <c r="BE111" s="226"/>
      <c r="BF111" s="226"/>
      <c r="BG111" s="226"/>
      <c r="BH111" s="226"/>
      <c r="BI111" s="226"/>
      <c r="BJ111" s="226"/>
      <c r="BK111" s="226">
        <f t="shared" si="9"/>
        <v>4</v>
      </c>
      <c r="BL111" s="226">
        <f t="shared" si="10"/>
        <v>2</v>
      </c>
      <c r="BM111" s="226">
        <f t="shared" si="11"/>
        <v>1</v>
      </c>
      <c r="BN111" s="226">
        <f t="shared" si="12"/>
        <v>4</v>
      </c>
      <c r="BO111" s="226">
        <f t="shared" si="13"/>
        <v>2</v>
      </c>
      <c r="BP111" s="226">
        <f t="shared" si="14"/>
        <v>1</v>
      </c>
      <c r="BQ111" s="226">
        <f t="shared" si="15"/>
        <v>4</v>
      </c>
      <c r="BR111" s="226">
        <f t="shared" si="16"/>
        <v>2</v>
      </c>
      <c r="BS111" s="226">
        <f t="shared" si="17"/>
        <v>1</v>
      </c>
      <c r="BT111" s="226">
        <f t="shared" si="18"/>
        <v>5</v>
      </c>
      <c r="BU111" s="226">
        <f t="shared" si="19"/>
        <v>3</v>
      </c>
      <c r="BV111" s="226">
        <f t="shared" si="20"/>
        <v>2</v>
      </c>
      <c r="BW111" s="226">
        <f t="shared" si="21"/>
        <v>5</v>
      </c>
      <c r="BX111" s="226">
        <f t="shared" si="22"/>
        <v>3</v>
      </c>
      <c r="BY111" s="226">
        <f t="shared" si="23"/>
        <v>2</v>
      </c>
      <c r="BZ111" s="226">
        <f t="shared" si="24"/>
        <v>6</v>
      </c>
      <c r="CA111" s="226">
        <f t="shared" si="25"/>
        <v>4</v>
      </c>
      <c r="CB111" s="226">
        <f t="shared" si="26"/>
        <v>2</v>
      </c>
      <c r="CC111" s="234"/>
      <c r="CD111" s="234"/>
      <c r="CE111" s="234"/>
    </row>
    <row r="112" spans="1:83" ht="15.75" customHeight="1" outlineLevel="1">
      <c r="A112" s="225" t="s">
        <v>239</v>
      </c>
      <c r="B112" s="226">
        <v>30</v>
      </c>
      <c r="C112" s="225">
        <v>0.5</v>
      </c>
      <c r="D112" s="227">
        <v>79</v>
      </c>
      <c r="E112" s="227">
        <v>3</v>
      </c>
      <c r="F112" s="227">
        <v>32</v>
      </c>
      <c r="G112" s="227">
        <v>1</v>
      </c>
      <c r="H112" s="227">
        <v>93</v>
      </c>
      <c r="I112" s="227">
        <v>3</v>
      </c>
      <c r="J112" s="227">
        <v>29</v>
      </c>
      <c r="K112" s="227">
        <v>1</v>
      </c>
      <c r="L112" s="227">
        <v>97</v>
      </c>
      <c r="M112" s="227">
        <v>4</v>
      </c>
      <c r="N112" s="227">
        <v>48</v>
      </c>
      <c r="O112" s="227">
        <v>2</v>
      </c>
      <c r="P112" s="227">
        <v>89</v>
      </c>
      <c r="Q112" s="227">
        <v>3</v>
      </c>
      <c r="R112" s="227">
        <v>13</v>
      </c>
      <c r="S112" s="227">
        <v>1</v>
      </c>
      <c r="T112" s="227">
        <v>62</v>
      </c>
      <c r="U112" s="227">
        <v>3</v>
      </c>
      <c r="V112" s="227">
        <v>29</v>
      </c>
      <c r="W112" s="227">
        <v>1</v>
      </c>
      <c r="X112" s="227">
        <v>71</v>
      </c>
      <c r="Y112" s="227">
        <v>3</v>
      </c>
      <c r="Z112" s="227">
        <v>16</v>
      </c>
      <c r="AA112" s="227">
        <v>1</v>
      </c>
      <c r="AB112" s="227">
        <v>63</v>
      </c>
      <c r="AC112" s="227">
        <v>3</v>
      </c>
      <c r="AD112" s="227">
        <v>17</v>
      </c>
      <c r="AE112" s="227">
        <v>1</v>
      </c>
      <c r="AF112" s="227">
        <v>47</v>
      </c>
      <c r="AG112" s="227">
        <v>2</v>
      </c>
      <c r="AH112" s="227">
        <v>15</v>
      </c>
      <c r="AI112" s="227">
        <v>1</v>
      </c>
      <c r="AJ112" s="227">
        <v>37</v>
      </c>
      <c r="AK112" s="227">
        <v>2</v>
      </c>
      <c r="AL112" s="227" t="s">
        <v>15</v>
      </c>
      <c r="AM112" s="227" t="s">
        <v>15</v>
      </c>
      <c r="AN112" s="227">
        <v>42</v>
      </c>
      <c r="AO112" s="227">
        <v>2</v>
      </c>
      <c r="AP112" s="227" t="s">
        <v>15</v>
      </c>
      <c r="AQ112" s="227" t="s">
        <v>15</v>
      </c>
      <c r="AR112" s="227">
        <v>22</v>
      </c>
      <c r="AS112" s="227">
        <v>1</v>
      </c>
      <c r="AT112" s="227">
        <v>15</v>
      </c>
      <c r="AU112" s="227">
        <v>1</v>
      </c>
      <c r="AV112" s="237">
        <v>2</v>
      </c>
      <c r="AW112" s="237">
        <v>0</v>
      </c>
      <c r="AX112" s="237">
        <v>3</v>
      </c>
      <c r="AY112" s="226">
        <v>0</v>
      </c>
      <c r="AZ112" s="226">
        <v>0</v>
      </c>
      <c r="BA112" s="226">
        <v>0</v>
      </c>
      <c r="BB112" s="226"/>
      <c r="BC112" s="226"/>
      <c r="BD112" s="226"/>
      <c r="BE112" s="226"/>
      <c r="BF112" s="226"/>
      <c r="BG112" s="226"/>
      <c r="BH112" s="226"/>
      <c r="BI112" s="226"/>
      <c r="BJ112" s="226"/>
      <c r="BK112" s="226" t="e">
        <f t="shared" si="9"/>
        <v>#VALUE!</v>
      </c>
      <c r="BL112" s="226">
        <f t="shared" si="10"/>
        <v>2</v>
      </c>
      <c r="BM112" s="226">
        <f t="shared" si="11"/>
        <v>1</v>
      </c>
      <c r="BN112" s="226" t="e">
        <f t="shared" si="12"/>
        <v>#VALUE!</v>
      </c>
      <c r="BO112" s="226">
        <f t="shared" si="13"/>
        <v>2</v>
      </c>
      <c r="BP112" s="226">
        <f t="shared" si="14"/>
        <v>1</v>
      </c>
      <c r="BQ112" s="226" t="e">
        <f t="shared" si="15"/>
        <v>#VALUE!</v>
      </c>
      <c r="BR112" s="226">
        <f t="shared" si="16"/>
        <v>2</v>
      </c>
      <c r="BS112" s="226">
        <f t="shared" si="17"/>
        <v>1</v>
      </c>
      <c r="BT112" s="226" t="e">
        <f t="shared" si="18"/>
        <v>#VALUE!</v>
      </c>
      <c r="BU112" s="226">
        <f t="shared" si="19"/>
        <v>3</v>
      </c>
      <c r="BV112" s="226">
        <f t="shared" si="20"/>
        <v>1</v>
      </c>
      <c r="BW112" s="226" t="e">
        <f t="shared" si="21"/>
        <v>#VALUE!</v>
      </c>
      <c r="BX112" s="226">
        <f t="shared" si="22"/>
        <v>3</v>
      </c>
      <c r="BY112" s="226">
        <f t="shared" si="23"/>
        <v>2</v>
      </c>
      <c r="BZ112" s="226" t="e">
        <f t="shared" si="24"/>
        <v>#VALUE!</v>
      </c>
      <c r="CA112" s="226">
        <f t="shared" si="25"/>
        <v>4</v>
      </c>
      <c r="CB112" s="226">
        <f t="shared" si="26"/>
        <v>2</v>
      </c>
      <c r="CC112" s="234"/>
      <c r="CD112" s="234"/>
      <c r="CE112" s="234"/>
    </row>
    <row r="113" spans="1:83" ht="15.75" customHeight="1" outlineLevel="1">
      <c r="A113" s="225" t="s">
        <v>239</v>
      </c>
      <c r="B113" s="226">
        <v>32</v>
      </c>
      <c r="C113" s="225">
        <v>0.5</v>
      </c>
      <c r="D113" s="227">
        <v>103</v>
      </c>
      <c r="E113" s="227">
        <v>4</v>
      </c>
      <c r="F113" s="227">
        <v>74</v>
      </c>
      <c r="G113" s="227">
        <v>2</v>
      </c>
      <c r="H113" s="227">
        <v>76</v>
      </c>
      <c r="I113" s="227">
        <v>3</v>
      </c>
      <c r="J113" s="227">
        <v>85</v>
      </c>
      <c r="K113" s="227">
        <v>3</v>
      </c>
      <c r="L113" s="227">
        <v>83</v>
      </c>
      <c r="M113" s="227">
        <v>3</v>
      </c>
      <c r="N113" s="227">
        <v>96</v>
      </c>
      <c r="O113" s="227">
        <v>3</v>
      </c>
      <c r="P113" s="227">
        <v>86</v>
      </c>
      <c r="Q113" s="227">
        <v>4</v>
      </c>
      <c r="R113" s="227">
        <v>79</v>
      </c>
      <c r="S113" s="227">
        <v>3</v>
      </c>
      <c r="T113" s="227">
        <v>79</v>
      </c>
      <c r="U113" s="227">
        <v>3</v>
      </c>
      <c r="V113" s="227">
        <v>68</v>
      </c>
      <c r="W113" s="227">
        <v>3</v>
      </c>
      <c r="X113" s="227">
        <v>73</v>
      </c>
      <c r="Y113" s="227">
        <v>3</v>
      </c>
      <c r="Z113" s="227">
        <v>54</v>
      </c>
      <c r="AA113" s="227">
        <v>2</v>
      </c>
      <c r="AB113" s="227">
        <v>50</v>
      </c>
      <c r="AC113" s="227">
        <v>2</v>
      </c>
      <c r="AD113" s="227">
        <v>64</v>
      </c>
      <c r="AE113" s="227">
        <v>2</v>
      </c>
      <c r="AF113" s="227">
        <v>55</v>
      </c>
      <c r="AG113" s="227">
        <v>2</v>
      </c>
      <c r="AH113" s="227">
        <v>32</v>
      </c>
      <c r="AI113" s="227">
        <v>1</v>
      </c>
      <c r="AJ113" s="227">
        <v>43</v>
      </c>
      <c r="AK113" s="227">
        <v>2</v>
      </c>
      <c r="AL113" s="227">
        <v>46</v>
      </c>
      <c r="AM113" s="227">
        <v>2</v>
      </c>
      <c r="AN113" s="227">
        <v>19</v>
      </c>
      <c r="AO113" s="227">
        <v>1</v>
      </c>
      <c r="AP113" s="227">
        <v>30</v>
      </c>
      <c r="AQ113" s="227">
        <v>1</v>
      </c>
      <c r="AR113" s="227">
        <v>28</v>
      </c>
      <c r="AS113" s="227">
        <v>1</v>
      </c>
      <c r="AT113" s="227">
        <v>24</v>
      </c>
      <c r="AU113" s="227">
        <v>1</v>
      </c>
      <c r="AV113" s="237">
        <v>1</v>
      </c>
      <c r="AW113" s="237">
        <v>1</v>
      </c>
      <c r="AX113" s="237">
        <v>3</v>
      </c>
      <c r="AY113" s="226">
        <v>0</v>
      </c>
      <c r="AZ113" s="226">
        <v>0</v>
      </c>
      <c r="BA113" s="226">
        <v>0</v>
      </c>
      <c r="BB113" s="226"/>
      <c r="BC113" s="226"/>
      <c r="BD113" s="226"/>
      <c r="BE113" s="226"/>
      <c r="BF113" s="226"/>
      <c r="BG113" s="226"/>
      <c r="BH113" s="226"/>
      <c r="BI113" s="226"/>
      <c r="BJ113" s="226"/>
      <c r="BK113" s="226">
        <f t="shared" si="9"/>
        <v>4</v>
      </c>
      <c r="BL113" s="226">
        <f t="shared" si="10"/>
        <v>2</v>
      </c>
      <c r="BM113" s="226">
        <f t="shared" si="11"/>
        <v>2</v>
      </c>
      <c r="BN113" s="226">
        <f t="shared" si="12"/>
        <v>5</v>
      </c>
      <c r="BO113" s="226">
        <f t="shared" si="13"/>
        <v>2</v>
      </c>
      <c r="BP113" s="226">
        <f t="shared" si="14"/>
        <v>2</v>
      </c>
      <c r="BQ113" s="226">
        <f t="shared" si="15"/>
        <v>5</v>
      </c>
      <c r="BR113" s="226">
        <f t="shared" si="16"/>
        <v>2</v>
      </c>
      <c r="BS113" s="226">
        <f t="shared" si="17"/>
        <v>2</v>
      </c>
      <c r="BT113" s="226">
        <f t="shared" si="18"/>
        <v>6</v>
      </c>
      <c r="BU113" s="226">
        <f t="shared" si="19"/>
        <v>3</v>
      </c>
      <c r="BV113" s="226">
        <f t="shared" si="20"/>
        <v>3</v>
      </c>
      <c r="BW113" s="226">
        <f t="shared" si="21"/>
        <v>6</v>
      </c>
      <c r="BX113" s="226">
        <f t="shared" si="22"/>
        <v>3</v>
      </c>
      <c r="BY113" s="226">
        <f t="shared" si="23"/>
        <v>3</v>
      </c>
      <c r="BZ113" s="226">
        <f t="shared" si="24"/>
        <v>7</v>
      </c>
      <c r="CA113" s="226">
        <f t="shared" si="25"/>
        <v>4</v>
      </c>
      <c r="CB113" s="226">
        <f t="shared" si="26"/>
        <v>3</v>
      </c>
      <c r="CC113" s="234"/>
      <c r="CD113" s="234"/>
      <c r="CE113" s="234"/>
    </row>
    <row r="114" spans="1:83" ht="15.75" customHeight="1" outlineLevel="1">
      <c r="A114" s="225" t="s">
        <v>239</v>
      </c>
      <c r="B114" s="226">
        <v>44</v>
      </c>
      <c r="C114" s="225">
        <v>0.5</v>
      </c>
      <c r="D114" s="227">
        <v>150</v>
      </c>
      <c r="E114" s="227">
        <v>5</v>
      </c>
      <c r="F114" s="227"/>
      <c r="G114" s="227"/>
      <c r="H114" s="227">
        <v>174</v>
      </c>
      <c r="I114" s="227">
        <v>6</v>
      </c>
      <c r="J114" s="227"/>
      <c r="K114" s="227"/>
      <c r="L114" s="227">
        <v>154</v>
      </c>
      <c r="M114" s="227">
        <v>5</v>
      </c>
      <c r="N114" s="227"/>
      <c r="O114" s="227"/>
      <c r="P114" s="227">
        <v>179</v>
      </c>
      <c r="Q114" s="227">
        <v>6</v>
      </c>
      <c r="R114" s="227"/>
      <c r="S114" s="227"/>
      <c r="T114" s="227">
        <v>160</v>
      </c>
      <c r="U114" s="227">
        <v>6</v>
      </c>
      <c r="V114" s="227"/>
      <c r="W114" s="227"/>
      <c r="X114" s="227">
        <v>130</v>
      </c>
      <c r="Y114" s="227">
        <v>5</v>
      </c>
      <c r="Z114" s="227"/>
      <c r="AA114" s="227"/>
      <c r="AB114" s="227">
        <v>124</v>
      </c>
      <c r="AC114" s="227">
        <v>5</v>
      </c>
      <c r="AD114" s="227"/>
      <c r="AE114" s="227"/>
      <c r="AF114" s="227">
        <v>124</v>
      </c>
      <c r="AG114" s="227">
        <v>5</v>
      </c>
      <c r="AH114" s="227"/>
      <c r="AI114" s="227"/>
      <c r="AJ114" s="227">
        <v>88</v>
      </c>
      <c r="AK114" s="227">
        <v>4</v>
      </c>
      <c r="AL114" s="227"/>
      <c r="AM114" s="227"/>
      <c r="AN114" s="227">
        <v>44</v>
      </c>
      <c r="AO114" s="227">
        <v>2</v>
      </c>
      <c r="AP114" s="227"/>
      <c r="AQ114" s="227"/>
      <c r="AR114" s="227">
        <v>58</v>
      </c>
      <c r="AS114" s="227">
        <v>3</v>
      </c>
      <c r="AT114" s="227"/>
      <c r="AU114" s="227"/>
      <c r="AV114" s="237">
        <v>3</v>
      </c>
      <c r="AW114" s="237">
        <v>0</v>
      </c>
      <c r="AX114" s="237">
        <v>2</v>
      </c>
      <c r="AY114" s="226">
        <v>0</v>
      </c>
      <c r="AZ114" s="226">
        <v>0</v>
      </c>
      <c r="BA114" s="226">
        <v>0</v>
      </c>
      <c r="BB114" s="226"/>
      <c r="BC114" s="226"/>
      <c r="BD114" s="226"/>
      <c r="BE114" s="226"/>
      <c r="BF114" s="226"/>
      <c r="BG114" s="226"/>
      <c r="BH114" s="226"/>
      <c r="BI114" s="226"/>
      <c r="BJ114" s="226"/>
      <c r="BK114" s="226">
        <f t="shared" si="9"/>
        <v>4</v>
      </c>
      <c r="BL114" s="226">
        <f t="shared" si="10"/>
        <v>3</v>
      </c>
      <c r="BM114" s="226">
        <f t="shared" si="11"/>
        <v>0</v>
      </c>
      <c r="BN114" s="226">
        <f t="shared" si="12"/>
        <v>5</v>
      </c>
      <c r="BO114" s="226">
        <f t="shared" si="13"/>
        <v>4</v>
      </c>
      <c r="BP114" s="226">
        <f t="shared" si="14"/>
        <v>0</v>
      </c>
      <c r="BQ114" s="226">
        <f t="shared" si="15"/>
        <v>5</v>
      </c>
      <c r="BR114" s="226">
        <f t="shared" si="16"/>
        <v>4</v>
      </c>
      <c r="BS114" s="226">
        <f t="shared" si="17"/>
        <v>0</v>
      </c>
      <c r="BT114" s="226">
        <f t="shared" si="18"/>
        <v>6</v>
      </c>
      <c r="BU114" s="226">
        <f t="shared" si="19"/>
        <v>5</v>
      </c>
      <c r="BV114" s="226">
        <f t="shared" si="20"/>
        <v>0</v>
      </c>
      <c r="BW114" s="226">
        <f t="shared" si="21"/>
        <v>6</v>
      </c>
      <c r="BX114" s="226">
        <f t="shared" si="22"/>
        <v>5</v>
      </c>
      <c r="BY114" s="226">
        <f t="shared" si="23"/>
        <v>0</v>
      </c>
      <c r="BZ114" s="226">
        <f t="shared" si="24"/>
        <v>7</v>
      </c>
      <c r="CA114" s="226">
        <f t="shared" si="25"/>
        <v>6</v>
      </c>
      <c r="CB114" s="226">
        <f t="shared" si="26"/>
        <v>0</v>
      </c>
      <c r="CC114" s="234"/>
      <c r="CD114" s="234"/>
      <c r="CE114" s="234"/>
    </row>
    <row r="115" spans="1:83" ht="15.75" customHeight="1" outlineLevel="1">
      <c r="A115" s="238" t="s">
        <v>313</v>
      </c>
      <c r="B115" s="226">
        <v>1</v>
      </c>
      <c r="C115" s="225">
        <v>0.5</v>
      </c>
      <c r="D115" s="227">
        <v>181</v>
      </c>
      <c r="E115" s="227">
        <v>6</v>
      </c>
      <c r="F115" s="227"/>
      <c r="G115" s="227"/>
      <c r="H115" s="227">
        <v>193</v>
      </c>
      <c r="I115" s="227">
        <v>7</v>
      </c>
      <c r="J115" s="227"/>
      <c r="K115" s="227"/>
      <c r="L115" s="227">
        <v>149</v>
      </c>
      <c r="M115" s="227">
        <v>6</v>
      </c>
      <c r="N115" s="227"/>
      <c r="O115" s="227"/>
      <c r="P115" s="227">
        <v>110</v>
      </c>
      <c r="Q115" s="227">
        <v>5</v>
      </c>
      <c r="R115" s="227"/>
      <c r="S115" s="227"/>
      <c r="T115" s="227">
        <v>120</v>
      </c>
      <c r="U115" s="227">
        <v>6</v>
      </c>
      <c r="V115" s="227"/>
      <c r="W115" s="227"/>
      <c r="X115" s="227">
        <v>135</v>
      </c>
      <c r="Y115" s="227">
        <v>6</v>
      </c>
      <c r="Z115" s="227"/>
      <c r="AA115" s="227"/>
      <c r="AB115" s="227">
        <v>107</v>
      </c>
      <c r="AC115" s="227">
        <v>5</v>
      </c>
      <c r="AD115" s="227"/>
      <c r="AE115" s="227"/>
      <c r="AF115" s="227">
        <v>62</v>
      </c>
      <c r="AG115" s="227">
        <v>4</v>
      </c>
      <c r="AH115" s="227"/>
      <c r="AI115" s="227"/>
      <c r="AJ115" s="227">
        <v>74</v>
      </c>
      <c r="AK115" s="227">
        <v>4</v>
      </c>
      <c r="AL115" s="227"/>
      <c r="AM115" s="227"/>
      <c r="AN115" s="227">
        <v>16</v>
      </c>
      <c r="AO115" s="227">
        <v>1</v>
      </c>
      <c r="AP115" s="227"/>
      <c r="AQ115" s="227"/>
      <c r="AR115" s="227">
        <v>41</v>
      </c>
      <c r="AS115" s="227">
        <v>2</v>
      </c>
      <c r="AT115" s="227"/>
      <c r="AU115" s="227"/>
      <c r="AV115" s="237">
        <v>5</v>
      </c>
      <c r="AW115" s="237">
        <v>0</v>
      </c>
      <c r="AX115" s="237">
        <v>4</v>
      </c>
      <c r="AY115" s="226">
        <v>0</v>
      </c>
      <c r="AZ115" s="226">
        <v>0</v>
      </c>
      <c r="BA115" s="226">
        <v>0</v>
      </c>
      <c r="BB115" s="226"/>
      <c r="BC115" s="226"/>
      <c r="BD115" s="226"/>
      <c r="BE115" s="226"/>
      <c r="BF115" s="226"/>
      <c r="BG115" s="226"/>
      <c r="BH115" s="226"/>
      <c r="BI115" s="226"/>
      <c r="BJ115" s="226"/>
      <c r="BK115" s="226">
        <f t="shared" si="9"/>
        <v>4</v>
      </c>
      <c r="BL115" s="226">
        <f t="shared" si="10"/>
        <v>3</v>
      </c>
      <c r="BM115" s="226">
        <f t="shared" si="11"/>
        <v>0</v>
      </c>
      <c r="BN115" s="226">
        <f t="shared" si="12"/>
        <v>5</v>
      </c>
      <c r="BO115" s="226">
        <f t="shared" si="13"/>
        <v>4</v>
      </c>
      <c r="BP115" s="226">
        <f t="shared" si="14"/>
        <v>0</v>
      </c>
      <c r="BQ115" s="226">
        <f t="shared" si="15"/>
        <v>5</v>
      </c>
      <c r="BR115" s="226">
        <f t="shared" si="16"/>
        <v>4</v>
      </c>
      <c r="BS115" s="226">
        <f t="shared" si="17"/>
        <v>0</v>
      </c>
      <c r="BT115" s="226">
        <f t="shared" si="18"/>
        <v>6</v>
      </c>
      <c r="BU115" s="226">
        <f t="shared" si="19"/>
        <v>5</v>
      </c>
      <c r="BV115" s="226">
        <f t="shared" si="20"/>
        <v>0</v>
      </c>
      <c r="BW115" s="226">
        <f t="shared" si="21"/>
        <v>6</v>
      </c>
      <c r="BX115" s="226">
        <f t="shared" si="22"/>
        <v>5</v>
      </c>
      <c r="BY115" s="226">
        <f t="shared" si="23"/>
        <v>0</v>
      </c>
      <c r="BZ115" s="226">
        <f t="shared" si="24"/>
        <v>7</v>
      </c>
      <c r="CA115" s="226">
        <f t="shared" si="25"/>
        <v>7</v>
      </c>
      <c r="CB115" s="226">
        <f t="shared" si="26"/>
        <v>0</v>
      </c>
      <c r="CC115" s="234"/>
      <c r="CD115" s="234"/>
      <c r="CE115" s="234"/>
    </row>
    <row r="116" spans="1:83" ht="15.75" customHeight="1" outlineLevel="1">
      <c r="A116" s="238" t="s">
        <v>313</v>
      </c>
      <c r="B116" s="226">
        <v>3</v>
      </c>
      <c r="C116" s="225">
        <v>0.5</v>
      </c>
      <c r="D116" s="227">
        <v>81</v>
      </c>
      <c r="E116" s="227">
        <v>4</v>
      </c>
      <c r="F116" s="227">
        <v>76</v>
      </c>
      <c r="G116" s="227">
        <v>2</v>
      </c>
      <c r="H116" s="227">
        <v>67</v>
      </c>
      <c r="I116" s="227">
        <v>3</v>
      </c>
      <c r="J116" s="227">
        <v>66</v>
      </c>
      <c r="K116" s="227">
        <v>2</v>
      </c>
      <c r="L116" s="227">
        <v>100</v>
      </c>
      <c r="M116" s="227">
        <v>4</v>
      </c>
      <c r="N116" s="227">
        <v>63</v>
      </c>
      <c r="O116" s="227">
        <v>3</v>
      </c>
      <c r="P116" s="227">
        <v>88</v>
      </c>
      <c r="Q116" s="227">
        <v>4</v>
      </c>
      <c r="R116" s="227">
        <v>51</v>
      </c>
      <c r="S116" s="227">
        <v>2</v>
      </c>
      <c r="T116" s="227">
        <v>83</v>
      </c>
      <c r="U116" s="227">
        <v>4</v>
      </c>
      <c r="V116" s="227">
        <v>46</v>
      </c>
      <c r="W116" s="227">
        <v>2</v>
      </c>
      <c r="X116" s="227">
        <v>80</v>
      </c>
      <c r="Y116" s="227">
        <v>4</v>
      </c>
      <c r="Z116" s="227">
        <v>41</v>
      </c>
      <c r="AA116" s="227">
        <v>2</v>
      </c>
      <c r="AB116" s="227">
        <v>63</v>
      </c>
      <c r="AC116" s="227">
        <v>3</v>
      </c>
      <c r="AD116" s="227">
        <v>50</v>
      </c>
      <c r="AE116" s="227">
        <v>2</v>
      </c>
      <c r="AF116" s="227">
        <v>53</v>
      </c>
      <c r="AG116" s="227">
        <v>3</v>
      </c>
      <c r="AH116" s="227">
        <v>34</v>
      </c>
      <c r="AI116" s="227">
        <v>2</v>
      </c>
      <c r="AJ116" s="227">
        <v>36</v>
      </c>
      <c r="AK116" s="227">
        <v>2</v>
      </c>
      <c r="AL116" s="227">
        <v>39</v>
      </c>
      <c r="AM116" s="227">
        <v>2</v>
      </c>
      <c r="AN116" s="227">
        <v>19</v>
      </c>
      <c r="AO116" s="227">
        <v>1</v>
      </c>
      <c r="AP116" s="227">
        <v>26</v>
      </c>
      <c r="AQ116" s="227">
        <v>1</v>
      </c>
      <c r="AR116" s="227">
        <v>9</v>
      </c>
      <c r="AS116" s="227">
        <v>2</v>
      </c>
      <c r="AT116" s="227">
        <v>20</v>
      </c>
      <c r="AU116" s="227">
        <v>2</v>
      </c>
      <c r="AV116" s="237">
        <v>2</v>
      </c>
      <c r="AW116" s="237">
        <v>0</v>
      </c>
      <c r="AX116" s="237">
        <v>2</v>
      </c>
      <c r="AY116" s="226">
        <v>0</v>
      </c>
      <c r="AZ116" s="226">
        <v>0</v>
      </c>
      <c r="BA116" s="226">
        <v>0</v>
      </c>
      <c r="BB116" s="226"/>
      <c r="BC116" s="226"/>
      <c r="BD116" s="226"/>
      <c r="BE116" s="226"/>
      <c r="BF116" s="226"/>
      <c r="BG116" s="226"/>
      <c r="BH116" s="226"/>
      <c r="BI116" s="226"/>
      <c r="BJ116" s="226"/>
      <c r="BK116" s="226">
        <f t="shared" si="9"/>
        <v>4</v>
      </c>
      <c r="BL116" s="226">
        <f t="shared" si="10"/>
        <v>2</v>
      </c>
      <c r="BM116" s="226">
        <f t="shared" si="11"/>
        <v>1</v>
      </c>
      <c r="BN116" s="226">
        <f t="shared" si="12"/>
        <v>5</v>
      </c>
      <c r="BO116" s="226">
        <f t="shared" si="13"/>
        <v>3</v>
      </c>
      <c r="BP116" s="226">
        <f t="shared" si="14"/>
        <v>2</v>
      </c>
      <c r="BQ116" s="226">
        <f t="shared" si="15"/>
        <v>5</v>
      </c>
      <c r="BR116" s="226">
        <f t="shared" si="16"/>
        <v>3</v>
      </c>
      <c r="BS116" s="226">
        <f t="shared" si="17"/>
        <v>2</v>
      </c>
      <c r="BT116" s="226">
        <f t="shared" si="18"/>
        <v>6</v>
      </c>
      <c r="BU116" s="226">
        <f t="shared" si="19"/>
        <v>4</v>
      </c>
      <c r="BV116" s="226">
        <f t="shared" si="20"/>
        <v>2</v>
      </c>
      <c r="BW116" s="226">
        <f t="shared" si="21"/>
        <v>7</v>
      </c>
      <c r="BX116" s="226">
        <f t="shared" si="22"/>
        <v>4</v>
      </c>
      <c r="BY116" s="226">
        <f t="shared" si="23"/>
        <v>2</v>
      </c>
      <c r="BZ116" s="226">
        <f t="shared" si="24"/>
        <v>8</v>
      </c>
      <c r="CA116" s="226">
        <f t="shared" si="25"/>
        <v>5</v>
      </c>
      <c r="CB116" s="226">
        <f t="shared" si="26"/>
        <v>3</v>
      </c>
      <c r="CC116" s="234"/>
      <c r="CD116" s="234"/>
      <c r="CE116" s="234"/>
    </row>
    <row r="117" spans="1:83" ht="15.75" customHeight="1" outlineLevel="1">
      <c r="A117" s="238" t="s">
        <v>313</v>
      </c>
      <c r="B117" s="226">
        <v>4</v>
      </c>
      <c r="C117" s="225">
        <v>0.5</v>
      </c>
      <c r="D117" s="227">
        <v>150</v>
      </c>
      <c r="E117" s="227">
        <v>5</v>
      </c>
      <c r="F117" s="227"/>
      <c r="G117" s="227"/>
      <c r="H117" s="227">
        <v>133</v>
      </c>
      <c r="I117" s="227">
        <v>5</v>
      </c>
      <c r="J117" s="227"/>
      <c r="K117" s="227"/>
      <c r="L117" s="227">
        <v>130</v>
      </c>
      <c r="M117" s="227">
        <v>5</v>
      </c>
      <c r="N117" s="227"/>
      <c r="O117" s="227"/>
      <c r="P117" s="227">
        <v>134</v>
      </c>
      <c r="Q117" s="227">
        <v>5</v>
      </c>
      <c r="R117" s="227"/>
      <c r="S117" s="227"/>
      <c r="T117" s="227">
        <v>123</v>
      </c>
      <c r="U117" s="227">
        <v>5</v>
      </c>
      <c r="V117" s="227"/>
      <c r="W117" s="227"/>
      <c r="X117" s="227">
        <v>100</v>
      </c>
      <c r="Y117" s="227">
        <v>4</v>
      </c>
      <c r="Z117" s="227"/>
      <c r="AA117" s="227"/>
      <c r="AB117" s="227">
        <v>95</v>
      </c>
      <c r="AC117" s="227">
        <v>4</v>
      </c>
      <c r="AD117" s="227"/>
      <c r="AE117" s="227"/>
      <c r="AF117" s="227">
        <v>74</v>
      </c>
      <c r="AG117" s="227">
        <v>3</v>
      </c>
      <c r="AH117" s="227"/>
      <c r="AI117" s="227"/>
      <c r="AJ117" s="227">
        <v>76</v>
      </c>
      <c r="AK117" s="227">
        <v>4</v>
      </c>
      <c r="AL117" s="227"/>
      <c r="AM117" s="227"/>
      <c r="AN117" s="227">
        <v>29</v>
      </c>
      <c r="AO117" s="227">
        <v>1</v>
      </c>
      <c r="AP117" s="227"/>
      <c r="AQ117" s="227"/>
      <c r="AR117" s="227">
        <v>36</v>
      </c>
      <c r="AS117" s="227">
        <v>2</v>
      </c>
      <c r="AT117" s="227"/>
      <c r="AU117" s="227"/>
      <c r="AV117" s="237">
        <v>2</v>
      </c>
      <c r="AW117" s="237">
        <v>0</v>
      </c>
      <c r="AX117" s="237">
        <v>1</v>
      </c>
      <c r="AY117" s="226">
        <v>0</v>
      </c>
      <c r="AZ117" s="226">
        <v>0</v>
      </c>
      <c r="BA117" s="226">
        <v>0</v>
      </c>
      <c r="BB117" s="226"/>
      <c r="BC117" s="226"/>
      <c r="BD117" s="226"/>
      <c r="BE117" s="226"/>
      <c r="BF117" s="226"/>
      <c r="BG117" s="226"/>
      <c r="BH117" s="226"/>
      <c r="BI117" s="226"/>
      <c r="BJ117" s="226"/>
      <c r="BK117" s="226">
        <f t="shared" si="9"/>
        <v>4</v>
      </c>
      <c r="BL117" s="226">
        <f t="shared" si="10"/>
        <v>2</v>
      </c>
      <c r="BM117" s="226">
        <f t="shared" si="11"/>
        <v>0</v>
      </c>
      <c r="BN117" s="226">
        <f t="shared" si="12"/>
        <v>4</v>
      </c>
      <c r="BO117" s="226">
        <f t="shared" si="13"/>
        <v>3</v>
      </c>
      <c r="BP117" s="226">
        <f t="shared" si="14"/>
        <v>0</v>
      </c>
      <c r="BQ117" s="226">
        <f t="shared" si="15"/>
        <v>4</v>
      </c>
      <c r="BR117" s="226">
        <f t="shared" si="16"/>
        <v>4</v>
      </c>
      <c r="BS117" s="226">
        <f t="shared" si="17"/>
        <v>0</v>
      </c>
      <c r="BT117" s="226">
        <f t="shared" si="18"/>
        <v>5</v>
      </c>
      <c r="BU117" s="226">
        <f t="shared" si="19"/>
        <v>4</v>
      </c>
      <c r="BV117" s="226">
        <f t="shared" si="20"/>
        <v>0</v>
      </c>
      <c r="BW117" s="226">
        <f t="shared" si="21"/>
        <v>5</v>
      </c>
      <c r="BX117" s="226">
        <f t="shared" si="22"/>
        <v>5</v>
      </c>
      <c r="BY117" s="226">
        <f t="shared" si="23"/>
        <v>0</v>
      </c>
      <c r="BZ117" s="226">
        <f t="shared" si="24"/>
        <v>6</v>
      </c>
      <c r="CA117" s="226">
        <f t="shared" si="25"/>
        <v>6</v>
      </c>
      <c r="CB117" s="226">
        <f t="shared" si="26"/>
        <v>0</v>
      </c>
      <c r="CC117" s="234"/>
      <c r="CD117" s="234"/>
      <c r="CE117" s="234"/>
    </row>
    <row r="118" spans="1:83" ht="15.75" customHeight="1" outlineLevel="1">
      <c r="A118" s="238" t="s">
        <v>313</v>
      </c>
      <c r="B118" s="226">
        <v>7</v>
      </c>
      <c r="C118" s="225">
        <v>0.5</v>
      </c>
      <c r="D118" s="227">
        <v>88</v>
      </c>
      <c r="E118" s="227">
        <v>3</v>
      </c>
      <c r="F118" s="227"/>
      <c r="G118" s="227"/>
      <c r="H118" s="227">
        <v>76</v>
      </c>
      <c r="I118" s="227">
        <v>4</v>
      </c>
      <c r="J118" s="227"/>
      <c r="K118" s="227"/>
      <c r="L118" s="227">
        <v>76</v>
      </c>
      <c r="M118" s="227">
        <v>3</v>
      </c>
      <c r="N118" s="227"/>
      <c r="O118" s="227"/>
      <c r="P118" s="227">
        <v>55</v>
      </c>
      <c r="Q118" s="227">
        <v>2</v>
      </c>
      <c r="R118" s="227"/>
      <c r="S118" s="227"/>
      <c r="T118" s="227">
        <v>76</v>
      </c>
      <c r="U118" s="227">
        <v>3</v>
      </c>
      <c r="V118" s="227"/>
      <c r="W118" s="227"/>
      <c r="X118" s="227">
        <v>62</v>
      </c>
      <c r="Y118" s="227">
        <v>3</v>
      </c>
      <c r="Z118" s="227"/>
      <c r="AA118" s="227"/>
      <c r="AB118" s="227">
        <v>70</v>
      </c>
      <c r="AC118" s="227">
        <v>3</v>
      </c>
      <c r="AD118" s="227"/>
      <c r="AE118" s="227"/>
      <c r="AF118" s="227">
        <v>64</v>
      </c>
      <c r="AG118" s="227">
        <v>3</v>
      </c>
      <c r="AH118" s="227"/>
      <c r="AI118" s="227"/>
      <c r="AJ118" s="227">
        <v>61</v>
      </c>
      <c r="AK118" s="227">
        <v>3</v>
      </c>
      <c r="AL118" s="227"/>
      <c r="AM118" s="227"/>
      <c r="AN118" s="227">
        <v>43</v>
      </c>
      <c r="AO118" s="227">
        <v>2</v>
      </c>
      <c r="AP118" s="227"/>
      <c r="AQ118" s="227"/>
      <c r="AR118" s="227">
        <v>43</v>
      </c>
      <c r="AS118" s="227">
        <v>2</v>
      </c>
      <c r="AT118" s="227"/>
      <c r="AU118" s="227"/>
      <c r="AV118" s="237">
        <v>2</v>
      </c>
      <c r="AW118" s="237">
        <v>0</v>
      </c>
      <c r="AX118" s="237">
        <v>2</v>
      </c>
      <c r="AY118" s="226">
        <v>0</v>
      </c>
      <c r="AZ118" s="226">
        <v>0</v>
      </c>
      <c r="BA118" s="226">
        <v>0</v>
      </c>
      <c r="BB118" s="226"/>
      <c r="BC118" s="226"/>
      <c r="BD118" s="226"/>
      <c r="BE118" s="226"/>
      <c r="BF118" s="226"/>
      <c r="BG118" s="226"/>
      <c r="BH118" s="226"/>
      <c r="BI118" s="226"/>
      <c r="BJ118" s="226"/>
      <c r="BK118" s="226">
        <f t="shared" si="9"/>
        <v>3</v>
      </c>
      <c r="BL118" s="226">
        <f t="shared" si="10"/>
        <v>2</v>
      </c>
      <c r="BM118" s="226">
        <f t="shared" si="11"/>
        <v>0</v>
      </c>
      <c r="BN118" s="226">
        <f t="shared" si="12"/>
        <v>3</v>
      </c>
      <c r="BO118" s="226">
        <f t="shared" si="13"/>
        <v>2</v>
      </c>
      <c r="BP118" s="226">
        <f t="shared" si="14"/>
        <v>0</v>
      </c>
      <c r="BQ118" s="226">
        <f t="shared" si="15"/>
        <v>3</v>
      </c>
      <c r="BR118" s="226">
        <f t="shared" si="16"/>
        <v>2</v>
      </c>
      <c r="BS118" s="226">
        <f t="shared" si="17"/>
        <v>0</v>
      </c>
      <c r="BT118" s="226">
        <f t="shared" si="18"/>
        <v>3</v>
      </c>
      <c r="BU118" s="226">
        <f t="shared" si="19"/>
        <v>3</v>
      </c>
      <c r="BV118" s="226">
        <f t="shared" si="20"/>
        <v>0</v>
      </c>
      <c r="BW118" s="226">
        <f t="shared" si="21"/>
        <v>4</v>
      </c>
      <c r="BX118" s="226">
        <f t="shared" si="22"/>
        <v>3</v>
      </c>
      <c r="BY118" s="226">
        <f t="shared" si="23"/>
        <v>0</v>
      </c>
      <c r="BZ118" s="226">
        <f t="shared" si="24"/>
        <v>4</v>
      </c>
      <c r="CA118" s="226">
        <f t="shared" si="25"/>
        <v>4</v>
      </c>
      <c r="CB118" s="226">
        <f t="shared" si="26"/>
        <v>0</v>
      </c>
      <c r="CC118" s="234"/>
      <c r="CD118" s="234"/>
      <c r="CE118" s="234"/>
    </row>
    <row r="119" spans="1:83" ht="15.75" customHeight="1" outlineLevel="1">
      <c r="A119" s="238" t="s">
        <v>313</v>
      </c>
      <c r="B119" s="226">
        <v>8</v>
      </c>
      <c r="C119" s="225">
        <v>0.5</v>
      </c>
      <c r="D119" s="227">
        <v>151</v>
      </c>
      <c r="E119" s="227">
        <v>6</v>
      </c>
      <c r="F119" s="227"/>
      <c r="G119" s="227"/>
      <c r="H119" s="227">
        <v>139</v>
      </c>
      <c r="I119" s="227">
        <v>6</v>
      </c>
      <c r="J119" s="227"/>
      <c r="K119" s="227"/>
      <c r="L119" s="227">
        <v>119</v>
      </c>
      <c r="M119" s="227">
        <v>5</v>
      </c>
      <c r="N119" s="227"/>
      <c r="O119" s="227"/>
      <c r="P119" s="227">
        <v>109</v>
      </c>
      <c r="Q119" s="227">
        <v>4</v>
      </c>
      <c r="R119" s="227"/>
      <c r="S119" s="227"/>
      <c r="T119" s="227">
        <v>110</v>
      </c>
      <c r="U119" s="227">
        <v>5</v>
      </c>
      <c r="V119" s="227"/>
      <c r="W119" s="227"/>
      <c r="X119" s="227">
        <v>82</v>
      </c>
      <c r="Y119" s="227">
        <v>4</v>
      </c>
      <c r="Z119" s="227"/>
      <c r="AA119" s="227"/>
      <c r="AB119" s="227">
        <v>83</v>
      </c>
      <c r="AC119" s="227">
        <v>4</v>
      </c>
      <c r="AD119" s="227"/>
      <c r="AE119" s="227"/>
      <c r="AF119" s="227">
        <v>70</v>
      </c>
      <c r="AG119" s="227">
        <v>4</v>
      </c>
      <c r="AH119" s="227"/>
      <c r="AI119" s="227"/>
      <c r="AJ119" s="227">
        <v>49</v>
      </c>
      <c r="AK119" s="227">
        <v>3</v>
      </c>
      <c r="AL119" s="227"/>
      <c r="AM119" s="227"/>
      <c r="AN119" s="227">
        <v>23</v>
      </c>
      <c r="AO119" s="227">
        <v>1</v>
      </c>
      <c r="AP119" s="227"/>
      <c r="AQ119" s="227"/>
      <c r="AR119" s="227">
        <v>25</v>
      </c>
      <c r="AS119" s="227">
        <v>1</v>
      </c>
      <c r="AT119" s="227"/>
      <c r="AU119" s="227"/>
      <c r="AV119" s="237">
        <v>3</v>
      </c>
      <c r="AW119" s="237">
        <v>0</v>
      </c>
      <c r="AX119" s="237">
        <v>3</v>
      </c>
      <c r="AY119" s="226">
        <v>0</v>
      </c>
      <c r="AZ119" s="226">
        <v>0</v>
      </c>
      <c r="BA119" s="226">
        <v>0</v>
      </c>
      <c r="BB119" s="226"/>
      <c r="BC119" s="226"/>
      <c r="BD119" s="226"/>
      <c r="BE119" s="226"/>
      <c r="BF119" s="226"/>
      <c r="BG119" s="226"/>
      <c r="BH119" s="226"/>
      <c r="BI119" s="226"/>
      <c r="BJ119" s="226"/>
      <c r="BK119" s="226">
        <f t="shared" si="9"/>
        <v>3</v>
      </c>
      <c r="BL119" s="226">
        <f t="shared" si="10"/>
        <v>2</v>
      </c>
      <c r="BM119" s="226">
        <f t="shared" si="11"/>
        <v>0</v>
      </c>
      <c r="BN119" s="226">
        <f t="shared" si="12"/>
        <v>4</v>
      </c>
      <c r="BO119" s="226">
        <f t="shared" si="13"/>
        <v>3</v>
      </c>
      <c r="BP119" s="226">
        <f t="shared" si="14"/>
        <v>0</v>
      </c>
      <c r="BQ119" s="226">
        <f t="shared" si="15"/>
        <v>4</v>
      </c>
      <c r="BR119" s="226">
        <f t="shared" si="16"/>
        <v>3</v>
      </c>
      <c r="BS119" s="226">
        <f t="shared" si="17"/>
        <v>0</v>
      </c>
      <c r="BT119" s="226">
        <f t="shared" si="18"/>
        <v>5</v>
      </c>
      <c r="BU119" s="226">
        <f t="shared" si="19"/>
        <v>4</v>
      </c>
      <c r="BV119" s="226">
        <f t="shared" si="20"/>
        <v>0</v>
      </c>
      <c r="BW119" s="226">
        <f t="shared" si="21"/>
        <v>5</v>
      </c>
      <c r="BX119" s="226">
        <f t="shared" si="22"/>
        <v>4</v>
      </c>
      <c r="BY119" s="226">
        <f t="shared" si="23"/>
        <v>0</v>
      </c>
      <c r="BZ119" s="226">
        <f t="shared" si="24"/>
        <v>6</v>
      </c>
      <c r="CA119" s="226">
        <f t="shared" si="25"/>
        <v>5</v>
      </c>
      <c r="CB119" s="226">
        <f t="shared" si="26"/>
        <v>0</v>
      </c>
      <c r="CC119" s="234"/>
      <c r="CD119" s="234"/>
      <c r="CE119" s="234"/>
    </row>
    <row r="120" spans="1:83" ht="15.75" customHeight="1" outlineLevel="1">
      <c r="A120" s="238" t="s">
        <v>313</v>
      </c>
      <c r="B120" s="226">
        <v>10</v>
      </c>
      <c r="C120" s="225">
        <v>0.5</v>
      </c>
      <c r="D120" s="227">
        <v>66</v>
      </c>
      <c r="E120" s="227">
        <v>3</v>
      </c>
      <c r="F120" s="227">
        <v>46</v>
      </c>
      <c r="G120" s="227">
        <v>2</v>
      </c>
      <c r="H120" s="227">
        <v>55</v>
      </c>
      <c r="I120" s="227">
        <v>3</v>
      </c>
      <c r="J120" s="227">
        <v>35</v>
      </c>
      <c r="K120" s="227">
        <v>2</v>
      </c>
      <c r="L120" s="227">
        <v>77</v>
      </c>
      <c r="M120" s="227">
        <v>3</v>
      </c>
      <c r="N120" s="227">
        <v>30</v>
      </c>
      <c r="O120" s="227">
        <v>1</v>
      </c>
      <c r="P120" s="227">
        <v>77</v>
      </c>
      <c r="Q120" s="227">
        <v>3</v>
      </c>
      <c r="R120" s="227">
        <v>27</v>
      </c>
      <c r="S120" s="227">
        <v>1</v>
      </c>
      <c r="T120" s="227">
        <v>57</v>
      </c>
      <c r="U120" s="227">
        <v>2</v>
      </c>
      <c r="V120" s="227">
        <v>31</v>
      </c>
      <c r="W120" s="227">
        <v>1</v>
      </c>
      <c r="X120" s="227">
        <v>62</v>
      </c>
      <c r="Y120" s="227">
        <v>2</v>
      </c>
      <c r="Z120" s="227">
        <v>24</v>
      </c>
      <c r="AA120" s="227">
        <v>1</v>
      </c>
      <c r="AB120" s="227">
        <v>59</v>
      </c>
      <c r="AC120" s="227">
        <v>2</v>
      </c>
      <c r="AD120" s="227">
        <v>22</v>
      </c>
      <c r="AE120" s="227">
        <v>1</v>
      </c>
      <c r="AF120" s="227">
        <v>54</v>
      </c>
      <c r="AG120" s="227">
        <v>2</v>
      </c>
      <c r="AH120" s="227">
        <v>29</v>
      </c>
      <c r="AI120" s="227">
        <v>1</v>
      </c>
      <c r="AJ120" s="227">
        <v>63</v>
      </c>
      <c r="AK120" s="227">
        <v>3</v>
      </c>
      <c r="AL120" s="227">
        <v>33</v>
      </c>
      <c r="AM120" s="227">
        <v>2</v>
      </c>
      <c r="AN120" s="227">
        <v>45</v>
      </c>
      <c r="AO120" s="227">
        <v>2</v>
      </c>
      <c r="AP120" s="227">
        <v>25</v>
      </c>
      <c r="AQ120" s="227">
        <v>1</v>
      </c>
      <c r="AR120" s="227">
        <v>51</v>
      </c>
      <c r="AS120" s="227">
        <v>3</v>
      </c>
      <c r="AT120" s="227">
        <v>33</v>
      </c>
      <c r="AU120" s="227">
        <v>1</v>
      </c>
      <c r="AV120" s="237">
        <v>2</v>
      </c>
      <c r="AW120" s="237">
        <v>0</v>
      </c>
      <c r="AX120" s="237">
        <v>5</v>
      </c>
      <c r="AY120" s="226">
        <v>0</v>
      </c>
      <c r="AZ120" s="226">
        <v>0</v>
      </c>
      <c r="BA120" s="226">
        <v>0</v>
      </c>
      <c r="BB120" s="226"/>
      <c r="BC120" s="226"/>
      <c r="BD120" s="226"/>
      <c r="BE120" s="226"/>
      <c r="BF120" s="226"/>
      <c r="BG120" s="226"/>
      <c r="BH120" s="226"/>
      <c r="BI120" s="226"/>
      <c r="BJ120" s="226"/>
      <c r="BK120" s="226">
        <f t="shared" si="9"/>
        <v>3</v>
      </c>
      <c r="BL120" s="226">
        <f t="shared" si="10"/>
        <v>1</v>
      </c>
      <c r="BM120" s="226">
        <f t="shared" si="11"/>
        <v>1</v>
      </c>
      <c r="BN120" s="226">
        <f t="shared" si="12"/>
        <v>4</v>
      </c>
      <c r="BO120" s="226">
        <f t="shared" si="13"/>
        <v>2</v>
      </c>
      <c r="BP120" s="226">
        <f t="shared" si="14"/>
        <v>1</v>
      </c>
      <c r="BQ120" s="226">
        <f t="shared" si="15"/>
        <v>4</v>
      </c>
      <c r="BR120" s="226">
        <f t="shared" si="16"/>
        <v>2</v>
      </c>
      <c r="BS120" s="226">
        <f t="shared" si="17"/>
        <v>1</v>
      </c>
      <c r="BT120" s="226">
        <f t="shared" si="18"/>
        <v>4</v>
      </c>
      <c r="BU120" s="226">
        <f t="shared" si="19"/>
        <v>2</v>
      </c>
      <c r="BV120" s="226">
        <f t="shared" si="20"/>
        <v>1</v>
      </c>
      <c r="BW120" s="226">
        <f t="shared" si="21"/>
        <v>5</v>
      </c>
      <c r="BX120" s="226">
        <f t="shared" si="22"/>
        <v>3</v>
      </c>
      <c r="BY120" s="226">
        <f t="shared" si="23"/>
        <v>1</v>
      </c>
      <c r="BZ120" s="226">
        <f t="shared" si="24"/>
        <v>5</v>
      </c>
      <c r="CA120" s="226">
        <f t="shared" si="25"/>
        <v>3</v>
      </c>
      <c r="CB120" s="226">
        <f t="shared" si="26"/>
        <v>2</v>
      </c>
      <c r="CC120" s="234"/>
      <c r="CD120" s="234"/>
      <c r="CE120" s="234"/>
    </row>
    <row r="121" spans="1:83" ht="15.75" customHeight="1" outlineLevel="1">
      <c r="A121" s="238" t="s">
        <v>313</v>
      </c>
      <c r="B121" s="226">
        <v>16</v>
      </c>
      <c r="C121" s="225">
        <v>0.5</v>
      </c>
      <c r="D121" s="227">
        <v>55</v>
      </c>
      <c r="E121" s="227">
        <v>2</v>
      </c>
      <c r="F121" s="227"/>
      <c r="G121" s="227"/>
      <c r="H121" s="227">
        <v>74</v>
      </c>
      <c r="I121" s="227">
        <v>4</v>
      </c>
      <c r="J121" s="227"/>
      <c r="K121" s="227"/>
      <c r="L121" s="227">
        <v>64</v>
      </c>
      <c r="M121" s="227">
        <v>3</v>
      </c>
      <c r="N121" s="227"/>
      <c r="O121" s="227"/>
      <c r="P121" s="227">
        <v>70</v>
      </c>
      <c r="Q121" s="227">
        <v>3</v>
      </c>
      <c r="R121" s="227"/>
      <c r="S121" s="227"/>
      <c r="T121" s="227">
        <v>40</v>
      </c>
      <c r="U121" s="227">
        <v>2</v>
      </c>
      <c r="V121" s="227"/>
      <c r="W121" s="227"/>
      <c r="X121" s="227">
        <v>87</v>
      </c>
      <c r="Y121" s="227">
        <v>4</v>
      </c>
      <c r="Z121" s="227"/>
      <c r="AA121" s="227"/>
      <c r="AB121" s="227">
        <v>65</v>
      </c>
      <c r="AC121" s="227">
        <v>3</v>
      </c>
      <c r="AD121" s="227"/>
      <c r="AE121" s="227"/>
      <c r="AF121" s="227">
        <v>66</v>
      </c>
      <c r="AG121" s="227">
        <v>3</v>
      </c>
      <c r="AH121" s="227"/>
      <c r="AI121" s="227"/>
      <c r="AJ121" s="227">
        <v>41</v>
      </c>
      <c r="AK121" s="227">
        <v>2</v>
      </c>
      <c r="AL121" s="227"/>
      <c r="AM121" s="227"/>
      <c r="AN121" s="227">
        <v>41</v>
      </c>
      <c r="AO121" s="227">
        <v>2</v>
      </c>
      <c r="AP121" s="227"/>
      <c r="AQ121" s="227"/>
      <c r="AR121" s="227">
        <v>35</v>
      </c>
      <c r="AS121" s="227">
        <v>2</v>
      </c>
      <c r="AT121" s="227"/>
      <c r="AU121" s="227"/>
      <c r="AV121" s="237">
        <v>3</v>
      </c>
      <c r="AW121" s="237">
        <v>0</v>
      </c>
      <c r="AX121" s="237">
        <v>3</v>
      </c>
      <c r="AY121" s="226">
        <v>0</v>
      </c>
      <c r="AZ121" s="226">
        <v>0</v>
      </c>
      <c r="BA121" s="226">
        <v>0</v>
      </c>
      <c r="BB121" s="226"/>
      <c r="BC121" s="226"/>
      <c r="BD121" s="226"/>
      <c r="BE121" s="226"/>
      <c r="BF121" s="226"/>
      <c r="BG121" s="226"/>
      <c r="BH121" s="226"/>
      <c r="BI121" s="226"/>
      <c r="BJ121" s="226"/>
      <c r="BK121" s="226">
        <f t="shared" si="9"/>
        <v>2</v>
      </c>
      <c r="BL121" s="226">
        <f t="shared" si="10"/>
        <v>2</v>
      </c>
      <c r="BM121" s="226">
        <f t="shared" si="11"/>
        <v>0</v>
      </c>
      <c r="BN121" s="226">
        <f t="shared" si="12"/>
        <v>3</v>
      </c>
      <c r="BO121" s="226">
        <f t="shared" si="13"/>
        <v>2</v>
      </c>
      <c r="BP121" s="226">
        <f t="shared" si="14"/>
        <v>0</v>
      </c>
      <c r="BQ121" s="226">
        <f t="shared" si="15"/>
        <v>3</v>
      </c>
      <c r="BR121" s="226">
        <f t="shared" si="16"/>
        <v>2</v>
      </c>
      <c r="BS121" s="226">
        <f t="shared" si="17"/>
        <v>0</v>
      </c>
      <c r="BT121" s="226">
        <f t="shared" si="18"/>
        <v>4</v>
      </c>
      <c r="BU121" s="226">
        <f t="shared" si="19"/>
        <v>3</v>
      </c>
      <c r="BV121" s="226">
        <f t="shared" si="20"/>
        <v>0</v>
      </c>
      <c r="BW121" s="226">
        <f t="shared" si="21"/>
        <v>4</v>
      </c>
      <c r="BX121" s="226">
        <f t="shared" si="22"/>
        <v>3</v>
      </c>
      <c r="BY121" s="226">
        <f t="shared" si="23"/>
        <v>0</v>
      </c>
      <c r="BZ121" s="226">
        <f t="shared" si="24"/>
        <v>4</v>
      </c>
      <c r="CA121" s="226">
        <f t="shared" si="25"/>
        <v>4</v>
      </c>
      <c r="CB121" s="226">
        <f t="shared" si="26"/>
        <v>0</v>
      </c>
      <c r="CC121" s="234"/>
      <c r="CD121" s="234"/>
      <c r="CE121" s="234"/>
    </row>
    <row r="122" spans="1:83" ht="15.75" customHeight="1" outlineLevel="1">
      <c r="A122" s="238" t="s">
        <v>313</v>
      </c>
      <c r="B122" s="226">
        <v>18</v>
      </c>
      <c r="C122" s="225">
        <v>0.5</v>
      </c>
      <c r="D122" s="227">
        <v>82</v>
      </c>
      <c r="E122" s="227">
        <v>3</v>
      </c>
      <c r="F122" s="227">
        <v>25</v>
      </c>
      <c r="G122" s="227">
        <v>1</v>
      </c>
      <c r="H122" s="227">
        <v>65</v>
      </c>
      <c r="I122" s="227">
        <v>3</v>
      </c>
      <c r="J122" s="227">
        <v>17</v>
      </c>
      <c r="K122" s="227">
        <v>1</v>
      </c>
      <c r="L122" s="227">
        <v>90</v>
      </c>
      <c r="M122" s="227">
        <v>4</v>
      </c>
      <c r="N122" s="227">
        <v>13</v>
      </c>
      <c r="O122" s="227">
        <v>1</v>
      </c>
      <c r="P122" s="227">
        <v>58</v>
      </c>
      <c r="Q122" s="227">
        <v>2</v>
      </c>
      <c r="R122" s="227">
        <v>7</v>
      </c>
      <c r="S122" s="227">
        <v>1</v>
      </c>
      <c r="T122" s="227">
        <v>68</v>
      </c>
      <c r="U122" s="227">
        <v>3</v>
      </c>
      <c r="V122" s="227">
        <v>8</v>
      </c>
      <c r="W122" s="227">
        <v>1</v>
      </c>
      <c r="X122" s="227">
        <v>60</v>
      </c>
      <c r="Y122" s="227">
        <v>3</v>
      </c>
      <c r="Z122" s="227">
        <v>10</v>
      </c>
      <c r="AA122" s="227">
        <v>1</v>
      </c>
      <c r="AB122" s="227">
        <v>46</v>
      </c>
      <c r="AC122" s="227">
        <v>2</v>
      </c>
      <c r="AD122" s="227">
        <v>12</v>
      </c>
      <c r="AE122" s="227">
        <v>1</v>
      </c>
      <c r="AF122" s="227">
        <v>61</v>
      </c>
      <c r="AG122" s="227">
        <v>3</v>
      </c>
      <c r="AH122" s="227">
        <v>9</v>
      </c>
      <c r="AI122" s="227">
        <v>1</v>
      </c>
      <c r="AJ122" s="227">
        <v>61</v>
      </c>
      <c r="AK122" s="227">
        <v>3</v>
      </c>
      <c r="AL122" s="227">
        <v>9</v>
      </c>
      <c r="AM122" s="227">
        <v>1</v>
      </c>
      <c r="AN122" s="227">
        <v>47</v>
      </c>
      <c r="AO122" s="227">
        <v>2</v>
      </c>
      <c r="AP122" s="227">
        <v>10</v>
      </c>
      <c r="AQ122" s="227">
        <v>1</v>
      </c>
      <c r="AR122" s="227">
        <v>21</v>
      </c>
      <c r="AS122" s="227">
        <v>1</v>
      </c>
      <c r="AT122" s="227">
        <v>13</v>
      </c>
      <c r="AU122" s="227">
        <v>1</v>
      </c>
      <c r="AV122" s="237">
        <v>2</v>
      </c>
      <c r="AW122" s="237">
        <v>0</v>
      </c>
      <c r="AX122" s="237">
        <v>2</v>
      </c>
      <c r="AY122" s="226">
        <v>0</v>
      </c>
      <c r="AZ122" s="226">
        <v>0</v>
      </c>
      <c r="BA122" s="226">
        <v>0</v>
      </c>
      <c r="BB122" s="226"/>
      <c r="BC122" s="226"/>
      <c r="BD122" s="226"/>
      <c r="BE122" s="226"/>
      <c r="BF122" s="226"/>
      <c r="BG122" s="226"/>
      <c r="BH122" s="226"/>
      <c r="BI122" s="226"/>
      <c r="BJ122" s="226"/>
      <c r="BK122" s="226">
        <f t="shared" si="9"/>
        <v>3</v>
      </c>
      <c r="BL122" s="226">
        <f t="shared" si="10"/>
        <v>2</v>
      </c>
      <c r="BM122" s="226">
        <f t="shared" si="11"/>
        <v>1</v>
      </c>
      <c r="BN122" s="226">
        <f t="shared" si="12"/>
        <v>4</v>
      </c>
      <c r="BO122" s="226">
        <f t="shared" si="13"/>
        <v>2</v>
      </c>
      <c r="BP122" s="226">
        <f t="shared" si="14"/>
        <v>1</v>
      </c>
      <c r="BQ122" s="226">
        <f t="shared" si="15"/>
        <v>4</v>
      </c>
      <c r="BR122" s="226">
        <f t="shared" si="16"/>
        <v>2</v>
      </c>
      <c r="BS122" s="226">
        <f t="shared" si="17"/>
        <v>1</v>
      </c>
      <c r="BT122" s="226">
        <f t="shared" si="18"/>
        <v>4</v>
      </c>
      <c r="BU122" s="226">
        <f t="shared" si="19"/>
        <v>3</v>
      </c>
      <c r="BV122" s="226">
        <f t="shared" si="20"/>
        <v>1</v>
      </c>
      <c r="BW122" s="226">
        <f t="shared" si="21"/>
        <v>5</v>
      </c>
      <c r="BX122" s="226">
        <f t="shared" si="22"/>
        <v>3</v>
      </c>
      <c r="BY122" s="226">
        <f t="shared" si="23"/>
        <v>1</v>
      </c>
      <c r="BZ122" s="226">
        <f t="shared" si="24"/>
        <v>5</v>
      </c>
      <c r="CA122" s="226">
        <f t="shared" si="25"/>
        <v>4</v>
      </c>
      <c r="CB122" s="226">
        <f t="shared" si="26"/>
        <v>2</v>
      </c>
      <c r="CC122" s="234"/>
      <c r="CD122" s="234"/>
      <c r="CE122" s="234"/>
    </row>
    <row r="123" spans="1:83" ht="15.75" customHeight="1" outlineLevel="1">
      <c r="A123" s="238" t="s">
        <v>313</v>
      </c>
      <c r="B123" s="226" t="s">
        <v>320</v>
      </c>
      <c r="C123" s="225">
        <v>0.5</v>
      </c>
      <c r="D123" s="227">
        <v>138</v>
      </c>
      <c r="E123" s="227">
        <v>5</v>
      </c>
      <c r="F123" s="227"/>
      <c r="G123" s="227"/>
      <c r="H123" s="227">
        <v>139</v>
      </c>
      <c r="I123" s="227">
        <v>6</v>
      </c>
      <c r="J123" s="227"/>
      <c r="K123" s="227"/>
      <c r="L123" s="227">
        <v>141</v>
      </c>
      <c r="M123" s="227">
        <v>5</v>
      </c>
      <c r="N123" s="227"/>
      <c r="O123" s="227"/>
      <c r="P123" s="227">
        <v>165</v>
      </c>
      <c r="Q123" s="227">
        <v>6</v>
      </c>
      <c r="R123" s="227"/>
      <c r="S123" s="227"/>
      <c r="T123" s="227">
        <v>142</v>
      </c>
      <c r="U123" s="227">
        <v>6</v>
      </c>
      <c r="V123" s="227"/>
      <c r="W123" s="227"/>
      <c r="X123" s="227">
        <v>118</v>
      </c>
      <c r="Y123" s="227">
        <v>5</v>
      </c>
      <c r="Z123" s="227"/>
      <c r="AA123" s="227"/>
      <c r="AB123" s="227">
        <v>131</v>
      </c>
      <c r="AC123" s="227">
        <v>6</v>
      </c>
      <c r="AD123" s="227"/>
      <c r="AE123" s="227"/>
      <c r="AF123" s="227">
        <v>112</v>
      </c>
      <c r="AG123" s="227">
        <v>6</v>
      </c>
      <c r="AH123" s="227"/>
      <c r="AI123" s="227"/>
      <c r="AJ123" s="227">
        <v>98</v>
      </c>
      <c r="AK123" s="227">
        <v>5</v>
      </c>
      <c r="AL123" s="227"/>
      <c r="AM123" s="227"/>
      <c r="AN123" s="227">
        <v>47</v>
      </c>
      <c r="AO123" s="227">
        <v>2</v>
      </c>
      <c r="AP123" s="227"/>
      <c r="AQ123" s="227"/>
      <c r="AR123" s="227">
        <v>71</v>
      </c>
      <c r="AS123" s="227">
        <v>3</v>
      </c>
      <c r="AT123" s="227"/>
      <c r="AU123" s="227"/>
      <c r="AV123" s="237">
        <v>3</v>
      </c>
      <c r="AW123" s="237">
        <v>4</v>
      </c>
      <c r="AX123" s="237">
        <v>0</v>
      </c>
      <c r="AY123" s="226">
        <v>0</v>
      </c>
      <c r="AZ123" s="226">
        <v>0</v>
      </c>
      <c r="BA123" s="226">
        <v>0</v>
      </c>
      <c r="BB123" s="226"/>
      <c r="BC123" s="226"/>
      <c r="BD123" s="226"/>
      <c r="BE123" s="226"/>
      <c r="BF123" s="226"/>
      <c r="BG123" s="226"/>
      <c r="BH123" s="226"/>
      <c r="BI123" s="226"/>
      <c r="BJ123" s="226"/>
      <c r="BK123" s="226">
        <f t="shared" si="9"/>
        <v>5</v>
      </c>
      <c r="BL123" s="226">
        <f t="shared" si="10"/>
        <v>3</v>
      </c>
      <c r="BM123" s="226">
        <f t="shared" si="11"/>
        <v>0</v>
      </c>
      <c r="BN123" s="226">
        <f t="shared" si="12"/>
        <v>5</v>
      </c>
      <c r="BO123" s="226">
        <f t="shared" si="13"/>
        <v>4</v>
      </c>
      <c r="BP123" s="226">
        <f t="shared" si="14"/>
        <v>0</v>
      </c>
      <c r="BQ123" s="226">
        <f t="shared" si="15"/>
        <v>6</v>
      </c>
      <c r="BR123" s="226">
        <f t="shared" si="16"/>
        <v>4</v>
      </c>
      <c r="BS123" s="226">
        <f t="shared" si="17"/>
        <v>0</v>
      </c>
      <c r="BT123" s="226">
        <f t="shared" si="18"/>
        <v>6</v>
      </c>
      <c r="BU123" s="226">
        <f t="shared" si="19"/>
        <v>6</v>
      </c>
      <c r="BV123" s="226">
        <f t="shared" si="20"/>
        <v>0</v>
      </c>
      <c r="BW123" s="226">
        <f t="shared" si="21"/>
        <v>7</v>
      </c>
      <c r="BX123" s="226">
        <f t="shared" si="22"/>
        <v>6</v>
      </c>
      <c r="BY123" s="226">
        <f t="shared" si="23"/>
        <v>0</v>
      </c>
      <c r="BZ123" s="226">
        <f t="shared" si="24"/>
        <v>8</v>
      </c>
      <c r="CA123" s="226">
        <f t="shared" si="25"/>
        <v>7</v>
      </c>
      <c r="CB123" s="226">
        <f t="shared" si="26"/>
        <v>0</v>
      </c>
      <c r="CC123" s="234"/>
      <c r="CD123" s="234"/>
      <c r="CE123" s="234"/>
    </row>
    <row r="124" spans="1:83" ht="15.75" customHeight="1" outlineLevel="1">
      <c r="A124" s="225" t="s">
        <v>325</v>
      </c>
      <c r="B124" s="226">
        <v>5</v>
      </c>
      <c r="C124" s="225">
        <v>0.5</v>
      </c>
      <c r="D124" s="227">
        <v>117</v>
      </c>
      <c r="E124" s="227">
        <v>4</v>
      </c>
      <c r="F124" s="227">
        <v>38</v>
      </c>
      <c r="G124" s="227">
        <v>1</v>
      </c>
      <c r="H124" s="227">
        <v>110</v>
      </c>
      <c r="I124" s="227">
        <v>4</v>
      </c>
      <c r="J124" s="227">
        <v>28</v>
      </c>
      <c r="K124" s="227">
        <v>1</v>
      </c>
      <c r="L124" s="227">
        <v>106</v>
      </c>
      <c r="M124" s="227">
        <v>4</v>
      </c>
      <c r="N124" s="227">
        <v>27</v>
      </c>
      <c r="O124" s="227">
        <v>1</v>
      </c>
      <c r="P124" s="227">
        <v>100</v>
      </c>
      <c r="Q124" s="227">
        <v>4</v>
      </c>
      <c r="R124" s="227">
        <v>23</v>
      </c>
      <c r="S124" s="227">
        <v>1</v>
      </c>
      <c r="T124" s="227">
        <v>106</v>
      </c>
      <c r="U124" s="227">
        <v>4</v>
      </c>
      <c r="V124" s="227">
        <v>26</v>
      </c>
      <c r="W124" s="227">
        <v>1</v>
      </c>
      <c r="X124" s="227">
        <v>93</v>
      </c>
      <c r="Y124" s="227">
        <v>4</v>
      </c>
      <c r="Z124" s="227">
        <v>21</v>
      </c>
      <c r="AA124" s="227">
        <v>1</v>
      </c>
      <c r="AB124" s="227">
        <v>75</v>
      </c>
      <c r="AC124" s="227">
        <v>3</v>
      </c>
      <c r="AD124" s="227">
        <v>16</v>
      </c>
      <c r="AE124" s="227">
        <v>1</v>
      </c>
      <c r="AF124" s="227">
        <v>86</v>
      </c>
      <c r="AG124" s="227">
        <v>3</v>
      </c>
      <c r="AH124" s="227">
        <v>19</v>
      </c>
      <c r="AI124" s="227">
        <v>1</v>
      </c>
      <c r="AJ124" s="227">
        <v>81</v>
      </c>
      <c r="AK124" s="227">
        <v>3</v>
      </c>
      <c r="AL124" s="227">
        <v>21</v>
      </c>
      <c r="AM124" s="227">
        <v>1</v>
      </c>
      <c r="AN124" s="227">
        <v>38</v>
      </c>
      <c r="AO124" s="227">
        <v>2</v>
      </c>
      <c r="AP124" s="227">
        <v>21</v>
      </c>
      <c r="AQ124" s="227">
        <v>1</v>
      </c>
      <c r="AR124" s="227">
        <v>43</v>
      </c>
      <c r="AS124" s="227">
        <v>2</v>
      </c>
      <c r="AT124" s="227" t="s">
        <v>15</v>
      </c>
      <c r="AU124" s="227" t="s">
        <v>15</v>
      </c>
      <c r="AV124" s="237">
        <v>3</v>
      </c>
      <c r="AW124" s="237">
        <v>1</v>
      </c>
      <c r="AX124" s="237">
        <v>1</v>
      </c>
      <c r="AY124" s="226">
        <v>0</v>
      </c>
      <c r="AZ124" s="226">
        <v>0</v>
      </c>
      <c r="BA124" s="226">
        <v>0</v>
      </c>
      <c r="BB124" s="226"/>
      <c r="BC124" s="226"/>
      <c r="BD124" s="226"/>
      <c r="BE124" s="226"/>
      <c r="BF124" s="226"/>
      <c r="BG124" s="226"/>
      <c r="BH124" s="226"/>
      <c r="BI124" s="226"/>
      <c r="BJ124" s="226"/>
      <c r="BK124" s="226" t="e">
        <f t="shared" si="9"/>
        <v>#VALUE!</v>
      </c>
      <c r="BL124" s="226">
        <f t="shared" si="10"/>
        <v>2</v>
      </c>
      <c r="BM124" s="226">
        <f t="shared" si="11"/>
        <v>1</v>
      </c>
      <c r="BN124" s="226" t="e">
        <f t="shared" si="12"/>
        <v>#VALUE!</v>
      </c>
      <c r="BO124" s="226">
        <f t="shared" si="13"/>
        <v>3</v>
      </c>
      <c r="BP124" s="226">
        <f t="shared" si="14"/>
        <v>1</v>
      </c>
      <c r="BQ124" s="226" t="e">
        <f t="shared" si="15"/>
        <v>#VALUE!</v>
      </c>
      <c r="BR124" s="226">
        <f t="shared" si="16"/>
        <v>3</v>
      </c>
      <c r="BS124" s="226">
        <f t="shared" si="17"/>
        <v>1</v>
      </c>
      <c r="BT124" s="226" t="e">
        <f t="shared" si="18"/>
        <v>#VALUE!</v>
      </c>
      <c r="BU124" s="226">
        <f t="shared" si="19"/>
        <v>4</v>
      </c>
      <c r="BV124" s="226">
        <f t="shared" si="20"/>
        <v>1</v>
      </c>
      <c r="BW124" s="226" t="e">
        <f t="shared" si="21"/>
        <v>#VALUE!</v>
      </c>
      <c r="BX124" s="226">
        <f t="shared" si="22"/>
        <v>4</v>
      </c>
      <c r="BY124" s="226">
        <f t="shared" si="23"/>
        <v>1</v>
      </c>
      <c r="BZ124" s="226" t="e">
        <f t="shared" si="24"/>
        <v>#VALUE!</v>
      </c>
      <c r="CA124" s="226">
        <f t="shared" si="25"/>
        <v>5</v>
      </c>
      <c r="CB124" s="226">
        <f t="shared" si="26"/>
        <v>2</v>
      </c>
      <c r="CC124" s="234"/>
      <c r="CD124" s="234"/>
      <c r="CE124" s="234"/>
    </row>
    <row r="125" spans="1:83" ht="15.75" customHeight="1" outlineLevel="1">
      <c r="A125" s="225" t="s">
        <v>325</v>
      </c>
      <c r="B125" s="226">
        <v>8</v>
      </c>
      <c r="C125" s="225">
        <v>0.5</v>
      </c>
      <c r="D125" s="227">
        <v>56</v>
      </c>
      <c r="E125" s="227">
        <v>2</v>
      </c>
      <c r="F125" s="227"/>
      <c r="G125" s="227"/>
      <c r="H125" s="227">
        <v>38</v>
      </c>
      <c r="I125" s="227">
        <v>1</v>
      </c>
      <c r="J125" s="227"/>
      <c r="K125" s="227"/>
      <c r="L125" s="227">
        <v>44</v>
      </c>
      <c r="M125" s="227">
        <v>2</v>
      </c>
      <c r="N125" s="227"/>
      <c r="O125" s="227"/>
      <c r="P125" s="227">
        <v>31</v>
      </c>
      <c r="Q125" s="227">
        <v>1</v>
      </c>
      <c r="R125" s="227"/>
      <c r="S125" s="227"/>
      <c r="T125" s="227">
        <v>22</v>
      </c>
      <c r="U125" s="227">
        <v>1</v>
      </c>
      <c r="V125" s="227"/>
      <c r="W125" s="227"/>
      <c r="X125" s="227">
        <v>24</v>
      </c>
      <c r="Y125" s="227">
        <v>1</v>
      </c>
      <c r="Z125" s="227"/>
      <c r="AA125" s="227"/>
      <c r="AB125" s="227">
        <v>43</v>
      </c>
      <c r="AC125" s="227">
        <v>2</v>
      </c>
      <c r="AD125" s="227"/>
      <c r="AE125" s="227"/>
      <c r="AF125" s="227">
        <v>27</v>
      </c>
      <c r="AG125" s="227">
        <v>1</v>
      </c>
      <c r="AH125" s="227"/>
      <c r="AI125" s="227"/>
      <c r="AJ125" s="227">
        <v>24</v>
      </c>
      <c r="AK125" s="227">
        <v>1</v>
      </c>
      <c r="AL125" s="227"/>
      <c r="AM125" s="227"/>
      <c r="AN125" s="227">
        <v>21</v>
      </c>
      <c r="AO125" s="227">
        <v>1</v>
      </c>
      <c r="AP125" s="227"/>
      <c r="AQ125" s="227"/>
      <c r="AR125" s="227">
        <v>53</v>
      </c>
      <c r="AS125" s="227">
        <v>2</v>
      </c>
      <c r="AT125" s="227"/>
      <c r="AU125" s="227"/>
      <c r="AV125" s="237">
        <v>2</v>
      </c>
      <c r="AW125" s="237">
        <v>0</v>
      </c>
      <c r="AX125" s="237">
        <v>0</v>
      </c>
      <c r="AY125" s="226">
        <v>0</v>
      </c>
      <c r="AZ125" s="226">
        <v>0</v>
      </c>
      <c r="BA125" s="226">
        <v>0</v>
      </c>
      <c r="BB125" s="226"/>
      <c r="BC125" s="226"/>
      <c r="BD125" s="226"/>
      <c r="BE125" s="226"/>
      <c r="BF125" s="226"/>
      <c r="BG125" s="226"/>
      <c r="BH125" s="226"/>
      <c r="BI125" s="226"/>
      <c r="BJ125" s="226"/>
      <c r="BK125" s="226">
        <f t="shared" si="9"/>
        <v>2</v>
      </c>
      <c r="BL125" s="226">
        <f t="shared" si="10"/>
        <v>1</v>
      </c>
      <c r="BM125" s="226">
        <f t="shared" si="11"/>
        <v>0</v>
      </c>
      <c r="BN125" s="226">
        <f t="shared" si="12"/>
        <v>2</v>
      </c>
      <c r="BO125" s="226">
        <f t="shared" si="13"/>
        <v>1</v>
      </c>
      <c r="BP125" s="226">
        <f t="shared" si="14"/>
        <v>0</v>
      </c>
      <c r="BQ125" s="226">
        <f t="shared" si="15"/>
        <v>2</v>
      </c>
      <c r="BR125" s="226">
        <f t="shared" si="16"/>
        <v>1</v>
      </c>
      <c r="BS125" s="226">
        <f t="shared" si="17"/>
        <v>0</v>
      </c>
      <c r="BT125" s="226">
        <f t="shared" si="18"/>
        <v>2</v>
      </c>
      <c r="BU125" s="226">
        <f t="shared" si="19"/>
        <v>2</v>
      </c>
      <c r="BV125" s="226">
        <f t="shared" si="20"/>
        <v>0</v>
      </c>
      <c r="BW125" s="226">
        <f t="shared" si="21"/>
        <v>2</v>
      </c>
      <c r="BX125" s="226">
        <f t="shared" si="22"/>
        <v>2</v>
      </c>
      <c r="BY125" s="226">
        <f t="shared" si="23"/>
        <v>0</v>
      </c>
      <c r="BZ125" s="226">
        <f t="shared" si="24"/>
        <v>2</v>
      </c>
      <c r="CA125" s="226">
        <f t="shared" si="25"/>
        <v>2</v>
      </c>
      <c r="CB125" s="226">
        <f t="shared" si="26"/>
        <v>0</v>
      </c>
      <c r="CC125" s="234"/>
      <c r="CD125" s="234"/>
      <c r="CE125" s="234"/>
    </row>
    <row r="126" spans="1:83" ht="15.75" customHeight="1" outlineLevel="1">
      <c r="A126" s="225" t="s">
        <v>325</v>
      </c>
      <c r="B126" s="226">
        <v>11</v>
      </c>
      <c r="C126" s="225">
        <v>0.5</v>
      </c>
      <c r="D126" s="225">
        <v>125</v>
      </c>
      <c r="E126" s="225">
        <v>3</v>
      </c>
      <c r="F126" s="225">
        <v>167</v>
      </c>
      <c r="G126" s="225">
        <v>4</v>
      </c>
      <c r="H126" s="225">
        <v>139</v>
      </c>
      <c r="I126" s="225">
        <v>4</v>
      </c>
      <c r="J126" s="225">
        <v>195</v>
      </c>
      <c r="K126" s="225">
        <v>5</v>
      </c>
      <c r="L126" s="225">
        <v>174</v>
      </c>
      <c r="M126" s="225">
        <v>5</v>
      </c>
      <c r="N126" s="225">
        <v>189</v>
      </c>
      <c r="O126" s="225">
        <v>5</v>
      </c>
      <c r="P126" s="225">
        <v>115</v>
      </c>
      <c r="Q126" s="225">
        <v>4</v>
      </c>
      <c r="R126" s="225">
        <v>139</v>
      </c>
      <c r="S126" s="225">
        <v>4</v>
      </c>
      <c r="T126" s="225">
        <v>111</v>
      </c>
      <c r="U126" s="225">
        <v>4</v>
      </c>
      <c r="V126" s="225">
        <v>110</v>
      </c>
      <c r="W126" s="225">
        <v>3</v>
      </c>
      <c r="X126" s="225">
        <v>110</v>
      </c>
      <c r="Y126" s="225">
        <v>3</v>
      </c>
      <c r="Z126" s="225">
        <v>116</v>
      </c>
      <c r="AA126" s="225">
        <v>4</v>
      </c>
      <c r="AB126" s="225">
        <v>126</v>
      </c>
      <c r="AC126" s="225">
        <v>4</v>
      </c>
      <c r="AD126" s="225">
        <v>96</v>
      </c>
      <c r="AE126" s="225">
        <v>4</v>
      </c>
      <c r="AF126" s="225">
        <v>87</v>
      </c>
      <c r="AG126" s="225">
        <v>3</v>
      </c>
      <c r="AH126" s="225">
        <v>90</v>
      </c>
      <c r="AI126" s="225">
        <v>3</v>
      </c>
      <c r="AJ126" s="225">
        <v>60</v>
      </c>
      <c r="AK126" s="225">
        <v>2</v>
      </c>
      <c r="AL126" s="225">
        <v>59</v>
      </c>
      <c r="AM126" s="225">
        <v>2</v>
      </c>
      <c r="AN126" s="225">
        <v>46</v>
      </c>
      <c r="AO126" s="225">
        <v>2</v>
      </c>
      <c r="AP126" s="225">
        <v>27</v>
      </c>
      <c r="AQ126" s="225">
        <v>1</v>
      </c>
      <c r="AR126" s="225">
        <v>70</v>
      </c>
      <c r="AS126" s="225">
        <v>3</v>
      </c>
      <c r="AT126" s="225">
        <v>47</v>
      </c>
      <c r="AU126" s="225">
        <v>2</v>
      </c>
      <c r="AV126" s="237">
        <v>4</v>
      </c>
      <c r="AW126" s="237">
        <v>3</v>
      </c>
      <c r="AX126" s="237">
        <v>0</v>
      </c>
      <c r="AY126" s="226">
        <v>0</v>
      </c>
      <c r="AZ126" s="226">
        <v>0</v>
      </c>
      <c r="BA126" s="226">
        <v>0</v>
      </c>
      <c r="BB126" s="226"/>
      <c r="BC126" s="226"/>
      <c r="BD126" s="226"/>
      <c r="BE126" s="226"/>
      <c r="BF126" s="226"/>
      <c r="BG126" s="226"/>
      <c r="BH126" s="226"/>
      <c r="BI126" s="226"/>
      <c r="BJ126" s="226"/>
      <c r="BK126" s="226">
        <f t="shared" si="9"/>
        <v>6</v>
      </c>
      <c r="BL126" s="226">
        <f t="shared" si="10"/>
        <v>2</v>
      </c>
      <c r="BM126" s="226">
        <f t="shared" si="11"/>
        <v>2</v>
      </c>
      <c r="BN126" s="226">
        <f t="shared" si="12"/>
        <v>7</v>
      </c>
      <c r="BO126" s="226">
        <f t="shared" si="13"/>
        <v>3</v>
      </c>
      <c r="BP126" s="226">
        <f t="shared" si="14"/>
        <v>3</v>
      </c>
      <c r="BQ126" s="226">
        <f t="shared" si="15"/>
        <v>7</v>
      </c>
      <c r="BR126" s="226">
        <f t="shared" si="16"/>
        <v>3</v>
      </c>
      <c r="BS126" s="226">
        <f t="shared" si="17"/>
        <v>3</v>
      </c>
      <c r="BT126" s="226">
        <f t="shared" si="18"/>
        <v>8</v>
      </c>
      <c r="BU126" s="226">
        <f t="shared" si="19"/>
        <v>4</v>
      </c>
      <c r="BV126" s="226">
        <f t="shared" si="20"/>
        <v>4</v>
      </c>
      <c r="BW126" s="226">
        <f t="shared" si="21"/>
        <v>9</v>
      </c>
      <c r="BX126" s="226">
        <f t="shared" si="22"/>
        <v>4</v>
      </c>
      <c r="BY126" s="226">
        <f t="shared" si="23"/>
        <v>4</v>
      </c>
      <c r="BZ126" s="226">
        <f t="shared" si="24"/>
        <v>10</v>
      </c>
      <c r="CA126" s="226">
        <f t="shared" si="25"/>
        <v>5</v>
      </c>
      <c r="CB126" s="226">
        <f t="shared" si="26"/>
        <v>5</v>
      </c>
      <c r="CC126" s="234"/>
      <c r="CD126" s="234"/>
      <c r="CE126" s="234"/>
    </row>
    <row r="127" spans="1:83" ht="15.75" customHeight="1" outlineLevel="1">
      <c r="A127" s="225" t="s">
        <v>325</v>
      </c>
      <c r="B127" s="226">
        <v>12</v>
      </c>
      <c r="C127" s="225">
        <v>0.5</v>
      </c>
      <c r="D127" s="227">
        <v>123</v>
      </c>
      <c r="E127" s="227">
        <v>4</v>
      </c>
      <c r="F127" s="227">
        <v>78</v>
      </c>
      <c r="G127" s="227">
        <v>2</v>
      </c>
      <c r="H127" s="227">
        <v>127</v>
      </c>
      <c r="I127" s="227">
        <v>5</v>
      </c>
      <c r="J127" s="227">
        <v>51</v>
      </c>
      <c r="K127" s="227">
        <v>2</v>
      </c>
      <c r="L127" s="227">
        <v>120</v>
      </c>
      <c r="M127" s="227">
        <v>4</v>
      </c>
      <c r="N127" s="227">
        <v>81</v>
      </c>
      <c r="O127" s="227">
        <v>3</v>
      </c>
      <c r="P127" s="227">
        <v>129</v>
      </c>
      <c r="Q127" s="227">
        <v>5</v>
      </c>
      <c r="R127" s="227">
        <v>51</v>
      </c>
      <c r="S127" s="227">
        <v>2</v>
      </c>
      <c r="T127" s="227">
        <v>98</v>
      </c>
      <c r="U127" s="227">
        <v>4</v>
      </c>
      <c r="V127" s="227">
        <v>51</v>
      </c>
      <c r="W127" s="227">
        <v>2</v>
      </c>
      <c r="X127" s="227">
        <v>84</v>
      </c>
      <c r="Y127" s="227">
        <v>3</v>
      </c>
      <c r="Z127" s="227">
        <v>27</v>
      </c>
      <c r="AA127" s="227">
        <v>1</v>
      </c>
      <c r="AB127" s="227">
        <v>61</v>
      </c>
      <c r="AC127" s="227">
        <v>2</v>
      </c>
      <c r="AD127" s="227">
        <v>34</v>
      </c>
      <c r="AE127" s="227">
        <v>2</v>
      </c>
      <c r="AF127" s="227">
        <v>77</v>
      </c>
      <c r="AG127" s="227">
        <v>3</v>
      </c>
      <c r="AH127" s="227">
        <v>24</v>
      </c>
      <c r="AI127" s="227">
        <v>1</v>
      </c>
      <c r="AJ127" s="227">
        <v>79</v>
      </c>
      <c r="AK127" s="227">
        <v>3</v>
      </c>
      <c r="AL127" s="227">
        <v>30</v>
      </c>
      <c r="AM127" s="227">
        <v>1</v>
      </c>
      <c r="AN127" s="227">
        <v>50</v>
      </c>
      <c r="AO127" s="227">
        <v>2</v>
      </c>
      <c r="AP127" s="227">
        <v>23</v>
      </c>
      <c r="AQ127" s="227">
        <v>1</v>
      </c>
      <c r="AR127" s="227">
        <v>44</v>
      </c>
      <c r="AS127" s="227">
        <v>2</v>
      </c>
      <c r="AT127" s="227">
        <v>23</v>
      </c>
      <c r="AU127" s="227">
        <v>1</v>
      </c>
      <c r="AV127" s="237">
        <v>2</v>
      </c>
      <c r="AW127" s="237">
        <v>0</v>
      </c>
      <c r="AX127" s="237">
        <v>0</v>
      </c>
      <c r="AY127" s="226">
        <v>0</v>
      </c>
      <c r="AZ127" s="226">
        <v>0</v>
      </c>
      <c r="BA127" s="226">
        <v>0</v>
      </c>
      <c r="BB127" s="226"/>
      <c r="BC127" s="226"/>
      <c r="BD127" s="226"/>
      <c r="BE127" s="226"/>
      <c r="BF127" s="226"/>
      <c r="BG127" s="226"/>
      <c r="BH127" s="226"/>
      <c r="BI127" s="226"/>
      <c r="BJ127" s="226"/>
      <c r="BK127" s="226">
        <f t="shared" si="9"/>
        <v>4</v>
      </c>
      <c r="BL127" s="226">
        <f t="shared" si="10"/>
        <v>2</v>
      </c>
      <c r="BM127" s="226">
        <f t="shared" si="11"/>
        <v>1</v>
      </c>
      <c r="BN127" s="226">
        <f t="shared" si="12"/>
        <v>5</v>
      </c>
      <c r="BO127" s="226">
        <f t="shared" si="13"/>
        <v>2</v>
      </c>
      <c r="BP127" s="226">
        <f t="shared" si="14"/>
        <v>2</v>
      </c>
      <c r="BQ127" s="226">
        <f t="shared" si="15"/>
        <v>5</v>
      </c>
      <c r="BR127" s="226">
        <f t="shared" si="16"/>
        <v>3</v>
      </c>
      <c r="BS127" s="226">
        <f t="shared" si="17"/>
        <v>2</v>
      </c>
      <c r="BT127" s="226">
        <f t="shared" si="18"/>
        <v>6</v>
      </c>
      <c r="BU127" s="226">
        <f t="shared" si="19"/>
        <v>4</v>
      </c>
      <c r="BV127" s="226">
        <f t="shared" si="20"/>
        <v>2</v>
      </c>
      <c r="BW127" s="226">
        <f t="shared" si="21"/>
        <v>7</v>
      </c>
      <c r="BX127" s="226">
        <f t="shared" si="22"/>
        <v>4</v>
      </c>
      <c r="BY127" s="226">
        <f t="shared" si="23"/>
        <v>2</v>
      </c>
      <c r="BZ127" s="226">
        <f t="shared" si="24"/>
        <v>7</v>
      </c>
      <c r="CA127" s="226">
        <f t="shared" si="25"/>
        <v>4</v>
      </c>
      <c r="CB127" s="226">
        <f t="shared" si="26"/>
        <v>3</v>
      </c>
      <c r="CC127" s="234"/>
      <c r="CD127" s="234"/>
      <c r="CE127" s="234"/>
    </row>
    <row r="128" spans="1:83" ht="15.75" customHeight="1" outlineLevel="1">
      <c r="A128" s="225" t="s">
        <v>325</v>
      </c>
      <c r="B128" s="226">
        <v>16</v>
      </c>
      <c r="C128" s="225">
        <v>0.5</v>
      </c>
      <c r="D128" s="225">
        <v>85</v>
      </c>
      <c r="E128" s="225">
        <v>4</v>
      </c>
      <c r="F128" s="225"/>
      <c r="G128" s="225"/>
      <c r="H128" s="225">
        <v>88</v>
      </c>
      <c r="I128" s="225">
        <v>3</v>
      </c>
      <c r="J128" s="225"/>
      <c r="K128" s="225"/>
      <c r="L128" s="225">
        <v>106</v>
      </c>
      <c r="M128" s="225">
        <v>4</v>
      </c>
      <c r="N128" s="225"/>
      <c r="O128" s="225"/>
      <c r="P128" s="225">
        <v>99</v>
      </c>
      <c r="Q128" s="225">
        <v>4</v>
      </c>
      <c r="R128" s="225"/>
      <c r="S128" s="225"/>
      <c r="T128" s="225">
        <v>78</v>
      </c>
      <c r="U128" s="225">
        <v>4</v>
      </c>
      <c r="V128" s="225"/>
      <c r="W128" s="225"/>
      <c r="X128" s="225">
        <v>76</v>
      </c>
      <c r="Y128" s="225">
        <v>3</v>
      </c>
      <c r="Z128" s="225"/>
      <c r="AA128" s="225"/>
      <c r="AB128" s="225">
        <v>91</v>
      </c>
      <c r="AC128" s="225">
        <v>4</v>
      </c>
      <c r="AD128" s="225"/>
      <c r="AE128" s="225"/>
      <c r="AF128" s="225">
        <v>79</v>
      </c>
      <c r="AG128" s="225">
        <v>4</v>
      </c>
      <c r="AH128" s="225"/>
      <c r="AI128" s="225"/>
      <c r="AJ128" s="225">
        <v>46</v>
      </c>
      <c r="AK128" s="225">
        <v>2</v>
      </c>
      <c r="AL128" s="225"/>
      <c r="AM128" s="225"/>
      <c r="AN128" s="225">
        <v>38</v>
      </c>
      <c r="AO128" s="225">
        <v>2</v>
      </c>
      <c r="AP128" s="225"/>
      <c r="AQ128" s="225"/>
      <c r="AR128" s="225">
        <v>40</v>
      </c>
      <c r="AS128" s="225">
        <v>2</v>
      </c>
      <c r="AT128" s="225"/>
      <c r="AU128" s="225"/>
      <c r="AV128" s="237">
        <v>1</v>
      </c>
      <c r="AW128" s="237">
        <v>0</v>
      </c>
      <c r="AX128" s="237">
        <v>0</v>
      </c>
      <c r="AY128" s="226">
        <v>0</v>
      </c>
      <c r="AZ128" s="226">
        <v>0</v>
      </c>
      <c r="BA128" s="226">
        <v>0</v>
      </c>
      <c r="BB128" s="226"/>
      <c r="BC128" s="226"/>
      <c r="BD128" s="226"/>
      <c r="BE128" s="226"/>
      <c r="BF128" s="226"/>
      <c r="BG128" s="226"/>
      <c r="BH128" s="226"/>
      <c r="BI128" s="226"/>
      <c r="BJ128" s="226"/>
      <c r="BK128" s="226">
        <f t="shared" si="9"/>
        <v>3</v>
      </c>
      <c r="BL128" s="226">
        <f t="shared" si="10"/>
        <v>2</v>
      </c>
      <c r="BM128" s="226">
        <f t="shared" si="11"/>
        <v>0</v>
      </c>
      <c r="BN128" s="226">
        <f t="shared" si="12"/>
        <v>4</v>
      </c>
      <c r="BO128" s="226">
        <f t="shared" si="13"/>
        <v>3</v>
      </c>
      <c r="BP128" s="226">
        <f t="shared" si="14"/>
        <v>0</v>
      </c>
      <c r="BQ128" s="226">
        <f t="shared" si="15"/>
        <v>4</v>
      </c>
      <c r="BR128" s="226">
        <f t="shared" si="16"/>
        <v>3</v>
      </c>
      <c r="BS128" s="226">
        <f t="shared" si="17"/>
        <v>0</v>
      </c>
      <c r="BT128" s="226">
        <f t="shared" si="18"/>
        <v>4</v>
      </c>
      <c r="BU128" s="226">
        <f t="shared" si="19"/>
        <v>4</v>
      </c>
      <c r="BV128" s="226">
        <f t="shared" si="20"/>
        <v>0</v>
      </c>
      <c r="BW128" s="226">
        <f t="shared" si="21"/>
        <v>5</v>
      </c>
      <c r="BX128" s="226">
        <f t="shared" si="22"/>
        <v>4</v>
      </c>
      <c r="BY128" s="226">
        <f t="shared" si="23"/>
        <v>0</v>
      </c>
      <c r="BZ128" s="226">
        <f t="shared" si="24"/>
        <v>5</v>
      </c>
      <c r="CA128" s="226">
        <f t="shared" si="25"/>
        <v>5</v>
      </c>
      <c r="CB128" s="226">
        <f t="shared" si="26"/>
        <v>0</v>
      </c>
      <c r="CC128" s="234"/>
      <c r="CD128" s="234"/>
      <c r="CE128" s="234"/>
    </row>
    <row r="129" spans="1:83" ht="15.75" customHeight="1" outlineLevel="1">
      <c r="A129" s="225" t="s">
        <v>325</v>
      </c>
      <c r="B129" s="226">
        <v>18</v>
      </c>
      <c r="C129" s="225">
        <v>0.5</v>
      </c>
      <c r="D129" s="227">
        <v>78</v>
      </c>
      <c r="E129" s="227">
        <v>2</v>
      </c>
      <c r="F129" s="227"/>
      <c r="G129" s="227"/>
      <c r="H129" s="227">
        <v>76</v>
      </c>
      <c r="I129" s="227">
        <v>3</v>
      </c>
      <c r="J129" s="227"/>
      <c r="K129" s="227"/>
      <c r="L129" s="227">
        <v>63</v>
      </c>
      <c r="M129" s="227">
        <v>2</v>
      </c>
      <c r="N129" s="227"/>
      <c r="O129" s="227"/>
      <c r="P129" s="227">
        <v>61</v>
      </c>
      <c r="Q129" s="227">
        <v>2</v>
      </c>
      <c r="R129" s="227"/>
      <c r="S129" s="227"/>
      <c r="T129" s="227">
        <v>58</v>
      </c>
      <c r="U129" s="227">
        <v>2</v>
      </c>
      <c r="V129" s="227"/>
      <c r="W129" s="227"/>
      <c r="X129" s="227">
        <v>65</v>
      </c>
      <c r="Y129" s="227">
        <v>3</v>
      </c>
      <c r="Z129" s="227"/>
      <c r="AA129" s="227"/>
      <c r="AB129" s="227">
        <v>58</v>
      </c>
      <c r="AC129" s="227">
        <v>2</v>
      </c>
      <c r="AD129" s="227"/>
      <c r="AE129" s="227"/>
      <c r="AF129" s="227">
        <v>66</v>
      </c>
      <c r="AG129" s="227">
        <v>3</v>
      </c>
      <c r="AH129" s="227"/>
      <c r="AI129" s="227"/>
      <c r="AJ129" s="227">
        <v>54</v>
      </c>
      <c r="AK129" s="227">
        <v>2</v>
      </c>
      <c r="AL129" s="227"/>
      <c r="AM129" s="227"/>
      <c r="AN129" s="227">
        <v>37</v>
      </c>
      <c r="AO129" s="227">
        <v>2</v>
      </c>
      <c r="AP129" s="227"/>
      <c r="AQ129" s="227"/>
      <c r="AR129" s="227">
        <v>46</v>
      </c>
      <c r="AS129" s="227">
        <v>2</v>
      </c>
      <c r="AT129" s="227"/>
      <c r="AU129" s="227"/>
      <c r="AV129" s="237">
        <v>1</v>
      </c>
      <c r="AW129" s="237">
        <v>0</v>
      </c>
      <c r="AX129" s="237">
        <v>0</v>
      </c>
      <c r="AY129" s="226">
        <v>0</v>
      </c>
      <c r="AZ129" s="226">
        <v>0</v>
      </c>
      <c r="BA129" s="226">
        <v>0</v>
      </c>
      <c r="BB129" s="226"/>
      <c r="BC129" s="226"/>
      <c r="BD129" s="226"/>
      <c r="BE129" s="226"/>
      <c r="BF129" s="226"/>
      <c r="BG129" s="226"/>
      <c r="BH129" s="226"/>
      <c r="BI129" s="226"/>
      <c r="BJ129" s="226"/>
      <c r="BK129" s="226">
        <f t="shared" si="9"/>
        <v>2</v>
      </c>
      <c r="BL129" s="226">
        <f t="shared" si="10"/>
        <v>1</v>
      </c>
      <c r="BM129" s="226">
        <f t="shared" si="11"/>
        <v>0</v>
      </c>
      <c r="BN129" s="226">
        <f t="shared" si="12"/>
        <v>3</v>
      </c>
      <c r="BO129" s="226">
        <f t="shared" si="13"/>
        <v>2</v>
      </c>
      <c r="BP129" s="226">
        <f t="shared" si="14"/>
        <v>0</v>
      </c>
      <c r="BQ129" s="226">
        <f t="shared" si="15"/>
        <v>2</v>
      </c>
      <c r="BR129" s="226">
        <f t="shared" si="16"/>
        <v>2</v>
      </c>
      <c r="BS129" s="226">
        <f t="shared" si="17"/>
        <v>0</v>
      </c>
      <c r="BT129" s="226">
        <f t="shared" si="18"/>
        <v>3</v>
      </c>
      <c r="BU129" s="226">
        <f t="shared" si="19"/>
        <v>2</v>
      </c>
      <c r="BV129" s="226">
        <f t="shared" si="20"/>
        <v>0</v>
      </c>
      <c r="BW129" s="226">
        <f t="shared" si="21"/>
        <v>3</v>
      </c>
      <c r="BX129" s="226">
        <f t="shared" si="22"/>
        <v>2</v>
      </c>
      <c r="BY129" s="226">
        <f t="shared" si="23"/>
        <v>0</v>
      </c>
      <c r="BZ129" s="226">
        <f t="shared" si="24"/>
        <v>3</v>
      </c>
      <c r="CA129" s="226">
        <f t="shared" si="25"/>
        <v>3</v>
      </c>
      <c r="CB129" s="226">
        <f t="shared" si="26"/>
        <v>0</v>
      </c>
      <c r="CC129" s="234"/>
      <c r="CD129" s="234"/>
      <c r="CE129" s="234"/>
    </row>
    <row r="130" spans="1:83" ht="15.75" customHeight="1" outlineLevel="1">
      <c r="A130" s="225" t="s">
        <v>325</v>
      </c>
      <c r="B130" s="226">
        <v>19</v>
      </c>
      <c r="C130" s="225">
        <v>0.5</v>
      </c>
      <c r="D130" s="227">
        <v>191</v>
      </c>
      <c r="E130" s="227">
        <v>7</v>
      </c>
      <c r="F130" s="227"/>
      <c r="G130" s="227"/>
      <c r="H130" s="227">
        <v>171</v>
      </c>
      <c r="I130" s="227">
        <v>7</v>
      </c>
      <c r="J130" s="227"/>
      <c r="K130" s="227"/>
      <c r="L130" s="227">
        <v>173</v>
      </c>
      <c r="M130" s="227">
        <v>7</v>
      </c>
      <c r="N130" s="227"/>
      <c r="O130" s="227"/>
      <c r="P130" s="227">
        <v>187</v>
      </c>
      <c r="Q130" s="227">
        <v>7</v>
      </c>
      <c r="R130" s="227"/>
      <c r="S130" s="227"/>
      <c r="T130" s="227">
        <v>160</v>
      </c>
      <c r="U130" s="227">
        <v>8</v>
      </c>
      <c r="V130" s="227"/>
      <c r="W130" s="227"/>
      <c r="X130" s="227">
        <v>156</v>
      </c>
      <c r="Y130" s="227">
        <v>7</v>
      </c>
      <c r="Z130" s="227"/>
      <c r="AA130" s="227"/>
      <c r="AB130" s="227">
        <v>140</v>
      </c>
      <c r="AC130" s="227">
        <v>7</v>
      </c>
      <c r="AD130" s="227"/>
      <c r="AE130" s="227"/>
      <c r="AF130" s="227">
        <v>137</v>
      </c>
      <c r="AG130" s="227">
        <v>6</v>
      </c>
      <c r="AH130" s="227"/>
      <c r="AI130" s="227"/>
      <c r="AJ130" s="227">
        <v>133</v>
      </c>
      <c r="AK130" s="227">
        <v>6</v>
      </c>
      <c r="AL130" s="227"/>
      <c r="AM130" s="227"/>
      <c r="AN130" s="227">
        <v>72</v>
      </c>
      <c r="AO130" s="227">
        <v>3</v>
      </c>
      <c r="AP130" s="227"/>
      <c r="AQ130" s="227"/>
      <c r="AR130" s="227">
        <v>73</v>
      </c>
      <c r="AS130" s="227">
        <v>3</v>
      </c>
      <c r="AT130" s="227"/>
      <c r="AU130" s="227"/>
      <c r="AV130" s="237">
        <v>3</v>
      </c>
      <c r="AW130" s="237">
        <v>0</v>
      </c>
      <c r="AX130" s="237">
        <v>0</v>
      </c>
      <c r="AY130" s="226">
        <v>0</v>
      </c>
      <c r="AZ130" s="226">
        <v>0</v>
      </c>
      <c r="BA130" s="226">
        <v>0</v>
      </c>
      <c r="BB130" s="226"/>
      <c r="BC130" s="226"/>
      <c r="BD130" s="226"/>
      <c r="BE130" s="226"/>
      <c r="BF130" s="226"/>
      <c r="BG130" s="226"/>
      <c r="BH130" s="226"/>
      <c r="BI130" s="226"/>
      <c r="BJ130" s="226"/>
      <c r="BK130" s="226">
        <f t="shared" si="9"/>
        <v>6</v>
      </c>
      <c r="BL130" s="226">
        <f t="shared" si="10"/>
        <v>4</v>
      </c>
      <c r="BM130" s="226">
        <f t="shared" si="11"/>
        <v>0</v>
      </c>
      <c r="BN130" s="226">
        <f t="shared" si="12"/>
        <v>7</v>
      </c>
      <c r="BO130" s="226">
        <f t="shared" si="13"/>
        <v>5</v>
      </c>
      <c r="BP130" s="226">
        <f t="shared" si="14"/>
        <v>0</v>
      </c>
      <c r="BQ130" s="226">
        <f t="shared" si="15"/>
        <v>7</v>
      </c>
      <c r="BR130" s="226">
        <f t="shared" si="16"/>
        <v>5</v>
      </c>
      <c r="BS130" s="226">
        <f t="shared" si="17"/>
        <v>0</v>
      </c>
      <c r="BT130" s="226">
        <f t="shared" si="18"/>
        <v>8</v>
      </c>
      <c r="BU130" s="226">
        <f t="shared" si="19"/>
        <v>7</v>
      </c>
      <c r="BV130" s="226">
        <f t="shared" si="20"/>
        <v>0</v>
      </c>
      <c r="BW130" s="226">
        <f t="shared" si="21"/>
        <v>8</v>
      </c>
      <c r="BX130" s="226">
        <f t="shared" si="22"/>
        <v>7</v>
      </c>
      <c r="BY130" s="226">
        <f t="shared" si="23"/>
        <v>0</v>
      </c>
      <c r="BZ130" s="226">
        <f t="shared" si="24"/>
        <v>9</v>
      </c>
      <c r="CA130" s="226">
        <f t="shared" si="25"/>
        <v>8</v>
      </c>
      <c r="CB130" s="226">
        <f t="shared" si="26"/>
        <v>0</v>
      </c>
      <c r="CC130" s="234"/>
      <c r="CD130" s="234"/>
      <c r="CE130" s="234"/>
    </row>
    <row r="131" spans="1:83" ht="15.75" customHeight="1" outlineLevel="1">
      <c r="A131" s="225" t="s">
        <v>325</v>
      </c>
      <c r="B131" s="226">
        <v>24</v>
      </c>
      <c r="C131" s="225">
        <v>0.5</v>
      </c>
      <c r="D131" s="227">
        <v>133</v>
      </c>
      <c r="E131" s="227">
        <v>4</v>
      </c>
      <c r="F131" s="227"/>
      <c r="G131" s="227"/>
      <c r="H131" s="227">
        <v>112</v>
      </c>
      <c r="I131" s="227">
        <v>5</v>
      </c>
      <c r="J131" s="227"/>
      <c r="K131" s="227"/>
      <c r="L131" s="227">
        <v>135</v>
      </c>
      <c r="M131" s="227">
        <v>5</v>
      </c>
      <c r="N131" s="227"/>
      <c r="O131" s="227"/>
      <c r="P131" s="227">
        <v>135</v>
      </c>
      <c r="Q131" s="227">
        <v>5</v>
      </c>
      <c r="R131" s="227"/>
      <c r="S131" s="227"/>
      <c r="T131" s="227">
        <v>129</v>
      </c>
      <c r="U131" s="227">
        <v>5</v>
      </c>
      <c r="V131" s="227"/>
      <c r="W131" s="227"/>
      <c r="X131" s="227">
        <v>101</v>
      </c>
      <c r="Y131" s="227">
        <v>4</v>
      </c>
      <c r="Z131" s="227"/>
      <c r="AA131" s="227"/>
      <c r="AB131" s="227">
        <v>112</v>
      </c>
      <c r="AC131" s="227">
        <v>5</v>
      </c>
      <c r="AD131" s="227"/>
      <c r="AE131" s="227"/>
      <c r="AF131" s="227">
        <v>93</v>
      </c>
      <c r="AG131" s="227">
        <v>4</v>
      </c>
      <c r="AH131" s="227"/>
      <c r="AI131" s="227"/>
      <c r="AJ131" s="227">
        <v>95</v>
      </c>
      <c r="AK131" s="227">
        <v>4</v>
      </c>
      <c r="AL131" s="227"/>
      <c r="AM131" s="227"/>
      <c r="AN131" s="227">
        <v>92</v>
      </c>
      <c r="AO131" s="227">
        <v>4</v>
      </c>
      <c r="AP131" s="227"/>
      <c r="AQ131" s="227"/>
      <c r="AR131" s="227">
        <v>53</v>
      </c>
      <c r="AS131" s="227">
        <v>2</v>
      </c>
      <c r="AT131" s="227"/>
      <c r="AU131" s="227"/>
      <c r="AV131" s="237">
        <v>5</v>
      </c>
      <c r="AW131" s="237">
        <v>0</v>
      </c>
      <c r="AX131" s="237">
        <v>0</v>
      </c>
      <c r="AY131" s="226">
        <v>0</v>
      </c>
      <c r="AZ131" s="226">
        <v>0</v>
      </c>
      <c r="BA131" s="226">
        <v>0</v>
      </c>
      <c r="BB131" s="226"/>
      <c r="BC131" s="226"/>
      <c r="BD131" s="226"/>
      <c r="BE131" s="226"/>
      <c r="BF131" s="226"/>
      <c r="BG131" s="226"/>
      <c r="BH131" s="226"/>
      <c r="BI131" s="226"/>
      <c r="BJ131" s="226"/>
      <c r="BK131" s="226">
        <f t="shared" si="9"/>
        <v>4</v>
      </c>
      <c r="BL131" s="226">
        <f t="shared" si="10"/>
        <v>3</v>
      </c>
      <c r="BM131" s="226">
        <f t="shared" si="11"/>
        <v>0</v>
      </c>
      <c r="BN131" s="226">
        <f t="shared" si="12"/>
        <v>5</v>
      </c>
      <c r="BO131" s="226">
        <f t="shared" si="13"/>
        <v>4</v>
      </c>
      <c r="BP131" s="226">
        <f t="shared" si="14"/>
        <v>0</v>
      </c>
      <c r="BQ131" s="226">
        <f t="shared" si="15"/>
        <v>5</v>
      </c>
      <c r="BR131" s="226">
        <f t="shared" si="16"/>
        <v>4</v>
      </c>
      <c r="BS131" s="226">
        <f t="shared" si="17"/>
        <v>0</v>
      </c>
      <c r="BT131" s="226">
        <f t="shared" si="18"/>
        <v>5</v>
      </c>
      <c r="BU131" s="226">
        <f t="shared" si="19"/>
        <v>5</v>
      </c>
      <c r="BV131" s="226">
        <f t="shared" si="20"/>
        <v>0</v>
      </c>
      <c r="BW131" s="226">
        <f t="shared" si="21"/>
        <v>6</v>
      </c>
      <c r="BX131" s="226">
        <f t="shared" si="22"/>
        <v>5</v>
      </c>
      <c r="BY131" s="226">
        <f t="shared" si="23"/>
        <v>0</v>
      </c>
      <c r="BZ131" s="226">
        <f t="shared" si="24"/>
        <v>7</v>
      </c>
      <c r="CA131" s="226">
        <f t="shared" si="25"/>
        <v>6</v>
      </c>
      <c r="CB131" s="226">
        <f t="shared" si="26"/>
        <v>0</v>
      </c>
      <c r="CC131" s="234"/>
      <c r="CD131" s="234"/>
      <c r="CE131" s="234"/>
    </row>
    <row r="132" spans="1:83" ht="15.75" customHeight="1" outlineLevel="1">
      <c r="A132" s="225" t="s">
        <v>325</v>
      </c>
      <c r="B132" s="226">
        <v>28</v>
      </c>
      <c r="C132" s="225">
        <v>0.5</v>
      </c>
      <c r="D132" s="227">
        <v>214</v>
      </c>
      <c r="E132" s="227">
        <v>6</v>
      </c>
      <c r="F132" s="227"/>
      <c r="G132" s="227"/>
      <c r="H132" s="227">
        <v>211</v>
      </c>
      <c r="I132" s="227">
        <v>7</v>
      </c>
      <c r="J132" s="227"/>
      <c r="K132" s="227"/>
      <c r="L132" s="227">
        <v>208</v>
      </c>
      <c r="M132" s="227">
        <v>6</v>
      </c>
      <c r="N132" s="227"/>
      <c r="O132" s="227"/>
      <c r="P132" s="227">
        <v>192</v>
      </c>
      <c r="Q132" s="227">
        <v>6</v>
      </c>
      <c r="R132" s="227"/>
      <c r="S132" s="227"/>
      <c r="T132" s="227">
        <v>180</v>
      </c>
      <c r="U132" s="227">
        <v>6</v>
      </c>
      <c r="V132" s="227"/>
      <c r="W132" s="227"/>
      <c r="X132" s="227">
        <v>131</v>
      </c>
      <c r="Y132" s="227">
        <v>5</v>
      </c>
      <c r="Z132" s="227"/>
      <c r="AA132" s="227"/>
      <c r="AB132" s="227">
        <v>108</v>
      </c>
      <c r="AC132" s="227">
        <v>4</v>
      </c>
      <c r="AD132" s="227"/>
      <c r="AE132" s="227"/>
      <c r="AF132" s="227">
        <v>118</v>
      </c>
      <c r="AG132" s="227">
        <v>4</v>
      </c>
      <c r="AH132" s="227"/>
      <c r="AI132" s="227"/>
      <c r="AJ132" s="227">
        <v>81</v>
      </c>
      <c r="AK132" s="227">
        <v>3</v>
      </c>
      <c r="AL132" s="227"/>
      <c r="AM132" s="227"/>
      <c r="AN132" s="227">
        <v>82</v>
      </c>
      <c r="AO132" s="227">
        <v>3</v>
      </c>
      <c r="AP132" s="227"/>
      <c r="AQ132" s="227"/>
      <c r="AR132" s="227">
        <v>76</v>
      </c>
      <c r="AS132" s="227">
        <v>3</v>
      </c>
      <c r="AT132" s="227"/>
      <c r="AU132" s="227"/>
      <c r="AV132" s="237">
        <v>2</v>
      </c>
      <c r="AW132" s="237">
        <v>0</v>
      </c>
      <c r="AX132" s="237">
        <v>0</v>
      </c>
      <c r="AY132" s="226">
        <v>0</v>
      </c>
      <c r="AZ132" s="226">
        <v>0</v>
      </c>
      <c r="BA132" s="226">
        <v>0</v>
      </c>
      <c r="BB132" s="226"/>
      <c r="BC132" s="226"/>
      <c r="BD132" s="226"/>
      <c r="BE132" s="226"/>
      <c r="BF132" s="226"/>
      <c r="BG132" s="226"/>
      <c r="BH132" s="226"/>
      <c r="BI132" s="226"/>
      <c r="BJ132" s="226"/>
      <c r="BK132" s="226">
        <f t="shared" si="9"/>
        <v>4</v>
      </c>
      <c r="BL132" s="226">
        <f t="shared" si="10"/>
        <v>3</v>
      </c>
      <c r="BM132" s="226">
        <f t="shared" si="11"/>
        <v>0</v>
      </c>
      <c r="BN132" s="226">
        <f t="shared" si="12"/>
        <v>5</v>
      </c>
      <c r="BO132" s="226">
        <f t="shared" si="13"/>
        <v>4</v>
      </c>
      <c r="BP132" s="226">
        <f t="shared" si="14"/>
        <v>0</v>
      </c>
      <c r="BQ132" s="226">
        <f t="shared" si="15"/>
        <v>5</v>
      </c>
      <c r="BR132" s="226">
        <f t="shared" si="16"/>
        <v>4</v>
      </c>
      <c r="BS132" s="226">
        <f t="shared" si="17"/>
        <v>0</v>
      </c>
      <c r="BT132" s="226">
        <f t="shared" si="18"/>
        <v>6</v>
      </c>
      <c r="BU132" s="226">
        <f t="shared" si="19"/>
        <v>5</v>
      </c>
      <c r="BV132" s="226">
        <f t="shared" si="20"/>
        <v>0</v>
      </c>
      <c r="BW132" s="226">
        <f t="shared" si="21"/>
        <v>6</v>
      </c>
      <c r="BX132" s="226">
        <f t="shared" si="22"/>
        <v>5</v>
      </c>
      <c r="BY132" s="226">
        <f t="shared" si="23"/>
        <v>0</v>
      </c>
      <c r="BZ132" s="226">
        <f t="shared" si="24"/>
        <v>7</v>
      </c>
      <c r="CA132" s="226">
        <f t="shared" si="25"/>
        <v>6</v>
      </c>
      <c r="CB132" s="226">
        <f t="shared" si="26"/>
        <v>0</v>
      </c>
      <c r="CC132" s="234"/>
      <c r="CD132" s="234"/>
      <c r="CE132" s="234"/>
    </row>
    <row r="133" spans="1:83" ht="15.75" customHeight="1" outlineLevel="1">
      <c r="A133" s="225" t="s">
        <v>325</v>
      </c>
      <c r="B133" s="226">
        <v>31</v>
      </c>
      <c r="C133" s="225">
        <v>0.5</v>
      </c>
      <c r="D133" s="227">
        <v>160</v>
      </c>
      <c r="E133" s="227">
        <v>6</v>
      </c>
      <c r="F133" s="227"/>
      <c r="G133" s="227"/>
      <c r="H133" s="227">
        <v>154</v>
      </c>
      <c r="I133" s="227">
        <v>5</v>
      </c>
      <c r="J133" s="227"/>
      <c r="K133" s="227"/>
      <c r="L133" s="227">
        <v>152</v>
      </c>
      <c r="M133" s="227">
        <v>5</v>
      </c>
      <c r="N133" s="227"/>
      <c r="O133" s="227"/>
      <c r="P133" s="227">
        <v>150</v>
      </c>
      <c r="Q133" s="227">
        <v>5</v>
      </c>
      <c r="R133" s="227"/>
      <c r="S133" s="227"/>
      <c r="T133" s="227">
        <v>152</v>
      </c>
      <c r="U133" s="227">
        <v>6</v>
      </c>
      <c r="V133" s="227"/>
      <c r="W133" s="227"/>
      <c r="X133" s="227">
        <v>126</v>
      </c>
      <c r="Y133" s="227">
        <v>5</v>
      </c>
      <c r="Z133" s="227"/>
      <c r="AA133" s="227"/>
      <c r="AB133" s="227">
        <v>144</v>
      </c>
      <c r="AC133" s="227">
        <v>6</v>
      </c>
      <c r="AD133" s="227"/>
      <c r="AE133" s="227"/>
      <c r="AF133" s="227">
        <v>123</v>
      </c>
      <c r="AG133" s="227">
        <v>5</v>
      </c>
      <c r="AH133" s="227"/>
      <c r="AI133" s="227"/>
      <c r="AJ133" s="227">
        <v>123</v>
      </c>
      <c r="AK133" s="227">
        <v>5</v>
      </c>
      <c r="AL133" s="227"/>
      <c r="AM133" s="227"/>
      <c r="AN133" s="227">
        <v>73</v>
      </c>
      <c r="AO133" s="227">
        <v>3</v>
      </c>
      <c r="AP133" s="227"/>
      <c r="AQ133" s="227"/>
      <c r="AR133" s="227">
        <v>68</v>
      </c>
      <c r="AS133" s="227">
        <v>3</v>
      </c>
      <c r="AT133" s="227"/>
      <c r="AU133" s="227"/>
      <c r="AV133" s="237">
        <v>3</v>
      </c>
      <c r="AW133" s="237">
        <v>0</v>
      </c>
      <c r="AX133" s="237">
        <v>0</v>
      </c>
      <c r="AY133" s="226">
        <v>0</v>
      </c>
      <c r="AZ133" s="226">
        <v>0</v>
      </c>
      <c r="BA133" s="226">
        <v>0</v>
      </c>
      <c r="BB133" s="226"/>
      <c r="BC133" s="226"/>
      <c r="BD133" s="226"/>
      <c r="BE133" s="226"/>
      <c r="BF133" s="226"/>
      <c r="BG133" s="226"/>
      <c r="BH133" s="226"/>
      <c r="BI133" s="226"/>
      <c r="BJ133" s="226"/>
      <c r="BK133" s="226">
        <f t="shared" si="9"/>
        <v>5</v>
      </c>
      <c r="BL133" s="226">
        <f t="shared" si="10"/>
        <v>3</v>
      </c>
      <c r="BM133" s="226">
        <f t="shared" si="11"/>
        <v>0</v>
      </c>
      <c r="BN133" s="226">
        <f t="shared" si="12"/>
        <v>5</v>
      </c>
      <c r="BO133" s="226">
        <f t="shared" si="13"/>
        <v>4</v>
      </c>
      <c r="BP133" s="226">
        <f t="shared" si="14"/>
        <v>0</v>
      </c>
      <c r="BQ133" s="226">
        <f t="shared" si="15"/>
        <v>5</v>
      </c>
      <c r="BR133" s="226">
        <f t="shared" si="16"/>
        <v>4</v>
      </c>
      <c r="BS133" s="226">
        <f t="shared" si="17"/>
        <v>0</v>
      </c>
      <c r="BT133" s="226">
        <f t="shared" si="18"/>
        <v>6</v>
      </c>
      <c r="BU133" s="226">
        <f t="shared" si="19"/>
        <v>5</v>
      </c>
      <c r="BV133" s="226">
        <f t="shared" si="20"/>
        <v>0</v>
      </c>
      <c r="BW133" s="226">
        <f t="shared" si="21"/>
        <v>7</v>
      </c>
      <c r="BX133" s="226">
        <f t="shared" si="22"/>
        <v>5</v>
      </c>
      <c r="BY133" s="226">
        <f t="shared" si="23"/>
        <v>0</v>
      </c>
      <c r="BZ133" s="226">
        <f t="shared" si="24"/>
        <v>7</v>
      </c>
      <c r="CA133" s="226">
        <f t="shared" si="25"/>
        <v>6</v>
      </c>
      <c r="CB133" s="226">
        <f t="shared" si="26"/>
        <v>0</v>
      </c>
      <c r="CC133" s="234"/>
      <c r="CD133" s="234"/>
      <c r="CE133" s="234"/>
    </row>
    <row r="134" spans="1:83" ht="15.75" customHeight="1" outlineLevel="1">
      <c r="A134" s="225" t="s">
        <v>325</v>
      </c>
      <c r="B134" s="226">
        <v>36</v>
      </c>
      <c r="C134" s="225">
        <v>0.5</v>
      </c>
      <c r="D134" s="227">
        <v>140</v>
      </c>
      <c r="E134" s="227">
        <v>4</v>
      </c>
      <c r="F134" s="227"/>
      <c r="G134" s="227"/>
      <c r="H134" s="227">
        <v>119</v>
      </c>
      <c r="I134" s="227">
        <v>4</v>
      </c>
      <c r="J134" s="227"/>
      <c r="K134" s="227"/>
      <c r="L134" s="227">
        <v>124</v>
      </c>
      <c r="M134" s="227">
        <v>4</v>
      </c>
      <c r="N134" s="227"/>
      <c r="O134" s="227"/>
      <c r="P134" s="227">
        <v>124</v>
      </c>
      <c r="Q134" s="227">
        <v>4</v>
      </c>
      <c r="R134" s="227"/>
      <c r="S134" s="227"/>
      <c r="T134" s="227">
        <v>127</v>
      </c>
      <c r="U134" s="227">
        <v>5</v>
      </c>
      <c r="V134" s="227"/>
      <c r="W134" s="227"/>
      <c r="X134" s="227">
        <v>98</v>
      </c>
      <c r="Y134" s="227">
        <v>4</v>
      </c>
      <c r="Z134" s="227"/>
      <c r="AA134" s="227"/>
      <c r="AB134" s="227">
        <v>85</v>
      </c>
      <c r="AC134" s="227">
        <v>4</v>
      </c>
      <c r="AD134" s="227"/>
      <c r="AE134" s="227"/>
      <c r="AF134" s="227">
        <v>79</v>
      </c>
      <c r="AG134" s="227">
        <v>3</v>
      </c>
      <c r="AH134" s="227"/>
      <c r="AI134" s="227"/>
      <c r="AJ134" s="227">
        <v>85</v>
      </c>
      <c r="AK134" s="227">
        <v>4</v>
      </c>
      <c r="AL134" s="227"/>
      <c r="AM134" s="227"/>
      <c r="AN134" s="227">
        <v>44</v>
      </c>
      <c r="AO134" s="227">
        <v>2</v>
      </c>
      <c r="AP134" s="227"/>
      <c r="AQ134" s="227"/>
      <c r="AR134" s="227">
        <v>54</v>
      </c>
      <c r="AS134" s="227">
        <v>2</v>
      </c>
      <c r="AT134" s="227"/>
      <c r="AU134" s="227"/>
      <c r="AV134" s="237">
        <v>3</v>
      </c>
      <c r="AW134" s="237">
        <v>0</v>
      </c>
      <c r="AX134" s="237">
        <v>0</v>
      </c>
      <c r="AY134" s="226">
        <v>0</v>
      </c>
      <c r="AZ134" s="226">
        <v>0</v>
      </c>
      <c r="BA134" s="226">
        <v>0</v>
      </c>
      <c r="BB134" s="226"/>
      <c r="BC134" s="226"/>
      <c r="BD134" s="226"/>
      <c r="BE134" s="226"/>
      <c r="BF134" s="226"/>
      <c r="BG134" s="226"/>
      <c r="BH134" s="226"/>
      <c r="BI134" s="226"/>
      <c r="BJ134" s="226"/>
      <c r="BK134" s="226">
        <f t="shared" si="9"/>
        <v>4</v>
      </c>
      <c r="BL134" s="226">
        <f t="shared" si="10"/>
        <v>2</v>
      </c>
      <c r="BM134" s="226">
        <f t="shared" si="11"/>
        <v>0</v>
      </c>
      <c r="BN134" s="226">
        <f t="shared" si="12"/>
        <v>4</v>
      </c>
      <c r="BO134" s="226">
        <f t="shared" si="13"/>
        <v>3</v>
      </c>
      <c r="BP134" s="226">
        <f t="shared" si="14"/>
        <v>0</v>
      </c>
      <c r="BQ134" s="226">
        <f t="shared" si="15"/>
        <v>4</v>
      </c>
      <c r="BR134" s="226">
        <f t="shared" si="16"/>
        <v>3</v>
      </c>
      <c r="BS134" s="226">
        <f t="shared" si="17"/>
        <v>0</v>
      </c>
      <c r="BT134" s="226">
        <f t="shared" si="18"/>
        <v>5</v>
      </c>
      <c r="BU134" s="226">
        <f t="shared" si="19"/>
        <v>4</v>
      </c>
      <c r="BV134" s="226">
        <f t="shared" si="20"/>
        <v>0</v>
      </c>
      <c r="BW134" s="226">
        <f t="shared" si="21"/>
        <v>5</v>
      </c>
      <c r="BX134" s="226">
        <f t="shared" si="22"/>
        <v>4</v>
      </c>
      <c r="BY134" s="226">
        <f t="shared" si="23"/>
        <v>0</v>
      </c>
      <c r="BZ134" s="226">
        <f t="shared" si="24"/>
        <v>6</v>
      </c>
      <c r="CA134" s="226">
        <f t="shared" si="25"/>
        <v>5</v>
      </c>
      <c r="CB134" s="226">
        <f t="shared" si="26"/>
        <v>0</v>
      </c>
      <c r="CC134" s="234"/>
      <c r="CD134" s="234"/>
      <c r="CE134" s="234"/>
    </row>
    <row r="135" spans="1:83" ht="15.75" customHeight="1" outlineLevel="1">
      <c r="A135" s="225" t="s">
        <v>325</v>
      </c>
      <c r="B135" s="226">
        <v>38</v>
      </c>
      <c r="C135" s="225">
        <v>0.5</v>
      </c>
      <c r="D135" s="227">
        <v>101</v>
      </c>
      <c r="E135" s="227">
        <v>4</v>
      </c>
      <c r="F135" s="227"/>
      <c r="G135" s="227"/>
      <c r="H135" s="227">
        <v>77</v>
      </c>
      <c r="I135" s="227">
        <v>3</v>
      </c>
      <c r="J135" s="227"/>
      <c r="K135" s="227"/>
      <c r="L135" s="227">
        <v>97</v>
      </c>
      <c r="M135" s="227">
        <v>3</v>
      </c>
      <c r="N135" s="227"/>
      <c r="O135" s="227"/>
      <c r="P135" s="227">
        <v>81</v>
      </c>
      <c r="Q135" s="227">
        <v>3</v>
      </c>
      <c r="R135" s="227"/>
      <c r="S135" s="227"/>
      <c r="T135" s="227">
        <v>88</v>
      </c>
      <c r="U135" s="227">
        <v>4</v>
      </c>
      <c r="V135" s="227"/>
      <c r="W135" s="227"/>
      <c r="X135" s="227">
        <v>72</v>
      </c>
      <c r="Y135" s="227">
        <v>3</v>
      </c>
      <c r="Z135" s="227"/>
      <c r="AA135" s="227"/>
      <c r="AB135" s="227">
        <v>67</v>
      </c>
      <c r="AC135" s="227">
        <v>3</v>
      </c>
      <c r="AD135" s="227"/>
      <c r="AE135" s="227"/>
      <c r="AF135" s="227">
        <v>70</v>
      </c>
      <c r="AG135" s="227">
        <v>4</v>
      </c>
      <c r="AH135" s="227"/>
      <c r="AI135" s="227"/>
      <c r="AJ135" s="227">
        <v>58</v>
      </c>
      <c r="AK135" s="227">
        <v>3</v>
      </c>
      <c r="AL135" s="227"/>
      <c r="AM135" s="227"/>
      <c r="AN135" s="227">
        <v>42</v>
      </c>
      <c r="AO135" s="227">
        <v>2</v>
      </c>
      <c r="AP135" s="227"/>
      <c r="AQ135" s="227"/>
      <c r="AR135" s="227">
        <v>40</v>
      </c>
      <c r="AS135" s="227">
        <v>2</v>
      </c>
      <c r="AT135" s="227"/>
      <c r="AU135" s="227"/>
      <c r="AV135" s="237">
        <v>0</v>
      </c>
      <c r="AW135" s="237">
        <v>0</v>
      </c>
      <c r="AX135" s="237">
        <v>0</v>
      </c>
      <c r="AY135" s="226">
        <v>0</v>
      </c>
      <c r="AZ135" s="226">
        <v>0</v>
      </c>
      <c r="BA135" s="226">
        <v>0</v>
      </c>
      <c r="BB135" s="226"/>
      <c r="BC135" s="226"/>
      <c r="BD135" s="226"/>
      <c r="BE135" s="226"/>
      <c r="BF135" s="226"/>
      <c r="BG135" s="226"/>
      <c r="BH135" s="226"/>
      <c r="BI135" s="226"/>
      <c r="BJ135" s="226"/>
      <c r="BK135" s="226">
        <f t="shared" si="9"/>
        <v>3</v>
      </c>
      <c r="BL135" s="226">
        <f t="shared" si="10"/>
        <v>2</v>
      </c>
      <c r="BM135" s="226">
        <f t="shared" si="11"/>
        <v>0</v>
      </c>
      <c r="BN135" s="226">
        <f t="shared" si="12"/>
        <v>3</v>
      </c>
      <c r="BO135" s="226">
        <f t="shared" si="13"/>
        <v>3</v>
      </c>
      <c r="BP135" s="226">
        <f t="shared" si="14"/>
        <v>0</v>
      </c>
      <c r="BQ135" s="226">
        <f t="shared" si="15"/>
        <v>3</v>
      </c>
      <c r="BR135" s="226">
        <f t="shared" si="16"/>
        <v>3</v>
      </c>
      <c r="BS135" s="226">
        <f t="shared" si="17"/>
        <v>0</v>
      </c>
      <c r="BT135" s="226">
        <f t="shared" si="18"/>
        <v>4</v>
      </c>
      <c r="BU135" s="226">
        <f t="shared" si="19"/>
        <v>3</v>
      </c>
      <c r="BV135" s="226">
        <f t="shared" si="20"/>
        <v>0</v>
      </c>
      <c r="BW135" s="226">
        <f t="shared" si="21"/>
        <v>4</v>
      </c>
      <c r="BX135" s="226">
        <f t="shared" si="22"/>
        <v>3</v>
      </c>
      <c r="BY135" s="226">
        <f t="shared" si="23"/>
        <v>0</v>
      </c>
      <c r="BZ135" s="226">
        <f t="shared" si="24"/>
        <v>5</v>
      </c>
      <c r="CA135" s="226">
        <f t="shared" si="25"/>
        <v>4</v>
      </c>
      <c r="CB135" s="226">
        <f t="shared" si="26"/>
        <v>0</v>
      </c>
      <c r="CC135" s="234"/>
      <c r="CD135" s="234"/>
      <c r="CE135" s="234"/>
    </row>
    <row r="136" spans="1:83" ht="15.75" customHeight="1" outlineLevel="1">
      <c r="A136" s="225" t="s">
        <v>325</v>
      </c>
      <c r="B136" s="226">
        <v>39</v>
      </c>
      <c r="C136" s="225">
        <v>0.5</v>
      </c>
      <c r="D136" s="227">
        <v>136</v>
      </c>
      <c r="E136" s="227">
        <v>4</v>
      </c>
      <c r="F136" s="227"/>
      <c r="G136" s="227"/>
      <c r="H136" s="227">
        <v>133</v>
      </c>
      <c r="I136" s="227">
        <v>5</v>
      </c>
      <c r="J136" s="227"/>
      <c r="K136" s="227"/>
      <c r="L136" s="227">
        <v>136</v>
      </c>
      <c r="M136" s="227">
        <v>5</v>
      </c>
      <c r="N136" s="227"/>
      <c r="O136" s="227"/>
      <c r="P136" s="227">
        <v>123</v>
      </c>
      <c r="Q136" s="227">
        <v>5</v>
      </c>
      <c r="R136" s="227"/>
      <c r="S136" s="227"/>
      <c r="T136" s="227">
        <v>99</v>
      </c>
      <c r="U136" s="227">
        <v>4</v>
      </c>
      <c r="V136" s="227"/>
      <c r="W136" s="227"/>
      <c r="X136" s="227">
        <v>96</v>
      </c>
      <c r="Y136" s="227">
        <v>4</v>
      </c>
      <c r="Z136" s="227"/>
      <c r="AA136" s="227"/>
      <c r="AB136" s="227">
        <v>102</v>
      </c>
      <c r="AC136" s="227">
        <v>5</v>
      </c>
      <c r="AD136" s="227"/>
      <c r="AE136" s="227"/>
      <c r="AF136" s="227">
        <v>106</v>
      </c>
      <c r="AG136" s="227">
        <v>4</v>
      </c>
      <c r="AH136" s="227"/>
      <c r="AI136" s="227"/>
      <c r="AJ136" s="227">
        <v>95</v>
      </c>
      <c r="AK136" s="227">
        <v>4</v>
      </c>
      <c r="AL136" s="227"/>
      <c r="AM136" s="227"/>
      <c r="AN136" s="227">
        <v>80</v>
      </c>
      <c r="AO136" s="227">
        <v>3</v>
      </c>
      <c r="AP136" s="227"/>
      <c r="AQ136" s="227"/>
      <c r="AR136" s="227">
        <v>66</v>
      </c>
      <c r="AS136" s="227">
        <v>3</v>
      </c>
      <c r="AT136" s="227"/>
      <c r="AU136" s="227"/>
      <c r="AV136" s="237">
        <v>3</v>
      </c>
      <c r="AW136" s="237">
        <v>0</v>
      </c>
      <c r="AX136" s="237">
        <v>0</v>
      </c>
      <c r="AY136" s="226">
        <v>0</v>
      </c>
      <c r="AZ136" s="226">
        <v>0</v>
      </c>
      <c r="BA136" s="226">
        <v>0</v>
      </c>
      <c r="BB136" s="226"/>
      <c r="BC136" s="226"/>
      <c r="BD136" s="226"/>
      <c r="BE136" s="226"/>
      <c r="BF136" s="226"/>
      <c r="BG136" s="226"/>
      <c r="BH136" s="226"/>
      <c r="BI136" s="226"/>
      <c r="BJ136" s="226"/>
      <c r="BK136" s="226">
        <f t="shared" si="9"/>
        <v>4</v>
      </c>
      <c r="BL136" s="226">
        <f t="shared" si="10"/>
        <v>2</v>
      </c>
      <c r="BM136" s="226">
        <f t="shared" si="11"/>
        <v>0</v>
      </c>
      <c r="BN136" s="226">
        <f t="shared" si="12"/>
        <v>4</v>
      </c>
      <c r="BO136" s="226">
        <f t="shared" si="13"/>
        <v>3</v>
      </c>
      <c r="BP136" s="226">
        <f t="shared" si="14"/>
        <v>0</v>
      </c>
      <c r="BQ136" s="226">
        <f t="shared" si="15"/>
        <v>5</v>
      </c>
      <c r="BR136" s="226">
        <f t="shared" si="16"/>
        <v>4</v>
      </c>
      <c r="BS136" s="226">
        <f t="shared" si="17"/>
        <v>0</v>
      </c>
      <c r="BT136" s="226">
        <f t="shared" si="18"/>
        <v>5</v>
      </c>
      <c r="BU136" s="226">
        <f t="shared" si="19"/>
        <v>4</v>
      </c>
      <c r="BV136" s="226">
        <f t="shared" si="20"/>
        <v>0</v>
      </c>
      <c r="BW136" s="226">
        <f t="shared" si="21"/>
        <v>6</v>
      </c>
      <c r="BX136" s="226">
        <f t="shared" si="22"/>
        <v>5</v>
      </c>
      <c r="BY136" s="226">
        <f t="shared" si="23"/>
        <v>0</v>
      </c>
      <c r="BZ136" s="226">
        <f t="shared" si="24"/>
        <v>6</v>
      </c>
      <c r="CA136" s="226">
        <f t="shared" si="25"/>
        <v>6</v>
      </c>
      <c r="CB136" s="226">
        <f t="shared" si="26"/>
        <v>0</v>
      </c>
      <c r="CC136" s="234"/>
      <c r="CD136" s="234"/>
      <c r="CE136" s="234"/>
    </row>
    <row r="137" spans="1:83" ht="15.75" customHeight="1" outlineLevel="1">
      <c r="A137" s="238" t="s">
        <v>347</v>
      </c>
      <c r="B137" s="226">
        <v>2</v>
      </c>
      <c r="C137" s="225">
        <v>0.5</v>
      </c>
      <c r="D137" s="227">
        <v>55</v>
      </c>
      <c r="E137" s="227">
        <v>2</v>
      </c>
      <c r="F137" s="227">
        <v>80</v>
      </c>
      <c r="G137" s="227">
        <v>3</v>
      </c>
      <c r="H137" s="227">
        <v>31</v>
      </c>
      <c r="I137" s="227">
        <v>1</v>
      </c>
      <c r="J137" s="227">
        <v>71</v>
      </c>
      <c r="K137" s="227">
        <v>3</v>
      </c>
      <c r="L137" s="227">
        <v>74</v>
      </c>
      <c r="M137" s="227">
        <v>3</v>
      </c>
      <c r="N137" s="227">
        <v>60</v>
      </c>
      <c r="O137" s="227">
        <v>3</v>
      </c>
      <c r="P137" s="227">
        <v>51</v>
      </c>
      <c r="Q137" s="227">
        <v>2</v>
      </c>
      <c r="R137" s="227">
        <v>51</v>
      </c>
      <c r="S137" s="227">
        <v>2</v>
      </c>
      <c r="T137" s="227">
        <v>56</v>
      </c>
      <c r="U137" s="227">
        <v>3</v>
      </c>
      <c r="V137" s="227">
        <v>50</v>
      </c>
      <c r="W137" s="227">
        <v>2</v>
      </c>
      <c r="X137" s="227">
        <v>29</v>
      </c>
      <c r="Y137" s="227">
        <v>1</v>
      </c>
      <c r="Z137" s="227">
        <v>40</v>
      </c>
      <c r="AA137" s="227">
        <v>2</v>
      </c>
      <c r="AB137" s="227">
        <v>47</v>
      </c>
      <c r="AC137" s="227">
        <v>3</v>
      </c>
      <c r="AD137" s="227">
        <v>36</v>
      </c>
      <c r="AE137" s="227">
        <v>2</v>
      </c>
      <c r="AF137" s="227">
        <v>34</v>
      </c>
      <c r="AG137" s="227">
        <v>2</v>
      </c>
      <c r="AH137" s="227">
        <v>37</v>
      </c>
      <c r="AI137" s="227">
        <v>2</v>
      </c>
      <c r="AJ137" s="227">
        <v>27</v>
      </c>
      <c r="AK137" s="227">
        <v>3</v>
      </c>
      <c r="AL137" s="227">
        <v>53</v>
      </c>
      <c r="AM137" s="227">
        <v>2</v>
      </c>
      <c r="AN137" s="227">
        <v>21</v>
      </c>
      <c r="AO137" s="227">
        <v>1</v>
      </c>
      <c r="AP137" s="227">
        <v>24</v>
      </c>
      <c r="AQ137" s="227">
        <v>1</v>
      </c>
      <c r="AR137" s="227">
        <v>42</v>
      </c>
      <c r="AS137" s="227">
        <v>2</v>
      </c>
      <c r="AT137" s="227">
        <v>24</v>
      </c>
      <c r="AU137" s="227">
        <v>1</v>
      </c>
      <c r="AV137" s="237">
        <v>2</v>
      </c>
      <c r="AW137" s="237">
        <v>1</v>
      </c>
      <c r="AX137" s="239">
        <v>1</v>
      </c>
      <c r="AY137" s="226">
        <v>0</v>
      </c>
      <c r="AZ137" s="226">
        <v>0</v>
      </c>
      <c r="BA137" s="226">
        <v>0</v>
      </c>
      <c r="BB137" s="226"/>
      <c r="BC137" s="226"/>
      <c r="BD137" s="226"/>
      <c r="BE137" s="226"/>
      <c r="BF137" s="226"/>
      <c r="BG137" s="226"/>
      <c r="BH137" s="226"/>
      <c r="BI137" s="226"/>
      <c r="BJ137" s="226"/>
      <c r="BK137" s="226">
        <f t="shared" si="9"/>
        <v>4</v>
      </c>
      <c r="BL137" s="226">
        <f t="shared" si="10"/>
        <v>2</v>
      </c>
      <c r="BM137" s="226">
        <f t="shared" si="11"/>
        <v>1</v>
      </c>
      <c r="BN137" s="226">
        <f t="shared" si="12"/>
        <v>4</v>
      </c>
      <c r="BO137" s="226">
        <f t="shared" si="13"/>
        <v>2</v>
      </c>
      <c r="BP137" s="226">
        <f t="shared" si="14"/>
        <v>2</v>
      </c>
      <c r="BQ137" s="226">
        <f t="shared" si="15"/>
        <v>5</v>
      </c>
      <c r="BR137" s="226">
        <f t="shared" si="16"/>
        <v>2</v>
      </c>
      <c r="BS137" s="226">
        <f t="shared" si="17"/>
        <v>2</v>
      </c>
      <c r="BT137" s="226">
        <f t="shared" si="18"/>
        <v>5</v>
      </c>
      <c r="BU137" s="226">
        <f t="shared" si="19"/>
        <v>2</v>
      </c>
      <c r="BV137" s="226">
        <f t="shared" si="20"/>
        <v>2</v>
      </c>
      <c r="BW137" s="226">
        <f t="shared" si="21"/>
        <v>6</v>
      </c>
      <c r="BX137" s="226">
        <f t="shared" si="22"/>
        <v>3</v>
      </c>
      <c r="BY137" s="226">
        <f t="shared" si="23"/>
        <v>2</v>
      </c>
      <c r="BZ137" s="226">
        <f t="shared" si="24"/>
        <v>6</v>
      </c>
      <c r="CA137" s="226">
        <f t="shared" si="25"/>
        <v>3</v>
      </c>
      <c r="CB137" s="226">
        <f t="shared" si="26"/>
        <v>3</v>
      </c>
      <c r="CC137" s="234"/>
      <c r="CD137" s="234"/>
      <c r="CE137" s="234"/>
    </row>
    <row r="138" spans="1:83" ht="15.75" customHeight="1" outlineLevel="1">
      <c r="A138" s="238" t="s">
        <v>347</v>
      </c>
      <c r="B138" s="226">
        <v>6</v>
      </c>
      <c r="C138" s="225">
        <v>0.5</v>
      </c>
      <c r="D138" s="225">
        <v>86</v>
      </c>
      <c r="E138" s="225">
        <v>3</v>
      </c>
      <c r="F138" s="225"/>
      <c r="G138" s="225"/>
      <c r="H138" s="225">
        <v>78</v>
      </c>
      <c r="I138" s="225">
        <v>3</v>
      </c>
      <c r="J138" s="225"/>
      <c r="K138" s="225"/>
      <c r="L138" s="225">
        <v>81</v>
      </c>
      <c r="M138" s="225">
        <v>4</v>
      </c>
      <c r="N138" s="225"/>
      <c r="O138" s="225"/>
      <c r="P138" s="225">
        <v>81</v>
      </c>
      <c r="Q138" s="225">
        <v>3</v>
      </c>
      <c r="R138" s="225"/>
      <c r="S138" s="225"/>
      <c r="T138" s="225">
        <v>77</v>
      </c>
      <c r="U138" s="225">
        <v>3</v>
      </c>
      <c r="V138" s="225"/>
      <c r="W138" s="225"/>
      <c r="X138" s="225">
        <v>67</v>
      </c>
      <c r="Y138" s="225">
        <v>3</v>
      </c>
      <c r="Z138" s="225"/>
      <c r="AA138" s="225"/>
      <c r="AB138" s="225">
        <v>67</v>
      </c>
      <c r="AC138" s="225">
        <v>3</v>
      </c>
      <c r="AD138" s="225"/>
      <c r="AE138" s="225"/>
      <c r="AF138" s="225">
        <v>64</v>
      </c>
      <c r="AG138" s="225">
        <v>3</v>
      </c>
      <c r="AH138" s="225"/>
      <c r="AI138" s="225"/>
      <c r="AJ138" s="225">
        <v>60</v>
      </c>
      <c r="AK138" s="225">
        <v>3</v>
      </c>
      <c r="AL138" s="225"/>
      <c r="AM138" s="225"/>
      <c r="AN138" s="225">
        <v>17</v>
      </c>
      <c r="AO138" s="225">
        <v>1</v>
      </c>
      <c r="AP138" s="225"/>
      <c r="AQ138" s="225"/>
      <c r="AR138" s="225">
        <v>20</v>
      </c>
      <c r="AS138" s="225">
        <v>1</v>
      </c>
      <c r="AT138" s="225"/>
      <c r="AU138" s="225"/>
      <c r="AV138" s="237">
        <v>2</v>
      </c>
      <c r="AW138" s="237">
        <v>0</v>
      </c>
      <c r="AX138" s="239"/>
      <c r="AY138" s="226">
        <v>0</v>
      </c>
      <c r="AZ138" s="226">
        <v>0</v>
      </c>
      <c r="BA138" s="226">
        <v>0</v>
      </c>
      <c r="BB138" s="226"/>
      <c r="BC138" s="226"/>
      <c r="BD138" s="226"/>
      <c r="BE138" s="226"/>
      <c r="BF138" s="226"/>
      <c r="BG138" s="226"/>
      <c r="BH138" s="226"/>
      <c r="BI138" s="226"/>
      <c r="BJ138" s="226"/>
      <c r="BK138" s="226">
        <f t="shared" si="9"/>
        <v>3</v>
      </c>
      <c r="BL138" s="226">
        <f t="shared" si="10"/>
        <v>2</v>
      </c>
      <c r="BM138" s="226">
        <f t="shared" si="11"/>
        <v>0</v>
      </c>
      <c r="BN138" s="226">
        <f t="shared" si="12"/>
        <v>3</v>
      </c>
      <c r="BO138" s="226">
        <f t="shared" si="13"/>
        <v>2</v>
      </c>
      <c r="BP138" s="226">
        <f t="shared" si="14"/>
        <v>0</v>
      </c>
      <c r="BQ138" s="226">
        <f t="shared" si="15"/>
        <v>3</v>
      </c>
      <c r="BR138" s="226">
        <f t="shared" si="16"/>
        <v>2</v>
      </c>
      <c r="BS138" s="226">
        <f t="shared" si="17"/>
        <v>0</v>
      </c>
      <c r="BT138" s="226">
        <f t="shared" si="18"/>
        <v>4</v>
      </c>
      <c r="BU138" s="226">
        <f t="shared" si="19"/>
        <v>3</v>
      </c>
      <c r="BV138" s="226">
        <f t="shared" si="20"/>
        <v>0</v>
      </c>
      <c r="BW138" s="226">
        <f t="shared" si="21"/>
        <v>4</v>
      </c>
      <c r="BX138" s="226">
        <f t="shared" si="22"/>
        <v>3</v>
      </c>
      <c r="BY138" s="226">
        <f t="shared" si="23"/>
        <v>0</v>
      </c>
      <c r="BZ138" s="226">
        <f t="shared" si="24"/>
        <v>4</v>
      </c>
      <c r="CA138" s="226">
        <f t="shared" si="25"/>
        <v>4</v>
      </c>
      <c r="CB138" s="226">
        <f t="shared" si="26"/>
        <v>0</v>
      </c>
      <c r="CC138" s="234"/>
      <c r="CD138" s="234"/>
      <c r="CE138" s="234"/>
    </row>
    <row r="139" spans="1:83" ht="15.75" customHeight="1" outlineLevel="1">
      <c r="A139" s="238" t="s">
        <v>347</v>
      </c>
      <c r="B139" s="226">
        <v>9</v>
      </c>
      <c r="C139" s="225">
        <v>0.5</v>
      </c>
      <c r="D139" s="227">
        <v>88</v>
      </c>
      <c r="E139" s="227">
        <v>4</v>
      </c>
      <c r="F139" s="227"/>
      <c r="G139" s="227"/>
      <c r="H139" s="227">
        <v>112</v>
      </c>
      <c r="I139" s="227">
        <v>5</v>
      </c>
      <c r="J139" s="227"/>
      <c r="K139" s="227"/>
      <c r="L139" s="227">
        <v>96</v>
      </c>
      <c r="M139" s="227">
        <v>5</v>
      </c>
      <c r="N139" s="227"/>
      <c r="O139" s="227"/>
      <c r="P139" s="227">
        <v>109</v>
      </c>
      <c r="Q139" s="227">
        <v>5</v>
      </c>
      <c r="R139" s="227"/>
      <c r="S139" s="227"/>
      <c r="T139" s="227">
        <v>85</v>
      </c>
      <c r="U139" s="227">
        <v>4</v>
      </c>
      <c r="V139" s="227"/>
      <c r="W139" s="227"/>
      <c r="X139" s="227">
        <v>90</v>
      </c>
      <c r="Y139" s="227">
        <v>4</v>
      </c>
      <c r="Z139" s="227"/>
      <c r="AA139" s="227"/>
      <c r="AB139" s="227">
        <v>82</v>
      </c>
      <c r="AC139" s="227">
        <v>5</v>
      </c>
      <c r="AD139" s="227"/>
      <c r="AE139" s="227"/>
      <c r="AF139" s="227">
        <v>61</v>
      </c>
      <c r="AG139" s="227">
        <v>3</v>
      </c>
      <c r="AH139" s="227"/>
      <c r="AI139" s="227"/>
      <c r="AJ139" s="227">
        <v>40</v>
      </c>
      <c r="AK139" s="227">
        <v>2</v>
      </c>
      <c r="AL139" s="227"/>
      <c r="AM139" s="227"/>
      <c r="AN139" s="227">
        <v>23</v>
      </c>
      <c r="AO139" s="227">
        <v>1</v>
      </c>
      <c r="AP139" s="227"/>
      <c r="AQ139" s="227"/>
      <c r="AR139" s="227">
        <v>24</v>
      </c>
      <c r="AS139" s="227">
        <v>1</v>
      </c>
      <c r="AT139" s="227"/>
      <c r="AU139" s="227"/>
      <c r="AV139" s="237">
        <v>1</v>
      </c>
      <c r="AW139" s="237">
        <v>0</v>
      </c>
      <c r="AX139" s="237">
        <v>0</v>
      </c>
      <c r="AY139" s="226">
        <v>0</v>
      </c>
      <c r="AZ139" s="226">
        <v>0</v>
      </c>
      <c r="BA139" s="226">
        <v>0</v>
      </c>
      <c r="BB139" s="226"/>
      <c r="BC139" s="226"/>
      <c r="BD139" s="226"/>
      <c r="BE139" s="226"/>
      <c r="BF139" s="226"/>
      <c r="BG139" s="226"/>
      <c r="BH139" s="226"/>
      <c r="BI139" s="226"/>
      <c r="BJ139" s="226"/>
      <c r="BK139" s="226">
        <f t="shared" si="9"/>
        <v>3</v>
      </c>
      <c r="BL139" s="226">
        <f t="shared" si="10"/>
        <v>2</v>
      </c>
      <c r="BM139" s="226">
        <f t="shared" si="11"/>
        <v>0</v>
      </c>
      <c r="BN139" s="226">
        <f t="shared" si="12"/>
        <v>4</v>
      </c>
      <c r="BO139" s="226">
        <f t="shared" si="13"/>
        <v>3</v>
      </c>
      <c r="BP139" s="226">
        <f t="shared" si="14"/>
        <v>0</v>
      </c>
      <c r="BQ139" s="226">
        <f t="shared" si="15"/>
        <v>4</v>
      </c>
      <c r="BR139" s="226">
        <f t="shared" si="16"/>
        <v>4</v>
      </c>
      <c r="BS139" s="226">
        <f t="shared" si="17"/>
        <v>0</v>
      </c>
      <c r="BT139" s="226">
        <f t="shared" si="18"/>
        <v>5</v>
      </c>
      <c r="BU139" s="226">
        <f t="shared" si="19"/>
        <v>4</v>
      </c>
      <c r="BV139" s="226">
        <f t="shared" si="20"/>
        <v>0</v>
      </c>
      <c r="BW139" s="226">
        <f t="shared" si="21"/>
        <v>5</v>
      </c>
      <c r="BX139" s="226">
        <f t="shared" si="22"/>
        <v>5</v>
      </c>
      <c r="BY139" s="226">
        <f t="shared" si="23"/>
        <v>0</v>
      </c>
      <c r="BZ139" s="226">
        <f t="shared" si="24"/>
        <v>6</v>
      </c>
      <c r="CA139" s="226">
        <f t="shared" si="25"/>
        <v>6</v>
      </c>
      <c r="CB139" s="226">
        <f t="shared" si="26"/>
        <v>0</v>
      </c>
      <c r="CC139" s="234"/>
      <c r="CD139" s="234"/>
      <c r="CE139" s="234"/>
    </row>
    <row r="140" spans="1:83" ht="15.75" customHeight="1" outlineLevel="1">
      <c r="A140" s="238" t="s">
        <v>347</v>
      </c>
      <c r="B140" s="226">
        <v>10</v>
      </c>
      <c r="C140" s="225">
        <v>0.5</v>
      </c>
      <c r="D140" s="225">
        <v>80</v>
      </c>
      <c r="E140" s="225">
        <v>3</v>
      </c>
      <c r="F140" s="225"/>
      <c r="G140" s="225"/>
      <c r="H140" s="225">
        <v>67</v>
      </c>
      <c r="I140" s="225">
        <v>3</v>
      </c>
      <c r="J140" s="225"/>
      <c r="K140" s="225"/>
      <c r="L140" s="225">
        <v>72</v>
      </c>
      <c r="M140" s="225">
        <v>3</v>
      </c>
      <c r="N140" s="225"/>
      <c r="O140" s="225"/>
      <c r="P140" s="225">
        <v>93</v>
      </c>
      <c r="Q140" s="225">
        <v>3</v>
      </c>
      <c r="R140" s="225"/>
      <c r="S140" s="225"/>
      <c r="T140" s="225">
        <v>67</v>
      </c>
      <c r="U140" s="225">
        <v>3</v>
      </c>
      <c r="V140" s="225"/>
      <c r="W140" s="225"/>
      <c r="X140" s="225">
        <v>61</v>
      </c>
      <c r="Y140" s="225">
        <v>3</v>
      </c>
      <c r="Z140" s="225"/>
      <c r="AA140" s="225"/>
      <c r="AB140" s="225">
        <v>66</v>
      </c>
      <c r="AC140" s="225">
        <v>3</v>
      </c>
      <c r="AD140" s="225"/>
      <c r="AE140" s="225"/>
      <c r="AF140" s="225">
        <v>61</v>
      </c>
      <c r="AG140" s="225">
        <v>3</v>
      </c>
      <c r="AH140" s="225"/>
      <c r="AI140" s="225"/>
      <c r="AJ140" s="225">
        <v>38</v>
      </c>
      <c r="AK140" s="225">
        <v>2</v>
      </c>
      <c r="AL140" s="225"/>
      <c r="AM140" s="225"/>
      <c r="AN140" s="225">
        <v>16</v>
      </c>
      <c r="AO140" s="225">
        <v>1</v>
      </c>
      <c r="AP140" s="225"/>
      <c r="AQ140" s="225"/>
      <c r="AR140" s="225">
        <v>21</v>
      </c>
      <c r="AS140" s="225">
        <v>1</v>
      </c>
      <c r="AT140" s="225"/>
      <c r="AU140" s="225"/>
      <c r="AV140" s="237">
        <v>1</v>
      </c>
      <c r="AW140" s="237">
        <v>0</v>
      </c>
      <c r="AX140" s="237">
        <v>0</v>
      </c>
      <c r="AY140" s="226">
        <v>0</v>
      </c>
      <c r="AZ140" s="226">
        <v>0</v>
      </c>
      <c r="BA140" s="226">
        <v>0</v>
      </c>
      <c r="BB140" s="226"/>
      <c r="BC140" s="226"/>
      <c r="BD140" s="226"/>
      <c r="BE140" s="226"/>
      <c r="BF140" s="226"/>
      <c r="BG140" s="226"/>
      <c r="BH140" s="226"/>
      <c r="BI140" s="226"/>
      <c r="BJ140" s="226"/>
      <c r="BK140" s="226">
        <f t="shared" si="9"/>
        <v>3</v>
      </c>
      <c r="BL140" s="226">
        <f t="shared" si="10"/>
        <v>2</v>
      </c>
      <c r="BM140" s="226">
        <f t="shared" si="11"/>
        <v>0</v>
      </c>
      <c r="BN140" s="226">
        <f t="shared" si="12"/>
        <v>3</v>
      </c>
      <c r="BO140" s="226">
        <f t="shared" si="13"/>
        <v>2</v>
      </c>
      <c r="BP140" s="226">
        <f t="shared" si="14"/>
        <v>0</v>
      </c>
      <c r="BQ140" s="226">
        <f t="shared" si="15"/>
        <v>3</v>
      </c>
      <c r="BR140" s="226">
        <f t="shared" si="16"/>
        <v>2</v>
      </c>
      <c r="BS140" s="226">
        <f t="shared" si="17"/>
        <v>0</v>
      </c>
      <c r="BT140" s="226">
        <f t="shared" si="18"/>
        <v>4</v>
      </c>
      <c r="BU140" s="226">
        <f t="shared" si="19"/>
        <v>3</v>
      </c>
      <c r="BV140" s="226">
        <f t="shared" si="20"/>
        <v>0</v>
      </c>
      <c r="BW140" s="226">
        <f t="shared" si="21"/>
        <v>4</v>
      </c>
      <c r="BX140" s="226">
        <f t="shared" si="22"/>
        <v>3</v>
      </c>
      <c r="BY140" s="226">
        <f t="shared" si="23"/>
        <v>0</v>
      </c>
      <c r="BZ140" s="226">
        <f t="shared" si="24"/>
        <v>4</v>
      </c>
      <c r="CA140" s="226">
        <f t="shared" si="25"/>
        <v>4</v>
      </c>
      <c r="CB140" s="226">
        <f t="shared" si="26"/>
        <v>0</v>
      </c>
      <c r="CC140" s="234"/>
      <c r="CD140" s="234"/>
      <c r="CE140" s="234"/>
    </row>
    <row r="141" spans="1:83" ht="15.75" customHeight="1" outlineLevel="1">
      <c r="A141" s="238" t="s">
        <v>347</v>
      </c>
      <c r="B141" s="226" t="s">
        <v>356</v>
      </c>
      <c r="C141" s="225">
        <v>0.5</v>
      </c>
      <c r="D141" s="227">
        <v>121</v>
      </c>
      <c r="E141" s="227">
        <v>5</v>
      </c>
      <c r="F141" s="227"/>
      <c r="G141" s="227"/>
      <c r="H141" s="227">
        <v>136</v>
      </c>
      <c r="I141" s="227">
        <v>5</v>
      </c>
      <c r="J141" s="227"/>
      <c r="K141" s="227"/>
      <c r="L141" s="227">
        <v>109</v>
      </c>
      <c r="M141" s="227">
        <v>4</v>
      </c>
      <c r="N141" s="227"/>
      <c r="O141" s="227"/>
      <c r="P141" s="227">
        <v>113</v>
      </c>
      <c r="Q141" s="227">
        <v>4</v>
      </c>
      <c r="R141" s="227"/>
      <c r="S141" s="227"/>
      <c r="T141" s="227">
        <v>118</v>
      </c>
      <c r="U141" s="227">
        <v>5</v>
      </c>
      <c r="V141" s="227"/>
      <c r="W141" s="227"/>
      <c r="X141" s="227">
        <v>108</v>
      </c>
      <c r="Y141" s="227">
        <v>5</v>
      </c>
      <c r="Z141" s="227"/>
      <c r="AA141" s="227"/>
      <c r="AB141" s="227">
        <v>73</v>
      </c>
      <c r="AC141" s="227">
        <v>3</v>
      </c>
      <c r="AD141" s="227"/>
      <c r="AE141" s="227"/>
      <c r="AF141" s="227">
        <v>83</v>
      </c>
      <c r="AG141" s="227">
        <v>4</v>
      </c>
      <c r="AH141" s="227"/>
      <c r="AI141" s="227"/>
      <c r="AJ141" s="227">
        <v>78</v>
      </c>
      <c r="AK141" s="227">
        <v>4</v>
      </c>
      <c r="AL141" s="227"/>
      <c r="AM141" s="227"/>
      <c r="AN141" s="227">
        <v>74</v>
      </c>
      <c r="AO141" s="227">
        <v>3</v>
      </c>
      <c r="AP141" s="227"/>
      <c r="AQ141" s="227"/>
      <c r="AR141" s="227">
        <v>81</v>
      </c>
      <c r="AS141" s="227">
        <v>3</v>
      </c>
      <c r="AT141" s="227"/>
      <c r="AU141" s="227"/>
      <c r="AV141" s="237">
        <v>3</v>
      </c>
      <c r="AW141" s="237">
        <v>0</v>
      </c>
      <c r="AX141" s="237">
        <v>0</v>
      </c>
      <c r="AY141" s="226">
        <v>0</v>
      </c>
      <c r="AZ141" s="226">
        <v>0</v>
      </c>
      <c r="BA141" s="226">
        <v>0</v>
      </c>
      <c r="BB141" s="226"/>
      <c r="BC141" s="226"/>
      <c r="BD141" s="226"/>
      <c r="BE141" s="226"/>
      <c r="BF141" s="226"/>
      <c r="BG141" s="226"/>
      <c r="BH141" s="226"/>
      <c r="BI141" s="226"/>
      <c r="BJ141" s="226"/>
      <c r="BK141" s="226">
        <f t="shared" si="9"/>
        <v>4</v>
      </c>
      <c r="BL141" s="226">
        <f t="shared" si="10"/>
        <v>2</v>
      </c>
      <c r="BM141" s="226">
        <f t="shared" si="11"/>
        <v>0</v>
      </c>
      <c r="BN141" s="226">
        <f t="shared" si="12"/>
        <v>4</v>
      </c>
      <c r="BO141" s="226">
        <f t="shared" si="13"/>
        <v>3</v>
      </c>
      <c r="BP141" s="226">
        <f t="shared" si="14"/>
        <v>0</v>
      </c>
      <c r="BQ141" s="226">
        <f t="shared" si="15"/>
        <v>4</v>
      </c>
      <c r="BR141" s="226">
        <f t="shared" si="16"/>
        <v>3</v>
      </c>
      <c r="BS141" s="226">
        <f t="shared" si="17"/>
        <v>0</v>
      </c>
      <c r="BT141" s="226">
        <f t="shared" si="18"/>
        <v>5</v>
      </c>
      <c r="BU141" s="226">
        <f t="shared" si="19"/>
        <v>4</v>
      </c>
      <c r="BV141" s="226">
        <f t="shared" si="20"/>
        <v>0</v>
      </c>
      <c r="BW141" s="226">
        <f t="shared" si="21"/>
        <v>5</v>
      </c>
      <c r="BX141" s="226">
        <f t="shared" si="22"/>
        <v>4</v>
      </c>
      <c r="BY141" s="226">
        <f t="shared" si="23"/>
        <v>0</v>
      </c>
      <c r="BZ141" s="226">
        <f t="shared" si="24"/>
        <v>6</v>
      </c>
      <c r="CA141" s="226">
        <f t="shared" si="25"/>
        <v>5</v>
      </c>
      <c r="CB141" s="226">
        <f t="shared" si="26"/>
        <v>0</v>
      </c>
      <c r="CC141" s="234"/>
      <c r="CD141" s="234"/>
      <c r="CE141" s="234"/>
    </row>
    <row r="142" spans="1:83" ht="15.75" customHeight="1">
      <c r="A142" s="240"/>
      <c r="B142" s="240" t="s">
        <v>945</v>
      </c>
      <c r="C142" s="240"/>
      <c r="D142" s="241">
        <f t="shared" ref="D142:AU142" si="27">SUM(D2:D74)</f>
        <v>8208</v>
      </c>
      <c r="E142" s="241">
        <f t="shared" si="27"/>
        <v>306</v>
      </c>
      <c r="F142" s="241">
        <f t="shared" si="27"/>
        <v>4285</v>
      </c>
      <c r="G142" s="241">
        <f t="shared" si="27"/>
        <v>122</v>
      </c>
      <c r="H142" s="241">
        <f t="shared" si="27"/>
        <v>8478</v>
      </c>
      <c r="I142" s="241">
        <f t="shared" si="27"/>
        <v>312</v>
      </c>
      <c r="J142" s="241">
        <f t="shared" si="27"/>
        <v>4226</v>
      </c>
      <c r="K142" s="241">
        <f t="shared" si="27"/>
        <v>129</v>
      </c>
      <c r="L142" s="241">
        <f t="shared" si="27"/>
        <v>8600</v>
      </c>
      <c r="M142" s="241">
        <f t="shared" si="27"/>
        <v>318</v>
      </c>
      <c r="N142" s="241">
        <f t="shared" si="27"/>
        <v>3790</v>
      </c>
      <c r="O142" s="241">
        <f t="shared" si="27"/>
        <v>120</v>
      </c>
      <c r="P142" s="241">
        <f t="shared" si="27"/>
        <v>8428</v>
      </c>
      <c r="Q142" s="241">
        <f t="shared" si="27"/>
        <v>313</v>
      </c>
      <c r="R142" s="241">
        <f t="shared" si="27"/>
        <v>3689</v>
      </c>
      <c r="S142" s="241">
        <f t="shared" si="27"/>
        <v>125</v>
      </c>
      <c r="T142" s="241">
        <f t="shared" si="27"/>
        <v>8732</v>
      </c>
      <c r="U142" s="241">
        <f t="shared" si="27"/>
        <v>336</v>
      </c>
      <c r="V142" s="241">
        <f t="shared" si="27"/>
        <v>3339</v>
      </c>
      <c r="W142" s="241">
        <f t="shared" si="27"/>
        <v>118</v>
      </c>
      <c r="X142" s="241">
        <f t="shared" si="27"/>
        <v>7834</v>
      </c>
      <c r="Y142" s="241">
        <f t="shared" si="27"/>
        <v>306</v>
      </c>
      <c r="Z142" s="241">
        <f t="shared" si="27"/>
        <v>3069</v>
      </c>
      <c r="AA142" s="241">
        <f t="shared" si="27"/>
        <v>115</v>
      </c>
      <c r="AB142" s="241">
        <f t="shared" si="27"/>
        <v>7618</v>
      </c>
      <c r="AC142" s="241">
        <f t="shared" si="27"/>
        <v>320</v>
      </c>
      <c r="AD142" s="241">
        <f t="shared" si="27"/>
        <v>2829</v>
      </c>
      <c r="AE142" s="241">
        <f t="shared" si="27"/>
        <v>108</v>
      </c>
      <c r="AF142" s="241">
        <f t="shared" si="27"/>
        <v>6686</v>
      </c>
      <c r="AG142" s="241">
        <f t="shared" si="27"/>
        <v>284</v>
      </c>
      <c r="AH142" s="241">
        <f t="shared" si="27"/>
        <v>2537</v>
      </c>
      <c r="AI142" s="241">
        <f t="shared" si="27"/>
        <v>97</v>
      </c>
      <c r="AJ142" s="241">
        <f t="shared" si="27"/>
        <v>5946</v>
      </c>
      <c r="AK142" s="241">
        <f t="shared" si="27"/>
        <v>273</v>
      </c>
      <c r="AL142" s="241">
        <f t="shared" si="27"/>
        <v>2016</v>
      </c>
      <c r="AM142" s="241">
        <f t="shared" si="27"/>
        <v>93</v>
      </c>
      <c r="AN142" s="241">
        <f t="shared" si="27"/>
        <v>4046</v>
      </c>
      <c r="AO142" s="241">
        <f t="shared" si="27"/>
        <v>180</v>
      </c>
      <c r="AP142" s="241">
        <f t="shared" si="27"/>
        <v>1432</v>
      </c>
      <c r="AQ142" s="241">
        <f t="shared" si="27"/>
        <v>65</v>
      </c>
      <c r="AR142" s="241">
        <f t="shared" si="27"/>
        <v>4041</v>
      </c>
      <c r="AS142" s="241">
        <f t="shared" si="27"/>
        <v>185</v>
      </c>
      <c r="AT142" s="241">
        <f t="shared" si="27"/>
        <v>1431</v>
      </c>
      <c r="AU142" s="241">
        <f t="shared" si="27"/>
        <v>68</v>
      </c>
      <c r="AV142" s="240"/>
      <c r="AW142" s="240"/>
      <c r="AX142" s="240"/>
      <c r="AY142" s="240"/>
      <c r="AZ142" s="240"/>
      <c r="BA142" s="240"/>
      <c r="BB142" s="240" t="e">
        <f t="shared" ref="BB142:CB142" si="28">SUM(BB2:BB141)</f>
        <v>#VALUE!</v>
      </c>
      <c r="BC142" s="240">
        <f t="shared" si="28"/>
        <v>245</v>
      </c>
      <c r="BD142" s="240" t="e">
        <f t="shared" si="28"/>
        <v>#VALUE!</v>
      </c>
      <c r="BE142" s="240" t="e">
        <f t="shared" si="28"/>
        <v>#VALUE!</v>
      </c>
      <c r="BF142" s="240" t="e">
        <f t="shared" si="28"/>
        <v>#VALUE!</v>
      </c>
      <c r="BG142" s="240" t="e">
        <f t="shared" si="28"/>
        <v>#VALUE!</v>
      </c>
      <c r="BH142" s="240" t="e">
        <f t="shared" si="28"/>
        <v>#VALUE!</v>
      </c>
      <c r="BI142" s="240" t="e">
        <f t="shared" si="28"/>
        <v>#VALUE!</v>
      </c>
      <c r="BJ142" s="240" t="e">
        <f t="shared" si="28"/>
        <v>#VALUE!</v>
      </c>
      <c r="BK142" s="240" t="e">
        <f t="shared" si="28"/>
        <v>#VALUE!</v>
      </c>
      <c r="BL142" s="240">
        <f t="shared" si="28"/>
        <v>144</v>
      </c>
      <c r="BM142" s="240" t="e">
        <f t="shared" si="28"/>
        <v>#VALUE!</v>
      </c>
      <c r="BN142" s="240" t="e">
        <f t="shared" si="28"/>
        <v>#VALUE!</v>
      </c>
      <c r="BO142" s="240">
        <f t="shared" si="28"/>
        <v>192</v>
      </c>
      <c r="BP142" s="240" t="e">
        <f t="shared" si="28"/>
        <v>#VALUE!</v>
      </c>
      <c r="BQ142" s="240" t="e">
        <f t="shared" si="28"/>
        <v>#VALUE!</v>
      </c>
      <c r="BR142" s="240">
        <f t="shared" si="28"/>
        <v>196</v>
      </c>
      <c r="BS142" s="240" t="e">
        <f t="shared" si="28"/>
        <v>#VALUE!</v>
      </c>
      <c r="BT142" s="240" t="e">
        <f t="shared" si="28"/>
        <v>#VALUE!</v>
      </c>
      <c r="BU142" s="240">
        <f t="shared" si="28"/>
        <v>251</v>
      </c>
      <c r="BV142" s="240" t="e">
        <f t="shared" si="28"/>
        <v>#VALUE!</v>
      </c>
      <c r="BW142" s="240" t="e">
        <f t="shared" si="28"/>
        <v>#VALUE!</v>
      </c>
      <c r="BX142" s="240">
        <f t="shared" si="28"/>
        <v>259</v>
      </c>
      <c r="BY142" s="240" t="e">
        <f t="shared" si="28"/>
        <v>#VALUE!</v>
      </c>
      <c r="BZ142" s="240" t="e">
        <f t="shared" si="28"/>
        <v>#VALUE!</v>
      </c>
      <c r="CA142" s="240">
        <f t="shared" si="28"/>
        <v>321</v>
      </c>
      <c r="CB142" s="240" t="e">
        <f t="shared" si="28"/>
        <v>#VALUE!</v>
      </c>
      <c r="CC142" s="240"/>
      <c r="CD142" s="240"/>
      <c r="CE142" s="240"/>
    </row>
    <row r="143" spans="1:83" ht="15.75" customHeight="1">
      <c r="A143" s="240"/>
      <c r="B143" s="240" t="s">
        <v>946</v>
      </c>
      <c r="C143" s="240"/>
      <c r="D143" s="241">
        <f t="shared" ref="D143:AU143" si="29">SUM(D75:D141)</f>
        <v>6955</v>
      </c>
      <c r="E143" s="241">
        <f t="shared" si="29"/>
        <v>257</v>
      </c>
      <c r="F143" s="241">
        <f t="shared" si="29"/>
        <v>2192</v>
      </c>
      <c r="G143" s="241">
        <f t="shared" si="29"/>
        <v>64</v>
      </c>
      <c r="H143" s="241">
        <f t="shared" si="29"/>
        <v>6894</v>
      </c>
      <c r="I143" s="241">
        <f t="shared" si="29"/>
        <v>265</v>
      </c>
      <c r="J143" s="241">
        <f t="shared" si="29"/>
        <v>2171</v>
      </c>
      <c r="K143" s="241">
        <f t="shared" si="29"/>
        <v>73</v>
      </c>
      <c r="L143" s="241">
        <f t="shared" si="29"/>
        <v>7015</v>
      </c>
      <c r="M143" s="241">
        <f t="shared" si="29"/>
        <v>268</v>
      </c>
      <c r="N143" s="241">
        <f t="shared" si="29"/>
        <v>2049</v>
      </c>
      <c r="O143" s="241">
        <f t="shared" si="29"/>
        <v>72</v>
      </c>
      <c r="P143" s="241">
        <f t="shared" si="29"/>
        <v>6810</v>
      </c>
      <c r="Q143" s="241">
        <f t="shared" si="29"/>
        <v>260</v>
      </c>
      <c r="R143" s="241">
        <f t="shared" si="29"/>
        <v>1730</v>
      </c>
      <c r="S143" s="241">
        <f t="shared" si="29"/>
        <v>67</v>
      </c>
      <c r="T143" s="241">
        <f t="shared" si="29"/>
        <v>6350</v>
      </c>
      <c r="U143" s="241">
        <f t="shared" si="29"/>
        <v>268</v>
      </c>
      <c r="V143" s="241">
        <f t="shared" si="29"/>
        <v>1596</v>
      </c>
      <c r="W143" s="241">
        <f t="shared" si="29"/>
        <v>65</v>
      </c>
      <c r="X143" s="241">
        <f t="shared" si="29"/>
        <v>5690</v>
      </c>
      <c r="Y143" s="241">
        <f t="shared" si="29"/>
        <v>245</v>
      </c>
      <c r="Z143" s="241">
        <f t="shared" si="29"/>
        <v>1391</v>
      </c>
      <c r="AA143" s="241">
        <f t="shared" si="29"/>
        <v>57</v>
      </c>
      <c r="AB143" s="241">
        <f t="shared" si="29"/>
        <v>5612</v>
      </c>
      <c r="AC143" s="241">
        <f t="shared" si="29"/>
        <v>250</v>
      </c>
      <c r="AD143" s="241">
        <f t="shared" si="29"/>
        <v>1310</v>
      </c>
      <c r="AE143" s="241">
        <f t="shared" si="29"/>
        <v>56</v>
      </c>
      <c r="AF143" s="241">
        <f t="shared" si="29"/>
        <v>5209</v>
      </c>
      <c r="AG143" s="241">
        <f t="shared" si="29"/>
        <v>234</v>
      </c>
      <c r="AH143" s="241">
        <f t="shared" si="29"/>
        <v>1080</v>
      </c>
      <c r="AI143" s="241">
        <f t="shared" si="29"/>
        <v>47</v>
      </c>
      <c r="AJ143" s="241">
        <f t="shared" si="29"/>
        <v>4529</v>
      </c>
      <c r="AK143" s="241">
        <f t="shared" si="29"/>
        <v>213</v>
      </c>
      <c r="AL143" s="241">
        <f t="shared" si="29"/>
        <v>997</v>
      </c>
      <c r="AM143" s="241">
        <f t="shared" si="29"/>
        <v>44</v>
      </c>
      <c r="AN143" s="241">
        <f t="shared" si="29"/>
        <v>3174</v>
      </c>
      <c r="AO143" s="241">
        <f t="shared" si="29"/>
        <v>145</v>
      </c>
      <c r="AP143" s="241">
        <f t="shared" si="29"/>
        <v>859</v>
      </c>
      <c r="AQ143" s="241">
        <f t="shared" si="29"/>
        <v>40</v>
      </c>
      <c r="AR143" s="241">
        <f t="shared" si="29"/>
        <v>3375</v>
      </c>
      <c r="AS143" s="241">
        <f t="shared" si="29"/>
        <v>155</v>
      </c>
      <c r="AT143" s="241">
        <f t="shared" si="29"/>
        <v>865</v>
      </c>
      <c r="AU143" s="241">
        <f t="shared" si="29"/>
        <v>40</v>
      </c>
      <c r="AV143" s="240"/>
      <c r="AW143" s="240"/>
      <c r="AX143" s="240"/>
      <c r="AY143" s="240"/>
      <c r="AZ143" s="240"/>
      <c r="BA143" s="240"/>
      <c r="BB143" s="240"/>
      <c r="BC143" s="240"/>
      <c r="BD143" s="240"/>
      <c r="BE143" s="240"/>
      <c r="BF143" s="240"/>
      <c r="BG143" s="240"/>
      <c r="BH143" s="240"/>
      <c r="BI143" s="240"/>
      <c r="BJ143" s="240"/>
      <c r="BK143" s="240"/>
      <c r="BL143" s="240"/>
      <c r="BM143" s="240"/>
      <c r="BN143" s="240"/>
      <c r="BO143" s="240"/>
      <c r="BP143" s="240"/>
      <c r="BQ143" s="240"/>
      <c r="BR143" s="240"/>
      <c r="BS143" s="240"/>
      <c r="BT143" s="240"/>
      <c r="BU143" s="240"/>
      <c r="BV143" s="240"/>
      <c r="BW143" s="240"/>
      <c r="BX143" s="240"/>
      <c r="BY143" s="240"/>
      <c r="BZ143" s="240"/>
      <c r="CA143" s="240"/>
      <c r="CB143" s="240"/>
      <c r="CC143" s="240"/>
      <c r="CD143" s="240"/>
      <c r="CE143" s="240"/>
    </row>
    <row r="144" spans="1:83" ht="15.75" customHeight="1">
      <c r="A144" s="240"/>
      <c r="B144" s="240"/>
      <c r="C144" s="240"/>
      <c r="D144" s="242">
        <f>D143/D142-1</f>
        <v>-0.15265594541910332</v>
      </c>
      <c r="E144" s="241"/>
      <c r="F144" s="242">
        <f>F143/F142-1</f>
        <v>-0.48844807467911322</v>
      </c>
      <c r="G144" s="241"/>
      <c r="H144" s="242">
        <f>H143/H142-1</f>
        <v>-0.18683651804670909</v>
      </c>
      <c r="I144" s="241"/>
      <c r="J144" s="242">
        <f>J143/J142-1</f>
        <v>-0.48627543776620918</v>
      </c>
      <c r="K144" s="241"/>
      <c r="L144" s="242">
        <f>L143/L142-1</f>
        <v>-0.18430232558139537</v>
      </c>
      <c r="M144" s="241"/>
      <c r="N144" s="242">
        <f>N143/N142-1</f>
        <v>-0.45936675461741427</v>
      </c>
      <c r="O144" s="241"/>
      <c r="P144" s="242">
        <f>P143/P142-1</f>
        <v>-0.19197911722828664</v>
      </c>
      <c r="Q144" s="241"/>
      <c r="R144" s="242">
        <f>R143/R142-1</f>
        <v>-0.53103822174030901</v>
      </c>
      <c r="S144" s="241"/>
      <c r="T144" s="242">
        <f>T143/T142-1</f>
        <v>-0.27278973889143376</v>
      </c>
      <c r="U144" s="241"/>
      <c r="V144" s="242">
        <f>V143/V142-1</f>
        <v>-0.5220125786163522</v>
      </c>
      <c r="W144" s="241"/>
      <c r="X144" s="242">
        <f>X143/X142-1</f>
        <v>-0.27367883584375796</v>
      </c>
      <c r="Y144" s="241"/>
      <c r="Z144" s="242">
        <f>Z143/Z142-1</f>
        <v>-0.54675790159661131</v>
      </c>
      <c r="AA144" s="241"/>
      <c r="AB144" s="242">
        <f>AB143/AB142-1</f>
        <v>-0.26332370700971386</v>
      </c>
      <c r="AC144" s="241"/>
      <c r="AD144" s="242">
        <f>AD143/AD142-1</f>
        <v>-0.53693884764934607</v>
      </c>
      <c r="AE144" s="241"/>
      <c r="AF144" s="242">
        <f>AF143/AF142-1</f>
        <v>-0.22090936284774154</v>
      </c>
      <c r="AG144" s="241"/>
      <c r="AH144" s="242">
        <f>AH143/AH142-1</f>
        <v>-0.57430035474970431</v>
      </c>
      <c r="AI144" s="241"/>
      <c r="AJ144" s="242">
        <f>AJ143/AJ142-1</f>
        <v>-0.23831146989572827</v>
      </c>
      <c r="AK144" s="241"/>
      <c r="AL144" s="242">
        <f>AL143/AL142-1</f>
        <v>-0.50545634920634919</v>
      </c>
      <c r="AM144" s="241"/>
      <c r="AN144" s="242">
        <f>AN143/AN142-1</f>
        <v>-0.2155215027187346</v>
      </c>
      <c r="AO144" s="241"/>
      <c r="AP144" s="242">
        <f>AP143/AP142-1</f>
        <v>-0.40013966480446927</v>
      </c>
      <c r="AQ144" s="241"/>
      <c r="AR144" s="242">
        <f>AR143/AR142-1</f>
        <v>-0.16481069042316254</v>
      </c>
      <c r="AS144" s="241"/>
      <c r="AT144" s="242">
        <f>AT143/AT142-1</f>
        <v>-0.39552760307477286</v>
      </c>
      <c r="AU144" s="241"/>
      <c r="AV144" s="240"/>
      <c r="AW144" s="240"/>
      <c r="AX144" s="240"/>
      <c r="AY144" s="240"/>
      <c r="AZ144" s="240"/>
      <c r="BA144" s="240"/>
      <c r="BB144" s="240"/>
      <c r="BC144" s="240"/>
      <c r="BD144" s="240"/>
      <c r="BE144" s="240"/>
      <c r="BF144" s="240"/>
      <c r="BG144" s="240"/>
      <c r="BH144" s="240"/>
      <c r="BI144" s="240"/>
      <c r="BJ144" s="240"/>
      <c r="BK144" s="240"/>
      <c r="BL144" s="240"/>
      <c r="BM144" s="240"/>
      <c r="BN144" s="240"/>
      <c r="BO144" s="240"/>
      <c r="BP144" s="240"/>
      <c r="BQ144" s="240"/>
      <c r="BR144" s="240"/>
      <c r="BS144" s="240"/>
      <c r="BT144" s="240"/>
      <c r="BU144" s="240"/>
      <c r="BV144" s="240"/>
      <c r="BW144" s="240"/>
      <c r="BX144" s="240"/>
      <c r="BY144" s="240"/>
      <c r="BZ144" s="240"/>
      <c r="CA144" s="240"/>
      <c r="CB144" s="240"/>
      <c r="CC144" s="240"/>
      <c r="CD144" s="240"/>
      <c r="CE144" s="240"/>
    </row>
    <row r="145" spans="1:83" ht="15.75" customHeight="1">
      <c r="A145" s="240"/>
      <c r="B145" s="240"/>
      <c r="C145" s="240"/>
      <c r="D145" s="241"/>
      <c r="E145" s="241"/>
      <c r="F145" s="241"/>
      <c r="G145" s="241"/>
      <c r="H145" s="241"/>
      <c r="I145" s="241"/>
      <c r="J145" s="241"/>
      <c r="K145" s="241"/>
      <c r="L145" s="241"/>
      <c r="M145" s="241"/>
      <c r="N145" s="241"/>
      <c r="O145" s="241"/>
      <c r="P145" s="241"/>
      <c r="Q145" s="241"/>
      <c r="R145" s="241"/>
      <c r="S145" s="241"/>
      <c r="T145" s="241"/>
      <c r="U145" s="241"/>
      <c r="V145" s="241"/>
      <c r="W145" s="241"/>
      <c r="X145" s="241"/>
      <c r="Y145" s="241"/>
      <c r="Z145" s="241"/>
      <c r="AA145" s="241"/>
      <c r="AB145" s="241"/>
      <c r="AC145" s="241"/>
      <c r="AD145" s="241"/>
      <c r="AE145" s="241"/>
      <c r="AF145" s="241"/>
      <c r="AG145" s="241"/>
      <c r="AH145" s="241"/>
      <c r="AI145" s="241"/>
      <c r="AJ145" s="241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0"/>
      <c r="AW145" s="240"/>
      <c r="AX145" s="240"/>
      <c r="AY145" s="240"/>
      <c r="AZ145" s="240"/>
      <c r="BA145" s="240"/>
      <c r="BB145" s="240"/>
      <c r="BC145" s="240"/>
      <c r="BD145" s="240"/>
      <c r="BE145" s="240"/>
      <c r="BF145" s="240"/>
      <c r="BG145" s="240"/>
      <c r="BH145" s="240"/>
      <c r="BI145" s="240"/>
      <c r="BJ145" s="240"/>
      <c r="BK145" s="240"/>
      <c r="BL145" s="240"/>
      <c r="BM145" s="240"/>
      <c r="BN145" s="240"/>
      <c r="BO145" s="240"/>
      <c r="BP145" s="240"/>
      <c r="BQ145" s="240"/>
      <c r="BR145" s="240"/>
      <c r="BS145" s="240"/>
      <c r="BT145" s="240"/>
      <c r="BU145" s="240"/>
      <c r="BV145" s="240"/>
      <c r="BW145" s="240"/>
      <c r="BX145" s="240"/>
      <c r="BY145" s="240"/>
      <c r="BZ145" s="240"/>
      <c r="CA145" s="240"/>
      <c r="CB145" s="240"/>
      <c r="CC145" s="240"/>
      <c r="CD145" s="240"/>
      <c r="CE145" s="240"/>
    </row>
    <row r="146" spans="1:83" ht="15.75" customHeight="1">
      <c r="A146" s="249" t="s">
        <v>87</v>
      </c>
      <c r="B146" s="249">
        <v>286</v>
      </c>
      <c r="C146" s="249">
        <v>0.1</v>
      </c>
      <c r="D146" s="249">
        <v>206</v>
      </c>
      <c r="E146" s="249">
        <v>8</v>
      </c>
      <c r="F146" s="249">
        <v>41</v>
      </c>
      <c r="G146" s="249">
        <v>1</v>
      </c>
      <c r="H146" s="249">
        <v>197</v>
      </c>
      <c r="I146" s="249">
        <v>8</v>
      </c>
      <c r="J146" s="249">
        <v>71</v>
      </c>
      <c r="K146" s="249">
        <v>2</v>
      </c>
      <c r="L146" s="249">
        <v>212</v>
      </c>
      <c r="M146" s="249">
        <v>8</v>
      </c>
      <c r="N146" s="249">
        <v>93</v>
      </c>
      <c r="O146" s="249">
        <v>3</v>
      </c>
      <c r="P146" s="249">
        <v>195</v>
      </c>
      <c r="Q146" s="249">
        <v>8</v>
      </c>
      <c r="R146" s="249">
        <v>59</v>
      </c>
      <c r="S146" s="249">
        <v>2</v>
      </c>
      <c r="T146" s="249">
        <v>212</v>
      </c>
      <c r="U146" s="249">
        <v>9</v>
      </c>
      <c r="V146" s="249">
        <v>61</v>
      </c>
      <c r="W146" s="249">
        <v>2</v>
      </c>
      <c r="X146" s="249">
        <v>166</v>
      </c>
      <c r="Y146" s="249">
        <v>7</v>
      </c>
      <c r="Z146" s="249">
        <v>70</v>
      </c>
      <c r="AA146" s="249">
        <v>3</v>
      </c>
      <c r="AB146" s="249">
        <v>180</v>
      </c>
      <c r="AC146" s="249">
        <v>8</v>
      </c>
      <c r="AD146" s="249">
        <v>45</v>
      </c>
      <c r="AE146" s="249">
        <v>2</v>
      </c>
      <c r="AF146" s="249">
        <v>166</v>
      </c>
      <c r="AG146" s="249">
        <v>8</v>
      </c>
      <c r="AH146" s="249">
        <v>50</v>
      </c>
      <c r="AI146" s="249">
        <v>2</v>
      </c>
      <c r="AJ146" s="249">
        <v>125</v>
      </c>
      <c r="AK146" s="249">
        <v>7</v>
      </c>
      <c r="AL146" s="249">
        <v>40</v>
      </c>
      <c r="AM146" s="249">
        <v>2</v>
      </c>
      <c r="AN146" s="249">
        <v>49</v>
      </c>
      <c r="AO146" s="249">
        <v>2</v>
      </c>
      <c r="AP146" s="249">
        <v>33</v>
      </c>
      <c r="AQ146" s="249">
        <v>2</v>
      </c>
      <c r="AR146" s="249">
        <v>68</v>
      </c>
      <c r="AS146" s="249">
        <v>3</v>
      </c>
      <c r="AT146" s="249">
        <v>20</v>
      </c>
      <c r="AU146" s="249">
        <v>1</v>
      </c>
      <c r="AV146" s="249">
        <v>20</v>
      </c>
      <c r="AW146" s="249">
        <v>1</v>
      </c>
      <c r="AX146" s="249">
        <v>81</v>
      </c>
      <c r="AY146" s="249">
        <v>4</v>
      </c>
      <c r="AZ146" s="249" t="s">
        <v>15</v>
      </c>
      <c r="BA146" s="249" t="s">
        <v>15</v>
      </c>
      <c r="BB146" s="249" t="s">
        <v>15</v>
      </c>
      <c r="BC146" s="249" t="s">
        <v>15</v>
      </c>
      <c r="BD146" s="249" t="s">
        <v>15</v>
      </c>
      <c r="BE146" s="249" t="s">
        <v>15</v>
      </c>
      <c r="BF146" s="249" t="s">
        <v>15</v>
      </c>
      <c r="BG146" s="249" t="s">
        <v>15</v>
      </c>
      <c r="BH146" s="249" t="s">
        <v>15</v>
      </c>
      <c r="BI146" s="249" t="s">
        <v>15</v>
      </c>
      <c r="BJ146" s="249" t="s">
        <v>15</v>
      </c>
      <c r="BK146" s="106">
        <f t="shared" ref="BK146:BK196" si="30">ROUNDUP((((U146+AC146+W146+AE146)*4)+Q146+Y146+AG146+AK146+AO146+AS146+S146+AA146+AI146+AM146+AQ146+AU146)/18,0)</f>
        <v>8</v>
      </c>
      <c r="BL146" s="106">
        <f t="shared" ref="BL146:BL196" si="31">ROUNDUP((((U146+AC146)*4))/18,0)</f>
        <v>4</v>
      </c>
      <c r="BM146" s="106">
        <f t="shared" ref="BM146:BM196" si="32">ROUNDUP((((W146+AE146)*4))/18,0)</f>
        <v>1</v>
      </c>
      <c r="BN146" s="106">
        <f t="shared" ref="BN146:BN196" si="33">ROUNDUP((((U146+Y146+AC146+W146+AA146+AE146)*4)+Q146+AG146+AK146+AO146+AS146+S146+AI146+AM146+AQ146+AU146)/18,0)</f>
        <v>9</v>
      </c>
      <c r="BO146" s="106">
        <f t="shared" ref="BO146:BO196" si="34">ROUNDUP((((U146+Y146+AC146)*4))/18,0)</f>
        <v>6</v>
      </c>
      <c r="BP146" s="106">
        <f t="shared" ref="BP146:BP196" si="35">ROUNDUP((((W146+AA146+AE146)*4))/18,0)</f>
        <v>2</v>
      </c>
      <c r="BQ146" s="106">
        <f t="shared" ref="BQ146:BQ196" si="36">ROUNDUP((((Q146+U146+AC146+S146+W146+AE146)*4)+Y146+AG146+AK146+AO146+AS146+AA146+AI146+AM146+AQ146+AU146)/18,0)</f>
        <v>9</v>
      </c>
      <c r="BR146" s="106">
        <f t="shared" ref="BR146:BR196" si="37">ROUNDUP((((Q146+U146+AC146)*4))/18,0)</f>
        <v>6</v>
      </c>
      <c r="BS146" s="106">
        <f t="shared" ref="BS146:BS196" si="38">ROUNDUP((((S146+W146+AE146)*4))/18,0)</f>
        <v>2</v>
      </c>
      <c r="BT146" s="106">
        <f t="shared" ref="BT146:BT196" si="39">ROUNDUP((((Q146+U146+Y146+AC146+S146+W146+AA146+AE146)*4)+AG146+AK146+AO146+AS146+AI146+AM146+AQ146+AU146)/18,0)</f>
        <v>11</v>
      </c>
      <c r="BU146" s="106">
        <f t="shared" ref="BU146:BU196" si="40">ROUNDUP((((Q146+U146+Y146+AC146)*4))/18,0)</f>
        <v>8</v>
      </c>
      <c r="BV146" s="106">
        <f t="shared" ref="BV146:BV196" si="41">ROUNDUP((((S146+W146+AA146+AE146)*4))/18,0)</f>
        <v>2</v>
      </c>
      <c r="BW146" s="106">
        <f t="shared" ref="BW146:BW196" si="42">ROUNDUP((((M146+Q146+U146+AC146+O146+S146+W146+AE146)*4)+Y146+AG146+AK146+AO146+AS146+AA146+AI146+AM146+AQ146+AU146)/18,0)</f>
        <v>12</v>
      </c>
      <c r="BX146" s="106">
        <f t="shared" ref="BX146:BX196" si="43">ROUNDUP((((M146+Q146+U146+AC146)*4))/18,0)</f>
        <v>8</v>
      </c>
      <c r="BY146" s="106">
        <f t="shared" ref="BY146:BY196" si="44">ROUNDUP((((O146+S146+W146+AE146)*4))/18,0)</f>
        <v>2</v>
      </c>
      <c r="BZ146" s="106">
        <f t="shared" ref="BZ146:BZ196" si="45">ROUNDUP((((M146+O146+Q146+S146+U146+W146+Y146+AA146+AC146+AE146)*4)+AG146+AI146+AK146+AM146+AO146+AQ146+AS146+AU146)/18,0)</f>
        <v>14</v>
      </c>
      <c r="CA146" s="106">
        <f t="shared" ref="CA146:CA196" si="46">ROUNDUP((((M146+Q146+Y146+U146+AC146)*4))/18,0)</f>
        <v>9</v>
      </c>
      <c r="CB146" s="106">
        <f t="shared" ref="CB146:CB196" si="47">ROUNDUP((((O146+S146+W146+AA146+AE146)*4))/18,0)</f>
        <v>3</v>
      </c>
    </row>
    <row r="147" spans="1:83" ht="15.75" customHeight="1">
      <c r="A147" s="249" t="s">
        <v>87</v>
      </c>
      <c r="B147" s="249">
        <v>244</v>
      </c>
      <c r="C147" s="249">
        <v>0.1</v>
      </c>
      <c r="D147" s="249">
        <v>244</v>
      </c>
      <c r="E147" s="249">
        <v>9</v>
      </c>
      <c r="F147" s="249">
        <v>110</v>
      </c>
      <c r="G147" s="249">
        <v>3</v>
      </c>
      <c r="H147" s="249">
        <v>266</v>
      </c>
      <c r="I147" s="249">
        <v>9</v>
      </c>
      <c r="J147" s="249">
        <v>114</v>
      </c>
      <c r="K147" s="249">
        <v>4</v>
      </c>
      <c r="L147" s="249">
        <v>247</v>
      </c>
      <c r="M147" s="249">
        <v>9</v>
      </c>
      <c r="N147" s="249">
        <v>84</v>
      </c>
      <c r="O147" s="249">
        <v>3</v>
      </c>
      <c r="P147" s="249">
        <v>284</v>
      </c>
      <c r="Q147" s="249">
        <v>10</v>
      </c>
      <c r="R147" s="249">
        <v>80</v>
      </c>
      <c r="S147" s="249">
        <v>3</v>
      </c>
      <c r="T147" s="249">
        <v>182</v>
      </c>
      <c r="U147" s="249">
        <v>6</v>
      </c>
      <c r="V147" s="249">
        <v>33</v>
      </c>
      <c r="W147" s="249">
        <v>1</v>
      </c>
      <c r="X147" s="249">
        <v>173</v>
      </c>
      <c r="Y147" s="249">
        <v>7</v>
      </c>
      <c r="Z147" s="249">
        <v>26</v>
      </c>
      <c r="AA147" s="249">
        <v>1</v>
      </c>
      <c r="AB147" s="249">
        <v>163</v>
      </c>
      <c r="AC147" s="249">
        <v>7</v>
      </c>
      <c r="AD147" s="249">
        <v>33</v>
      </c>
      <c r="AE147" s="249">
        <v>1</v>
      </c>
      <c r="AF147" s="249">
        <v>141</v>
      </c>
      <c r="AG147" s="249">
        <v>6</v>
      </c>
      <c r="AH147" s="249">
        <v>25</v>
      </c>
      <c r="AI147" s="249">
        <v>1</v>
      </c>
      <c r="AJ147" s="249">
        <v>133</v>
      </c>
      <c r="AK147" s="249">
        <v>6</v>
      </c>
      <c r="AL147" s="249">
        <v>21</v>
      </c>
      <c r="AM147" s="249">
        <v>1</v>
      </c>
      <c r="AN147" s="249">
        <v>129</v>
      </c>
      <c r="AO147" s="249">
        <v>6</v>
      </c>
      <c r="AP147" s="249">
        <v>28</v>
      </c>
      <c r="AQ147" s="249">
        <v>1</v>
      </c>
      <c r="AR147" s="249">
        <v>132</v>
      </c>
      <c r="AS147" s="249">
        <v>6</v>
      </c>
      <c r="AT147" s="249">
        <v>33</v>
      </c>
      <c r="AU147" s="249">
        <v>1</v>
      </c>
      <c r="AV147" s="249">
        <v>33</v>
      </c>
      <c r="AW147" s="249">
        <v>1</v>
      </c>
      <c r="AX147" s="249">
        <v>20</v>
      </c>
      <c r="AY147" s="249">
        <v>1</v>
      </c>
      <c r="AZ147" s="249" t="s">
        <v>15</v>
      </c>
      <c r="BA147" s="249" t="s">
        <v>15</v>
      </c>
      <c r="BB147" s="249" t="s">
        <v>15</v>
      </c>
      <c r="BC147" s="249" t="s">
        <v>15</v>
      </c>
      <c r="BD147" s="249" t="s">
        <v>15</v>
      </c>
      <c r="BE147" s="249" t="s">
        <v>15</v>
      </c>
      <c r="BF147" s="249" t="s">
        <v>15</v>
      </c>
      <c r="BG147" s="249" t="s">
        <v>15</v>
      </c>
      <c r="BH147" s="249" t="s">
        <v>15</v>
      </c>
      <c r="BI147" s="249" t="s">
        <v>15</v>
      </c>
      <c r="BJ147" s="249" t="s">
        <v>15</v>
      </c>
      <c r="BK147" s="106">
        <f t="shared" si="30"/>
        <v>7</v>
      </c>
      <c r="BL147" s="106">
        <f t="shared" si="31"/>
        <v>3</v>
      </c>
      <c r="BM147" s="106">
        <f t="shared" si="32"/>
        <v>1</v>
      </c>
      <c r="BN147" s="106">
        <f t="shared" si="33"/>
        <v>8</v>
      </c>
      <c r="BO147" s="106">
        <f t="shared" si="34"/>
        <v>5</v>
      </c>
      <c r="BP147" s="106">
        <f t="shared" si="35"/>
        <v>1</v>
      </c>
      <c r="BQ147" s="106">
        <f t="shared" si="36"/>
        <v>9</v>
      </c>
      <c r="BR147" s="106">
        <f t="shared" si="37"/>
        <v>6</v>
      </c>
      <c r="BS147" s="106">
        <f t="shared" si="38"/>
        <v>2</v>
      </c>
      <c r="BT147" s="106">
        <f t="shared" si="39"/>
        <v>10</v>
      </c>
      <c r="BU147" s="106">
        <f t="shared" si="40"/>
        <v>7</v>
      </c>
      <c r="BV147" s="106">
        <f t="shared" si="41"/>
        <v>2</v>
      </c>
      <c r="BW147" s="106">
        <f t="shared" si="42"/>
        <v>11</v>
      </c>
      <c r="BX147" s="106">
        <f t="shared" si="43"/>
        <v>8</v>
      </c>
      <c r="BY147" s="106">
        <f t="shared" si="44"/>
        <v>2</v>
      </c>
      <c r="BZ147" s="106">
        <f t="shared" si="45"/>
        <v>13</v>
      </c>
      <c r="CA147" s="106">
        <f t="shared" si="46"/>
        <v>9</v>
      </c>
      <c r="CB147" s="106">
        <f t="shared" si="47"/>
        <v>2</v>
      </c>
    </row>
    <row r="148" spans="1:83" ht="15.75" customHeight="1">
      <c r="A148" s="249" t="s">
        <v>87</v>
      </c>
      <c r="B148" s="249">
        <v>299</v>
      </c>
      <c r="C148" s="249">
        <v>0.1</v>
      </c>
      <c r="D148" s="249">
        <v>171</v>
      </c>
      <c r="E148" s="249">
        <v>6</v>
      </c>
      <c r="F148" s="249">
        <v>31</v>
      </c>
      <c r="G148" s="249">
        <v>1</v>
      </c>
      <c r="H148" s="249">
        <v>212</v>
      </c>
      <c r="I148" s="249">
        <v>7</v>
      </c>
      <c r="J148" s="249">
        <v>39</v>
      </c>
      <c r="K148" s="249">
        <v>1</v>
      </c>
      <c r="L148" s="249">
        <v>201</v>
      </c>
      <c r="M148" s="249">
        <v>5</v>
      </c>
      <c r="N148" s="249">
        <v>33</v>
      </c>
      <c r="O148" s="249">
        <v>1</v>
      </c>
      <c r="P148" s="249">
        <v>220</v>
      </c>
      <c r="Q148" s="249">
        <v>6</v>
      </c>
      <c r="R148" s="249">
        <v>40</v>
      </c>
      <c r="S148" s="249">
        <v>1</v>
      </c>
      <c r="T148" s="249">
        <v>227</v>
      </c>
      <c r="U148" s="249">
        <v>6</v>
      </c>
      <c r="V148" s="249">
        <v>25</v>
      </c>
      <c r="W148" s="249">
        <v>1</v>
      </c>
      <c r="X148" s="249">
        <v>192</v>
      </c>
      <c r="Y148" s="249">
        <v>5</v>
      </c>
      <c r="Z148" s="249">
        <v>35</v>
      </c>
      <c r="AA148" s="249">
        <v>1</v>
      </c>
      <c r="AB148" s="249">
        <v>170</v>
      </c>
      <c r="AC148" s="249">
        <v>6</v>
      </c>
      <c r="AD148" s="249">
        <v>29</v>
      </c>
      <c r="AE148" s="249">
        <v>1</v>
      </c>
      <c r="AF148" s="249">
        <v>176</v>
      </c>
      <c r="AG148" s="249">
        <v>5</v>
      </c>
      <c r="AH148" s="249">
        <v>30</v>
      </c>
      <c r="AI148" s="249">
        <v>1</v>
      </c>
      <c r="AJ148" s="249">
        <v>132</v>
      </c>
      <c r="AK148" s="249">
        <v>5</v>
      </c>
      <c r="AL148" s="249">
        <v>28</v>
      </c>
      <c r="AM148" s="249">
        <v>1</v>
      </c>
      <c r="AN148" s="249">
        <v>44</v>
      </c>
      <c r="AO148" s="249">
        <v>2</v>
      </c>
      <c r="AP148" s="249">
        <v>15</v>
      </c>
      <c r="AQ148" s="249">
        <v>1</v>
      </c>
      <c r="AR148" s="249">
        <v>62</v>
      </c>
      <c r="AS148" s="249">
        <v>2</v>
      </c>
      <c r="AT148" s="249">
        <v>8</v>
      </c>
      <c r="AU148" s="249">
        <v>1</v>
      </c>
      <c r="AV148" s="249">
        <v>8</v>
      </c>
      <c r="AW148" s="249">
        <v>1</v>
      </c>
      <c r="AX148" s="249">
        <v>33</v>
      </c>
      <c r="AY148" s="249">
        <v>1</v>
      </c>
      <c r="AZ148" s="249" t="s">
        <v>15</v>
      </c>
      <c r="BA148" s="249" t="s">
        <v>15</v>
      </c>
      <c r="BB148" s="249" t="s">
        <v>15</v>
      </c>
      <c r="BC148" s="249" t="s">
        <v>15</v>
      </c>
      <c r="BD148" s="249" t="s">
        <v>15</v>
      </c>
      <c r="BE148" s="249" t="s">
        <v>15</v>
      </c>
      <c r="BF148" s="249" t="s">
        <v>15</v>
      </c>
      <c r="BG148" s="249" t="s">
        <v>15</v>
      </c>
      <c r="BH148" s="249" t="s">
        <v>15</v>
      </c>
      <c r="BI148" s="249" t="s">
        <v>15</v>
      </c>
      <c r="BJ148" s="249" t="s">
        <v>15</v>
      </c>
      <c r="BK148" s="106">
        <f t="shared" si="30"/>
        <v>5</v>
      </c>
      <c r="BL148" s="106">
        <f t="shared" si="31"/>
        <v>3</v>
      </c>
      <c r="BM148" s="106">
        <f t="shared" si="32"/>
        <v>1</v>
      </c>
      <c r="BN148" s="106">
        <f t="shared" si="33"/>
        <v>6</v>
      </c>
      <c r="BO148" s="106">
        <f t="shared" si="34"/>
        <v>4</v>
      </c>
      <c r="BP148" s="106">
        <f t="shared" si="35"/>
        <v>1</v>
      </c>
      <c r="BQ148" s="106">
        <f t="shared" si="36"/>
        <v>6</v>
      </c>
      <c r="BR148" s="106">
        <f t="shared" si="37"/>
        <v>4</v>
      </c>
      <c r="BS148" s="106">
        <f t="shared" si="38"/>
        <v>1</v>
      </c>
      <c r="BT148" s="106">
        <f t="shared" si="39"/>
        <v>7</v>
      </c>
      <c r="BU148" s="106">
        <f t="shared" si="40"/>
        <v>6</v>
      </c>
      <c r="BV148" s="106">
        <f t="shared" si="41"/>
        <v>1</v>
      </c>
      <c r="BW148" s="106">
        <f t="shared" si="42"/>
        <v>8</v>
      </c>
      <c r="BX148" s="106">
        <f t="shared" si="43"/>
        <v>6</v>
      </c>
      <c r="BY148" s="106">
        <f t="shared" si="44"/>
        <v>1</v>
      </c>
      <c r="BZ148" s="106">
        <f t="shared" si="45"/>
        <v>9</v>
      </c>
      <c r="CA148" s="106">
        <f t="shared" si="46"/>
        <v>7</v>
      </c>
      <c r="CB148" s="106">
        <f t="shared" si="47"/>
        <v>2</v>
      </c>
    </row>
    <row r="149" spans="1:83" ht="15.75" customHeight="1">
      <c r="A149" s="249" t="s">
        <v>87</v>
      </c>
      <c r="B149" s="249">
        <v>280</v>
      </c>
      <c r="C149" s="249">
        <v>0.1</v>
      </c>
      <c r="D149" s="249">
        <v>298</v>
      </c>
      <c r="E149" s="249">
        <v>10</v>
      </c>
      <c r="F149" s="249"/>
      <c r="G149" s="249"/>
      <c r="H149" s="249">
        <v>328</v>
      </c>
      <c r="I149" s="249">
        <v>13</v>
      </c>
      <c r="J149" s="249"/>
      <c r="K149" s="249"/>
      <c r="L149" s="249">
        <v>290</v>
      </c>
      <c r="M149" s="249">
        <v>13</v>
      </c>
      <c r="N149" s="249"/>
      <c r="O149" s="249"/>
      <c r="P149" s="249">
        <v>264</v>
      </c>
      <c r="Q149" s="249">
        <v>11</v>
      </c>
      <c r="R149" s="249"/>
      <c r="S149" s="249"/>
      <c r="T149" s="249">
        <v>242</v>
      </c>
      <c r="U149" s="249">
        <v>10</v>
      </c>
      <c r="V149" s="249"/>
      <c r="W149" s="249"/>
      <c r="X149" s="249">
        <v>228</v>
      </c>
      <c r="Y149" s="249">
        <v>10</v>
      </c>
      <c r="Z149" s="249"/>
      <c r="AA149" s="249"/>
      <c r="AB149" s="249">
        <v>191</v>
      </c>
      <c r="AC149" s="249">
        <v>8</v>
      </c>
      <c r="AD149" s="249"/>
      <c r="AE149" s="249"/>
      <c r="AF149" s="249">
        <v>157</v>
      </c>
      <c r="AG149" s="249">
        <v>7</v>
      </c>
      <c r="AH149" s="249"/>
      <c r="AI149" s="249"/>
      <c r="AJ149" s="249">
        <v>126</v>
      </c>
      <c r="AK149" s="249">
        <v>6</v>
      </c>
      <c r="AL149" s="249"/>
      <c r="AM149" s="249"/>
      <c r="AN149" s="249">
        <v>97</v>
      </c>
      <c r="AO149" s="249">
        <v>4</v>
      </c>
      <c r="AP149" s="249"/>
      <c r="AQ149" s="249"/>
      <c r="AR149" s="249">
        <v>79</v>
      </c>
      <c r="AS149" s="249">
        <v>4</v>
      </c>
      <c r="AT149" s="249"/>
      <c r="AU149" s="249"/>
      <c r="AV149" s="249"/>
      <c r="AW149" s="249"/>
      <c r="AX149" s="249">
        <v>120</v>
      </c>
      <c r="AY149" s="249">
        <v>4</v>
      </c>
      <c r="AZ149" s="249" t="s">
        <v>15</v>
      </c>
      <c r="BA149" s="249" t="s">
        <v>15</v>
      </c>
      <c r="BB149" s="249" t="s">
        <v>15</v>
      </c>
      <c r="BC149" s="249" t="s">
        <v>15</v>
      </c>
      <c r="BD149" s="249" t="s">
        <v>15</v>
      </c>
      <c r="BE149" s="249" t="s">
        <v>15</v>
      </c>
      <c r="BF149" s="249" t="s">
        <v>15</v>
      </c>
      <c r="BG149" s="249" t="s">
        <v>15</v>
      </c>
      <c r="BH149" s="249" t="s">
        <v>15</v>
      </c>
      <c r="BI149" s="249" t="s">
        <v>15</v>
      </c>
      <c r="BJ149" s="249" t="s">
        <v>15</v>
      </c>
      <c r="BK149" s="106">
        <f t="shared" si="30"/>
        <v>7</v>
      </c>
      <c r="BL149" s="106">
        <f t="shared" si="31"/>
        <v>4</v>
      </c>
      <c r="BM149" s="106">
        <f t="shared" si="32"/>
        <v>0</v>
      </c>
      <c r="BN149" s="106">
        <f t="shared" si="33"/>
        <v>8</v>
      </c>
      <c r="BO149" s="106">
        <f t="shared" si="34"/>
        <v>7</v>
      </c>
      <c r="BP149" s="106">
        <f t="shared" si="35"/>
        <v>0</v>
      </c>
      <c r="BQ149" s="106">
        <f t="shared" si="36"/>
        <v>9</v>
      </c>
      <c r="BR149" s="106">
        <f t="shared" si="37"/>
        <v>7</v>
      </c>
      <c r="BS149" s="106">
        <f t="shared" si="38"/>
        <v>0</v>
      </c>
      <c r="BT149" s="106">
        <f t="shared" si="39"/>
        <v>10</v>
      </c>
      <c r="BU149" s="106">
        <f t="shared" si="40"/>
        <v>9</v>
      </c>
      <c r="BV149" s="106">
        <f t="shared" si="41"/>
        <v>0</v>
      </c>
      <c r="BW149" s="106">
        <f t="shared" si="42"/>
        <v>12</v>
      </c>
      <c r="BX149" s="106">
        <f t="shared" si="43"/>
        <v>10</v>
      </c>
      <c r="BY149" s="106">
        <f t="shared" si="44"/>
        <v>0</v>
      </c>
      <c r="BZ149" s="106">
        <f t="shared" si="45"/>
        <v>13</v>
      </c>
      <c r="CA149" s="106">
        <f t="shared" si="46"/>
        <v>12</v>
      </c>
      <c r="CB149" s="106">
        <f t="shared" si="47"/>
        <v>0</v>
      </c>
    </row>
    <row r="150" spans="1:83" ht="15.75" customHeight="1">
      <c r="A150" s="249" t="s">
        <v>87</v>
      </c>
      <c r="B150" s="249">
        <v>76</v>
      </c>
      <c r="C150" s="249">
        <v>0.1</v>
      </c>
      <c r="D150" s="249">
        <v>91</v>
      </c>
      <c r="E150" s="249">
        <v>3</v>
      </c>
      <c r="F150" s="249">
        <v>133</v>
      </c>
      <c r="G150" s="249">
        <v>4</v>
      </c>
      <c r="H150" s="249">
        <v>74</v>
      </c>
      <c r="I150" s="249">
        <v>3</v>
      </c>
      <c r="J150" s="249">
        <v>133</v>
      </c>
      <c r="K150" s="249">
        <v>4</v>
      </c>
      <c r="L150" s="249">
        <v>122</v>
      </c>
      <c r="M150" s="249">
        <v>4</v>
      </c>
      <c r="N150" s="249">
        <v>130</v>
      </c>
      <c r="O150" s="249">
        <v>4</v>
      </c>
      <c r="P150" s="249">
        <v>95</v>
      </c>
      <c r="Q150" s="249">
        <v>4</v>
      </c>
      <c r="R150" s="249">
        <v>140</v>
      </c>
      <c r="S150" s="249">
        <v>4</v>
      </c>
      <c r="T150" s="249">
        <v>102</v>
      </c>
      <c r="U150" s="249">
        <v>3</v>
      </c>
      <c r="V150" s="249">
        <v>113</v>
      </c>
      <c r="W150" s="249">
        <v>4</v>
      </c>
      <c r="X150" s="249">
        <v>49</v>
      </c>
      <c r="Y150" s="249">
        <v>2</v>
      </c>
      <c r="Z150" s="249">
        <v>94</v>
      </c>
      <c r="AA150" s="249">
        <v>3</v>
      </c>
      <c r="AB150" s="249">
        <v>69</v>
      </c>
      <c r="AC150" s="249">
        <v>3</v>
      </c>
      <c r="AD150" s="249">
        <v>85</v>
      </c>
      <c r="AE150" s="249">
        <v>3</v>
      </c>
      <c r="AF150" s="249">
        <v>44</v>
      </c>
      <c r="AG150" s="249">
        <v>2</v>
      </c>
      <c r="AH150" s="249">
        <v>80</v>
      </c>
      <c r="AI150" s="249">
        <v>3</v>
      </c>
      <c r="AJ150" s="249">
        <v>37</v>
      </c>
      <c r="AK150" s="249">
        <v>2</v>
      </c>
      <c r="AL150" s="249">
        <v>71</v>
      </c>
      <c r="AM150" s="249">
        <v>3</v>
      </c>
      <c r="AN150" s="249">
        <v>21</v>
      </c>
      <c r="AO150" s="249">
        <v>1</v>
      </c>
      <c r="AP150" s="249">
        <v>52</v>
      </c>
      <c r="AQ150" s="249">
        <v>2</v>
      </c>
      <c r="AR150" s="249">
        <v>40</v>
      </c>
      <c r="AS150" s="249">
        <v>2</v>
      </c>
      <c r="AT150" s="249">
        <v>32</v>
      </c>
      <c r="AU150" s="249">
        <v>2</v>
      </c>
      <c r="AV150" s="249">
        <v>32</v>
      </c>
      <c r="AW150" s="249">
        <v>2</v>
      </c>
      <c r="AX150" s="249">
        <v>8</v>
      </c>
      <c r="AY150" s="249">
        <v>1</v>
      </c>
      <c r="AZ150" s="249" t="s">
        <v>15</v>
      </c>
      <c r="BA150" s="249" t="s">
        <v>15</v>
      </c>
      <c r="BB150" s="249" t="s">
        <v>15</v>
      </c>
      <c r="BC150" s="249" t="s">
        <v>15</v>
      </c>
      <c r="BD150" s="249" t="s">
        <v>15</v>
      </c>
      <c r="BE150" s="249" t="s">
        <v>15</v>
      </c>
      <c r="BF150" s="249" t="s">
        <v>15</v>
      </c>
      <c r="BG150" s="249" t="s">
        <v>15</v>
      </c>
      <c r="BH150" s="249" t="s">
        <v>15</v>
      </c>
      <c r="BI150" s="249" t="s">
        <v>15</v>
      </c>
      <c r="BJ150" s="249" t="s">
        <v>15</v>
      </c>
      <c r="BK150" s="106">
        <f t="shared" si="30"/>
        <v>5</v>
      </c>
      <c r="BL150" s="106">
        <f t="shared" si="31"/>
        <v>2</v>
      </c>
      <c r="BM150" s="106">
        <f t="shared" si="32"/>
        <v>2</v>
      </c>
      <c r="BN150" s="106">
        <f t="shared" si="33"/>
        <v>6</v>
      </c>
      <c r="BO150" s="106">
        <f t="shared" si="34"/>
        <v>2</v>
      </c>
      <c r="BP150" s="106">
        <f t="shared" si="35"/>
        <v>3</v>
      </c>
      <c r="BQ150" s="106">
        <f t="shared" si="36"/>
        <v>6</v>
      </c>
      <c r="BR150" s="106">
        <f t="shared" si="37"/>
        <v>3</v>
      </c>
      <c r="BS150" s="106">
        <f t="shared" si="38"/>
        <v>3</v>
      </c>
      <c r="BT150" s="106">
        <f t="shared" si="39"/>
        <v>7</v>
      </c>
      <c r="BU150" s="106">
        <f t="shared" si="40"/>
        <v>3</v>
      </c>
      <c r="BV150" s="106">
        <f t="shared" si="41"/>
        <v>4</v>
      </c>
      <c r="BW150" s="106">
        <f t="shared" si="42"/>
        <v>8</v>
      </c>
      <c r="BX150" s="106">
        <f t="shared" si="43"/>
        <v>4</v>
      </c>
      <c r="BY150" s="106">
        <f t="shared" si="44"/>
        <v>4</v>
      </c>
      <c r="BZ150" s="106">
        <f t="shared" si="45"/>
        <v>9</v>
      </c>
      <c r="CA150" s="106">
        <f t="shared" si="46"/>
        <v>4</v>
      </c>
      <c r="CB150" s="106">
        <f t="shared" si="47"/>
        <v>4</v>
      </c>
    </row>
    <row r="151" spans="1:83" ht="15.75" customHeight="1">
      <c r="A151" s="249" t="s">
        <v>87</v>
      </c>
      <c r="B151" s="249">
        <v>121</v>
      </c>
      <c r="C151" s="249">
        <v>0.1</v>
      </c>
      <c r="D151" s="249">
        <v>266</v>
      </c>
      <c r="E151" s="249">
        <v>10</v>
      </c>
      <c r="F151" s="249"/>
      <c r="G151" s="249"/>
      <c r="H151" s="249">
        <v>283</v>
      </c>
      <c r="I151" s="249">
        <v>11</v>
      </c>
      <c r="J151" s="249"/>
      <c r="K151" s="249"/>
      <c r="L151" s="249">
        <v>237</v>
      </c>
      <c r="M151" s="249">
        <v>8</v>
      </c>
      <c r="N151" s="249"/>
      <c r="O151" s="249"/>
      <c r="P151" s="249">
        <v>247</v>
      </c>
      <c r="Q151" s="249">
        <v>8</v>
      </c>
      <c r="R151" s="249"/>
      <c r="S151" s="249"/>
      <c r="T151" s="249">
        <v>191</v>
      </c>
      <c r="U151" s="249">
        <v>7</v>
      </c>
      <c r="V151" s="249"/>
      <c r="W151" s="249"/>
      <c r="X151" s="249">
        <v>152</v>
      </c>
      <c r="Y151" s="249">
        <v>5</v>
      </c>
      <c r="Z151" s="249"/>
      <c r="AA151" s="249"/>
      <c r="AB151" s="249">
        <v>145</v>
      </c>
      <c r="AC151" s="249">
        <v>5</v>
      </c>
      <c r="AD151" s="249"/>
      <c r="AE151" s="249"/>
      <c r="AF151" s="249">
        <v>135</v>
      </c>
      <c r="AG151" s="249">
        <v>5</v>
      </c>
      <c r="AH151" s="249"/>
      <c r="AI151" s="249"/>
      <c r="AJ151" s="249">
        <v>139</v>
      </c>
      <c r="AK151" s="249">
        <v>5</v>
      </c>
      <c r="AL151" s="249"/>
      <c r="AM151" s="249"/>
      <c r="AN151" s="249">
        <v>75</v>
      </c>
      <c r="AO151" s="249">
        <v>3</v>
      </c>
      <c r="AP151" s="249"/>
      <c r="AQ151" s="249"/>
      <c r="AR151" s="249">
        <v>84</v>
      </c>
      <c r="AS151" s="249">
        <v>4</v>
      </c>
      <c r="AT151" s="249"/>
      <c r="AU151" s="249"/>
      <c r="AV151" s="249"/>
      <c r="AW151" s="249"/>
      <c r="AX151" s="249"/>
      <c r="AY151" s="249"/>
      <c r="AZ151" s="249" t="s">
        <v>15</v>
      </c>
      <c r="BA151" s="249" t="s">
        <v>15</v>
      </c>
      <c r="BB151" s="249" t="s">
        <v>15</v>
      </c>
      <c r="BC151" s="249" t="s">
        <v>15</v>
      </c>
      <c r="BD151" s="249" t="s">
        <v>15</v>
      </c>
      <c r="BE151" s="249" t="s">
        <v>15</v>
      </c>
      <c r="BF151" s="249" t="s">
        <v>15</v>
      </c>
      <c r="BG151" s="249" t="s">
        <v>15</v>
      </c>
      <c r="BH151" s="249" t="s">
        <v>15</v>
      </c>
      <c r="BI151" s="249" t="s">
        <v>15</v>
      </c>
      <c r="BJ151" s="249" t="s">
        <v>15</v>
      </c>
      <c r="BK151" s="106">
        <f t="shared" si="30"/>
        <v>5</v>
      </c>
      <c r="BL151" s="106">
        <f t="shared" si="31"/>
        <v>3</v>
      </c>
      <c r="BM151" s="106">
        <f t="shared" si="32"/>
        <v>0</v>
      </c>
      <c r="BN151" s="106">
        <f t="shared" si="33"/>
        <v>6</v>
      </c>
      <c r="BO151" s="106">
        <f t="shared" si="34"/>
        <v>4</v>
      </c>
      <c r="BP151" s="106">
        <f t="shared" si="35"/>
        <v>0</v>
      </c>
      <c r="BQ151" s="106">
        <f t="shared" si="36"/>
        <v>6</v>
      </c>
      <c r="BR151" s="106">
        <f t="shared" si="37"/>
        <v>5</v>
      </c>
      <c r="BS151" s="106">
        <f t="shared" si="38"/>
        <v>0</v>
      </c>
      <c r="BT151" s="106">
        <f t="shared" si="39"/>
        <v>7</v>
      </c>
      <c r="BU151" s="106">
        <f t="shared" si="40"/>
        <v>6</v>
      </c>
      <c r="BV151" s="106">
        <f t="shared" si="41"/>
        <v>0</v>
      </c>
      <c r="BW151" s="106">
        <f t="shared" si="42"/>
        <v>8</v>
      </c>
      <c r="BX151" s="106">
        <f t="shared" si="43"/>
        <v>7</v>
      </c>
      <c r="BY151" s="106">
        <f t="shared" si="44"/>
        <v>0</v>
      </c>
      <c r="BZ151" s="106">
        <f t="shared" si="45"/>
        <v>9</v>
      </c>
      <c r="CA151" s="106">
        <f t="shared" si="46"/>
        <v>8</v>
      </c>
      <c r="CB151" s="106">
        <f t="shared" si="47"/>
        <v>0</v>
      </c>
    </row>
    <row r="152" spans="1:83" ht="15.75" customHeight="1">
      <c r="A152" s="249" t="s">
        <v>325</v>
      </c>
      <c r="B152" s="249">
        <v>35</v>
      </c>
      <c r="C152" s="249">
        <v>0.1</v>
      </c>
      <c r="D152" s="249">
        <v>199</v>
      </c>
      <c r="E152" s="249">
        <v>6</v>
      </c>
      <c r="F152" s="249"/>
      <c r="G152" s="249"/>
      <c r="H152" s="249">
        <v>223</v>
      </c>
      <c r="I152" s="249">
        <v>8</v>
      </c>
      <c r="J152" s="249"/>
      <c r="K152" s="249"/>
      <c r="L152" s="249">
        <v>213</v>
      </c>
      <c r="M152" s="249">
        <v>6</v>
      </c>
      <c r="N152" s="249"/>
      <c r="O152" s="249"/>
      <c r="P152" s="249">
        <v>234</v>
      </c>
      <c r="Q152" s="249">
        <v>7</v>
      </c>
      <c r="R152" s="249"/>
      <c r="S152" s="249"/>
      <c r="T152" s="249">
        <v>180</v>
      </c>
      <c r="U152" s="249">
        <v>6</v>
      </c>
      <c r="V152" s="249"/>
      <c r="W152" s="249"/>
      <c r="X152" s="249">
        <v>154</v>
      </c>
      <c r="Y152" s="249">
        <v>5</v>
      </c>
      <c r="Z152" s="249"/>
      <c r="AA152" s="249"/>
      <c r="AB152" s="249">
        <v>166</v>
      </c>
      <c r="AC152" s="249">
        <v>7</v>
      </c>
      <c r="AD152" s="249"/>
      <c r="AE152" s="249"/>
      <c r="AF152" s="249">
        <v>132</v>
      </c>
      <c r="AG152" s="249">
        <v>5</v>
      </c>
      <c r="AH152" s="249"/>
      <c r="AI152" s="249"/>
      <c r="AJ152" s="249">
        <v>90</v>
      </c>
      <c r="AK152" s="249">
        <v>4</v>
      </c>
      <c r="AL152" s="249"/>
      <c r="AM152" s="249"/>
      <c r="AN152" s="249">
        <v>101</v>
      </c>
      <c r="AO152" s="249">
        <v>4</v>
      </c>
      <c r="AP152" s="249"/>
      <c r="AQ152" s="249"/>
      <c r="AR152" s="249">
        <v>84</v>
      </c>
      <c r="AS152" s="249">
        <v>3</v>
      </c>
      <c r="AT152" s="249"/>
      <c r="AU152" s="249"/>
      <c r="AV152" s="249"/>
      <c r="AW152" s="249"/>
      <c r="AX152" s="249">
        <v>25</v>
      </c>
      <c r="AY152" s="249">
        <v>1</v>
      </c>
      <c r="AZ152" s="249" t="s">
        <v>15</v>
      </c>
      <c r="BA152" s="249" t="s">
        <v>15</v>
      </c>
      <c r="BB152" s="249" t="s">
        <v>15</v>
      </c>
      <c r="BC152" s="249" t="s">
        <v>15</v>
      </c>
      <c r="BD152" s="249" t="s">
        <v>15</v>
      </c>
      <c r="BE152" s="249" t="s">
        <v>15</v>
      </c>
      <c r="BF152" s="249" t="s">
        <v>15</v>
      </c>
      <c r="BG152" s="249" t="s">
        <v>15</v>
      </c>
      <c r="BH152" s="249" t="s">
        <v>15</v>
      </c>
      <c r="BI152" s="249" t="s">
        <v>15</v>
      </c>
      <c r="BJ152" s="249" t="s">
        <v>15</v>
      </c>
      <c r="BK152" s="106">
        <f t="shared" si="30"/>
        <v>5</v>
      </c>
      <c r="BL152" s="106">
        <f t="shared" si="31"/>
        <v>3</v>
      </c>
      <c r="BM152" s="106">
        <f t="shared" si="32"/>
        <v>0</v>
      </c>
      <c r="BN152" s="106">
        <f t="shared" si="33"/>
        <v>6</v>
      </c>
      <c r="BO152" s="106">
        <f t="shared" si="34"/>
        <v>4</v>
      </c>
      <c r="BP152" s="106">
        <f t="shared" si="35"/>
        <v>0</v>
      </c>
      <c r="BQ152" s="106">
        <f t="shared" si="36"/>
        <v>6</v>
      </c>
      <c r="BR152" s="106">
        <f t="shared" si="37"/>
        <v>5</v>
      </c>
      <c r="BS152" s="106">
        <f t="shared" si="38"/>
        <v>0</v>
      </c>
      <c r="BT152" s="106">
        <f t="shared" si="39"/>
        <v>7</v>
      </c>
      <c r="BU152" s="106">
        <f t="shared" si="40"/>
        <v>6</v>
      </c>
      <c r="BV152" s="106">
        <f t="shared" si="41"/>
        <v>0</v>
      </c>
      <c r="BW152" s="106">
        <f t="shared" si="42"/>
        <v>7</v>
      </c>
      <c r="BX152" s="106">
        <f t="shared" si="43"/>
        <v>6</v>
      </c>
      <c r="BY152" s="106">
        <f t="shared" si="44"/>
        <v>0</v>
      </c>
      <c r="BZ152" s="106">
        <f t="shared" si="45"/>
        <v>8</v>
      </c>
      <c r="CA152" s="106">
        <f t="shared" si="46"/>
        <v>7</v>
      </c>
      <c r="CB152" s="106">
        <f t="shared" si="47"/>
        <v>0</v>
      </c>
    </row>
    <row r="153" spans="1:83" ht="15.75" customHeight="1">
      <c r="A153" s="249" t="s">
        <v>87</v>
      </c>
      <c r="B153" s="249">
        <v>255</v>
      </c>
      <c r="C153" s="249">
        <v>0.1</v>
      </c>
      <c r="D153" s="249">
        <v>223</v>
      </c>
      <c r="E153" s="249">
        <v>8</v>
      </c>
      <c r="F153" s="249"/>
      <c r="G153" s="249"/>
      <c r="H153" s="249">
        <v>218</v>
      </c>
      <c r="I153" s="249">
        <v>7</v>
      </c>
      <c r="J153" s="249"/>
      <c r="K153" s="249"/>
      <c r="L153" s="249">
        <v>217</v>
      </c>
      <c r="M153" s="249">
        <v>8</v>
      </c>
      <c r="N153" s="249"/>
      <c r="O153" s="249"/>
      <c r="P153" s="249">
        <v>208</v>
      </c>
      <c r="Q153" s="249">
        <v>8</v>
      </c>
      <c r="R153" s="249"/>
      <c r="S153" s="249"/>
      <c r="T153" s="249">
        <v>226</v>
      </c>
      <c r="U153" s="249">
        <v>8</v>
      </c>
      <c r="V153" s="249"/>
      <c r="W153" s="249"/>
      <c r="X153" s="249">
        <v>145</v>
      </c>
      <c r="Y153" s="249">
        <v>6</v>
      </c>
      <c r="Z153" s="249"/>
      <c r="AA153" s="249"/>
      <c r="AB153" s="249">
        <v>151</v>
      </c>
      <c r="AC153" s="249">
        <v>6</v>
      </c>
      <c r="AD153" s="249"/>
      <c r="AE153" s="249"/>
      <c r="AF153" s="249">
        <v>109</v>
      </c>
      <c r="AG153" s="249">
        <v>4</v>
      </c>
      <c r="AH153" s="249"/>
      <c r="AI153" s="249"/>
      <c r="AJ153" s="249">
        <v>95</v>
      </c>
      <c r="AK153" s="249">
        <v>4</v>
      </c>
      <c r="AL153" s="249"/>
      <c r="AM153" s="249"/>
      <c r="AN153" s="249">
        <v>53</v>
      </c>
      <c r="AO153" s="249">
        <v>2</v>
      </c>
      <c r="AP153" s="249"/>
      <c r="AQ153" s="249"/>
      <c r="AR153" s="249">
        <v>28</v>
      </c>
      <c r="AS153" s="249">
        <v>1</v>
      </c>
      <c r="AT153" s="249"/>
      <c r="AU153" s="249"/>
      <c r="AV153" s="249"/>
      <c r="AW153" s="249"/>
      <c r="AX153" s="249">
        <v>40</v>
      </c>
      <c r="AY153" s="249">
        <v>1</v>
      </c>
      <c r="AZ153" s="249" t="s">
        <v>15</v>
      </c>
      <c r="BA153" s="249" t="s">
        <v>15</v>
      </c>
      <c r="BB153" s="249" t="s">
        <v>15</v>
      </c>
      <c r="BC153" s="249" t="s">
        <v>15</v>
      </c>
      <c r="BD153" s="249" t="s">
        <v>15</v>
      </c>
      <c r="BE153" s="249" t="s">
        <v>15</v>
      </c>
      <c r="BF153" s="249" t="s">
        <v>15</v>
      </c>
      <c r="BG153" s="249" t="s">
        <v>15</v>
      </c>
      <c r="BH153" s="249" t="s">
        <v>15</v>
      </c>
      <c r="BI153" s="249" t="s">
        <v>15</v>
      </c>
      <c r="BJ153" s="249" t="s">
        <v>15</v>
      </c>
      <c r="BK153" s="106">
        <f t="shared" si="30"/>
        <v>5</v>
      </c>
      <c r="BL153" s="106">
        <f t="shared" si="31"/>
        <v>4</v>
      </c>
      <c r="BM153" s="106">
        <f t="shared" si="32"/>
        <v>0</v>
      </c>
      <c r="BN153" s="106">
        <f t="shared" si="33"/>
        <v>6</v>
      </c>
      <c r="BO153" s="106">
        <f t="shared" si="34"/>
        <v>5</v>
      </c>
      <c r="BP153" s="106">
        <f t="shared" si="35"/>
        <v>0</v>
      </c>
      <c r="BQ153" s="106">
        <f t="shared" si="36"/>
        <v>6</v>
      </c>
      <c r="BR153" s="106">
        <f t="shared" si="37"/>
        <v>5</v>
      </c>
      <c r="BS153" s="106">
        <f t="shared" si="38"/>
        <v>0</v>
      </c>
      <c r="BT153" s="106">
        <f t="shared" si="39"/>
        <v>7</v>
      </c>
      <c r="BU153" s="106">
        <f t="shared" si="40"/>
        <v>7</v>
      </c>
      <c r="BV153" s="106">
        <f t="shared" si="41"/>
        <v>0</v>
      </c>
      <c r="BW153" s="106">
        <f t="shared" si="42"/>
        <v>8</v>
      </c>
      <c r="BX153" s="106">
        <f t="shared" si="43"/>
        <v>7</v>
      </c>
      <c r="BY153" s="106">
        <f t="shared" si="44"/>
        <v>0</v>
      </c>
      <c r="BZ153" s="106">
        <f t="shared" si="45"/>
        <v>9</v>
      </c>
      <c r="CA153" s="106">
        <f t="shared" si="46"/>
        <v>8</v>
      </c>
      <c r="CB153" s="106">
        <f t="shared" si="47"/>
        <v>0</v>
      </c>
    </row>
    <row r="154" spans="1:83" ht="15.75" customHeight="1">
      <c r="A154" s="249" t="s">
        <v>87</v>
      </c>
      <c r="B154" s="249">
        <v>221</v>
      </c>
      <c r="C154" s="249">
        <v>0.1</v>
      </c>
      <c r="D154" s="249">
        <v>197</v>
      </c>
      <c r="E154" s="249">
        <v>7</v>
      </c>
      <c r="F154" s="249">
        <v>23</v>
      </c>
      <c r="G154" s="249">
        <v>1</v>
      </c>
      <c r="H154" s="249">
        <v>154</v>
      </c>
      <c r="I154" s="249">
        <v>6</v>
      </c>
      <c r="J154" s="249">
        <v>25</v>
      </c>
      <c r="K154" s="249">
        <v>1</v>
      </c>
      <c r="L154" s="249">
        <v>208</v>
      </c>
      <c r="M154" s="249">
        <v>7</v>
      </c>
      <c r="N154" s="249">
        <v>19</v>
      </c>
      <c r="O154" s="249">
        <v>1</v>
      </c>
      <c r="P154" s="249">
        <v>176</v>
      </c>
      <c r="Q154" s="249">
        <v>7</v>
      </c>
      <c r="R154" s="249">
        <v>18</v>
      </c>
      <c r="S154" s="249">
        <v>1</v>
      </c>
      <c r="T154" s="249">
        <v>173</v>
      </c>
      <c r="U154" s="249">
        <v>7</v>
      </c>
      <c r="V154" s="249">
        <v>21</v>
      </c>
      <c r="W154" s="249">
        <v>1</v>
      </c>
      <c r="X154" s="249">
        <v>151</v>
      </c>
      <c r="Y154" s="249">
        <v>6</v>
      </c>
      <c r="Z154" s="249">
        <v>18</v>
      </c>
      <c r="AA154" s="249">
        <v>1</v>
      </c>
      <c r="AB154" s="249">
        <v>159</v>
      </c>
      <c r="AC154" s="249">
        <v>7</v>
      </c>
      <c r="AD154" s="249">
        <v>11</v>
      </c>
      <c r="AE154" s="249">
        <v>1</v>
      </c>
      <c r="AF154" s="249">
        <v>151</v>
      </c>
      <c r="AG154" s="249">
        <v>6</v>
      </c>
      <c r="AH154" s="249">
        <v>19</v>
      </c>
      <c r="AI154" s="249">
        <v>1</v>
      </c>
      <c r="AJ154" s="249">
        <v>122</v>
      </c>
      <c r="AK154" s="249">
        <v>5</v>
      </c>
      <c r="AL154" s="249" t="s">
        <v>15</v>
      </c>
      <c r="AM154" s="249" t="s">
        <v>15</v>
      </c>
      <c r="AN154" s="249">
        <v>106</v>
      </c>
      <c r="AO154" s="249">
        <v>5</v>
      </c>
      <c r="AP154" s="249">
        <v>18</v>
      </c>
      <c r="AQ154" s="249">
        <v>1</v>
      </c>
      <c r="AR154" s="249">
        <v>108</v>
      </c>
      <c r="AS154" s="249">
        <v>5</v>
      </c>
      <c r="AT154" s="249">
        <v>9</v>
      </c>
      <c r="AU154" s="249">
        <v>1</v>
      </c>
      <c r="AV154" s="249">
        <v>9</v>
      </c>
      <c r="AW154" s="249">
        <v>1</v>
      </c>
      <c r="AX154" s="249">
        <v>32</v>
      </c>
      <c r="AY154" s="249">
        <v>2</v>
      </c>
      <c r="AZ154" s="249" t="s">
        <v>15</v>
      </c>
      <c r="BA154" s="249" t="s">
        <v>15</v>
      </c>
      <c r="BB154" s="249" t="s">
        <v>15</v>
      </c>
      <c r="BC154" s="249" t="s">
        <v>15</v>
      </c>
      <c r="BD154" s="249" t="s">
        <v>15</v>
      </c>
      <c r="BE154" s="249" t="s">
        <v>15</v>
      </c>
      <c r="BF154" s="249" t="s">
        <v>15</v>
      </c>
      <c r="BG154" s="249" t="s">
        <v>15</v>
      </c>
      <c r="BH154" s="249" t="s">
        <v>15</v>
      </c>
      <c r="BI154" s="249" t="s">
        <v>15</v>
      </c>
      <c r="BJ154" s="249" t="s">
        <v>15</v>
      </c>
      <c r="BK154" s="106" t="e">
        <f t="shared" si="30"/>
        <v>#VALUE!</v>
      </c>
      <c r="BL154" s="106">
        <f t="shared" si="31"/>
        <v>4</v>
      </c>
      <c r="BM154" s="106">
        <f t="shared" si="32"/>
        <v>1</v>
      </c>
      <c r="BN154" s="106" t="e">
        <f t="shared" si="33"/>
        <v>#VALUE!</v>
      </c>
      <c r="BO154" s="106">
        <f t="shared" si="34"/>
        <v>5</v>
      </c>
      <c r="BP154" s="106">
        <f t="shared" si="35"/>
        <v>1</v>
      </c>
      <c r="BQ154" s="106" t="e">
        <f t="shared" si="36"/>
        <v>#VALUE!</v>
      </c>
      <c r="BR154" s="106">
        <f t="shared" si="37"/>
        <v>5</v>
      </c>
      <c r="BS154" s="106">
        <f t="shared" si="38"/>
        <v>1</v>
      </c>
      <c r="BT154" s="106" t="e">
        <f t="shared" si="39"/>
        <v>#VALUE!</v>
      </c>
      <c r="BU154" s="106">
        <f t="shared" si="40"/>
        <v>6</v>
      </c>
      <c r="BV154" s="106">
        <f t="shared" si="41"/>
        <v>1</v>
      </c>
      <c r="BW154" s="106" t="e">
        <f t="shared" si="42"/>
        <v>#VALUE!</v>
      </c>
      <c r="BX154" s="106">
        <f t="shared" si="43"/>
        <v>7</v>
      </c>
      <c r="BY154" s="106">
        <f t="shared" si="44"/>
        <v>1</v>
      </c>
      <c r="BZ154" s="106" t="e">
        <f t="shared" si="45"/>
        <v>#VALUE!</v>
      </c>
      <c r="CA154" s="106">
        <f t="shared" si="46"/>
        <v>8</v>
      </c>
      <c r="CB154" s="106">
        <f t="shared" si="47"/>
        <v>2</v>
      </c>
    </row>
    <row r="155" spans="1:83" ht="15.75" customHeight="1">
      <c r="A155" s="249" t="s">
        <v>87</v>
      </c>
      <c r="B155" s="249">
        <v>70</v>
      </c>
      <c r="C155" s="249">
        <v>0.1</v>
      </c>
      <c r="D155" s="249">
        <v>181</v>
      </c>
      <c r="E155" s="249">
        <v>7</v>
      </c>
      <c r="F155" s="249"/>
      <c r="G155" s="249"/>
      <c r="H155" s="249">
        <v>198</v>
      </c>
      <c r="I155" s="249">
        <v>7</v>
      </c>
      <c r="J155" s="249"/>
      <c r="K155" s="249"/>
      <c r="L155" s="249">
        <v>199</v>
      </c>
      <c r="M155" s="249">
        <v>7</v>
      </c>
      <c r="N155" s="249"/>
      <c r="O155" s="249"/>
      <c r="P155" s="249">
        <v>189</v>
      </c>
      <c r="Q155" s="249">
        <v>7</v>
      </c>
      <c r="R155" s="249"/>
      <c r="S155" s="249"/>
      <c r="T155" s="249">
        <v>179</v>
      </c>
      <c r="U155" s="249">
        <v>6</v>
      </c>
      <c r="V155" s="249"/>
      <c r="W155" s="249"/>
      <c r="X155" s="249">
        <v>163</v>
      </c>
      <c r="Y155" s="249">
        <v>7</v>
      </c>
      <c r="Z155" s="249"/>
      <c r="AA155" s="249"/>
      <c r="AB155" s="249">
        <v>195</v>
      </c>
      <c r="AC155" s="249">
        <v>7</v>
      </c>
      <c r="AD155" s="249"/>
      <c r="AE155" s="249"/>
      <c r="AF155" s="249">
        <v>152</v>
      </c>
      <c r="AG155" s="249">
        <v>7</v>
      </c>
      <c r="AH155" s="249"/>
      <c r="AI155" s="249"/>
      <c r="AJ155" s="249">
        <v>160</v>
      </c>
      <c r="AK155" s="249">
        <v>7</v>
      </c>
      <c r="AL155" s="249"/>
      <c r="AM155" s="249"/>
      <c r="AN155" s="249">
        <v>147</v>
      </c>
      <c r="AO155" s="249">
        <v>7</v>
      </c>
      <c r="AP155" s="249"/>
      <c r="AQ155" s="249"/>
      <c r="AR155" s="249">
        <v>142</v>
      </c>
      <c r="AS155" s="249">
        <v>7</v>
      </c>
      <c r="AT155" s="249"/>
      <c r="AU155" s="249"/>
      <c r="AV155" s="249"/>
      <c r="AW155" s="249"/>
      <c r="AX155" s="249"/>
      <c r="AY155" s="249"/>
      <c r="AZ155" s="249" t="s">
        <v>15</v>
      </c>
      <c r="BA155" s="249" t="s">
        <v>15</v>
      </c>
      <c r="BB155" s="249" t="s">
        <v>15</v>
      </c>
      <c r="BC155" s="249" t="s">
        <v>15</v>
      </c>
      <c r="BD155" s="249" t="s">
        <v>15</v>
      </c>
      <c r="BE155" s="249" t="s">
        <v>15</v>
      </c>
      <c r="BF155" s="249" t="s">
        <v>15</v>
      </c>
      <c r="BG155" s="249" t="s">
        <v>15</v>
      </c>
      <c r="BH155" s="249" t="s">
        <v>15</v>
      </c>
      <c r="BI155" s="249" t="s">
        <v>15</v>
      </c>
      <c r="BJ155" s="249" t="s">
        <v>15</v>
      </c>
      <c r="BK155" s="106">
        <f t="shared" si="30"/>
        <v>6</v>
      </c>
      <c r="BL155" s="106">
        <f t="shared" si="31"/>
        <v>3</v>
      </c>
      <c r="BM155" s="106">
        <f t="shared" si="32"/>
        <v>0</v>
      </c>
      <c r="BN155" s="106">
        <f t="shared" si="33"/>
        <v>7</v>
      </c>
      <c r="BO155" s="106">
        <f t="shared" si="34"/>
        <v>5</v>
      </c>
      <c r="BP155" s="106">
        <f t="shared" si="35"/>
        <v>0</v>
      </c>
      <c r="BQ155" s="106">
        <f t="shared" si="36"/>
        <v>7</v>
      </c>
      <c r="BR155" s="106">
        <f t="shared" si="37"/>
        <v>5</v>
      </c>
      <c r="BS155" s="106">
        <f t="shared" si="38"/>
        <v>0</v>
      </c>
      <c r="BT155" s="106">
        <f t="shared" si="39"/>
        <v>8</v>
      </c>
      <c r="BU155" s="106">
        <f t="shared" si="40"/>
        <v>6</v>
      </c>
      <c r="BV155" s="106">
        <f t="shared" si="41"/>
        <v>0</v>
      </c>
      <c r="BW155" s="106">
        <f t="shared" si="42"/>
        <v>8</v>
      </c>
      <c r="BX155" s="106">
        <f t="shared" si="43"/>
        <v>6</v>
      </c>
      <c r="BY155" s="106">
        <f t="shared" si="44"/>
        <v>0</v>
      </c>
      <c r="BZ155" s="106">
        <f t="shared" si="45"/>
        <v>10</v>
      </c>
      <c r="CA155" s="106">
        <f t="shared" si="46"/>
        <v>8</v>
      </c>
      <c r="CB155" s="106">
        <f t="shared" si="47"/>
        <v>0</v>
      </c>
    </row>
    <row r="156" spans="1:83" ht="15.75" customHeight="1">
      <c r="A156" s="249" t="s">
        <v>87</v>
      </c>
      <c r="B156" s="249">
        <v>278</v>
      </c>
      <c r="C156" s="249">
        <v>0.1</v>
      </c>
      <c r="D156" s="249">
        <v>150</v>
      </c>
      <c r="E156" s="249">
        <v>5</v>
      </c>
      <c r="F156" s="249">
        <v>44</v>
      </c>
      <c r="G156" s="249">
        <v>1</v>
      </c>
      <c r="H156" s="249">
        <v>142</v>
      </c>
      <c r="I156" s="249">
        <v>5</v>
      </c>
      <c r="J156" s="249">
        <v>68</v>
      </c>
      <c r="K156" s="249">
        <v>2</v>
      </c>
      <c r="L156" s="249">
        <v>131</v>
      </c>
      <c r="M156" s="249">
        <v>5</v>
      </c>
      <c r="N156" s="249">
        <v>53</v>
      </c>
      <c r="O156" s="249">
        <v>2</v>
      </c>
      <c r="P156" s="249">
        <v>137</v>
      </c>
      <c r="Q156" s="249">
        <v>5</v>
      </c>
      <c r="R156" s="249">
        <v>53</v>
      </c>
      <c r="S156" s="249">
        <v>2</v>
      </c>
      <c r="T156" s="249">
        <v>158</v>
      </c>
      <c r="U156" s="249">
        <v>6</v>
      </c>
      <c r="V156" s="249">
        <v>30</v>
      </c>
      <c r="W156" s="249">
        <v>1</v>
      </c>
      <c r="X156" s="249">
        <v>140</v>
      </c>
      <c r="Y156" s="249">
        <v>6</v>
      </c>
      <c r="Z156" s="249">
        <v>36</v>
      </c>
      <c r="AA156" s="249">
        <v>2</v>
      </c>
      <c r="AB156" s="249">
        <v>122</v>
      </c>
      <c r="AC156" s="249">
        <v>5</v>
      </c>
      <c r="AD156" s="249">
        <v>31</v>
      </c>
      <c r="AE156" s="249">
        <v>1</v>
      </c>
      <c r="AF156" s="249">
        <v>117</v>
      </c>
      <c r="AG156" s="249">
        <v>5</v>
      </c>
      <c r="AH156" s="249">
        <v>28</v>
      </c>
      <c r="AI156" s="249">
        <v>1</v>
      </c>
      <c r="AJ156" s="249">
        <v>108</v>
      </c>
      <c r="AK156" s="249">
        <v>5</v>
      </c>
      <c r="AL156" s="249">
        <v>21</v>
      </c>
      <c r="AM156" s="249">
        <v>1</v>
      </c>
      <c r="AN156" s="249">
        <v>70</v>
      </c>
      <c r="AO156" s="249">
        <v>3</v>
      </c>
      <c r="AP156" s="249">
        <v>23</v>
      </c>
      <c r="AQ156" s="249">
        <v>1</v>
      </c>
      <c r="AR156" s="249">
        <v>69</v>
      </c>
      <c r="AS156" s="249">
        <v>3</v>
      </c>
      <c r="AT156" s="249">
        <v>15</v>
      </c>
      <c r="AU156" s="249">
        <v>1</v>
      </c>
      <c r="AV156" s="249">
        <v>15</v>
      </c>
      <c r="AW156" s="249">
        <v>1</v>
      </c>
      <c r="AX156" s="249"/>
      <c r="AY156" s="249"/>
      <c r="AZ156" s="249" t="s">
        <v>15</v>
      </c>
      <c r="BA156" s="249" t="s">
        <v>15</v>
      </c>
      <c r="BB156" s="249" t="s">
        <v>15</v>
      </c>
      <c r="BC156" s="249" t="s">
        <v>15</v>
      </c>
      <c r="BD156" s="249" t="s">
        <v>15</v>
      </c>
      <c r="BE156" s="249" t="s">
        <v>15</v>
      </c>
      <c r="BF156" s="249" t="s">
        <v>15</v>
      </c>
      <c r="BG156" s="249" t="s">
        <v>15</v>
      </c>
      <c r="BH156" s="249" t="s">
        <v>15</v>
      </c>
      <c r="BI156" s="249" t="s">
        <v>15</v>
      </c>
      <c r="BJ156" s="249" t="s">
        <v>15</v>
      </c>
      <c r="BK156" s="106">
        <f t="shared" si="30"/>
        <v>5</v>
      </c>
      <c r="BL156" s="106">
        <f t="shared" si="31"/>
        <v>3</v>
      </c>
      <c r="BM156" s="106">
        <f t="shared" si="32"/>
        <v>1</v>
      </c>
      <c r="BN156" s="106">
        <f t="shared" si="33"/>
        <v>7</v>
      </c>
      <c r="BO156" s="106">
        <f t="shared" si="34"/>
        <v>4</v>
      </c>
      <c r="BP156" s="106">
        <f t="shared" si="35"/>
        <v>1</v>
      </c>
      <c r="BQ156" s="106">
        <f t="shared" si="36"/>
        <v>6</v>
      </c>
      <c r="BR156" s="106">
        <f t="shared" si="37"/>
        <v>4</v>
      </c>
      <c r="BS156" s="106">
        <f t="shared" si="38"/>
        <v>1</v>
      </c>
      <c r="BT156" s="106">
        <f t="shared" si="39"/>
        <v>8</v>
      </c>
      <c r="BU156" s="106">
        <f t="shared" si="40"/>
        <v>5</v>
      </c>
      <c r="BV156" s="106">
        <f t="shared" si="41"/>
        <v>2</v>
      </c>
      <c r="BW156" s="106">
        <f t="shared" si="42"/>
        <v>8</v>
      </c>
      <c r="BX156" s="106">
        <f t="shared" si="43"/>
        <v>5</v>
      </c>
      <c r="BY156" s="106">
        <f t="shared" si="44"/>
        <v>2</v>
      </c>
      <c r="BZ156" s="106">
        <f t="shared" si="45"/>
        <v>9</v>
      </c>
      <c r="CA156" s="106">
        <f t="shared" si="46"/>
        <v>6</v>
      </c>
      <c r="CB156" s="106">
        <f t="shared" si="47"/>
        <v>2</v>
      </c>
    </row>
    <row r="157" spans="1:83" ht="15.75" customHeight="1">
      <c r="A157" s="249" t="s">
        <v>87</v>
      </c>
      <c r="B157" s="249">
        <v>269</v>
      </c>
      <c r="C157" s="249">
        <v>0.1</v>
      </c>
      <c r="D157" s="249">
        <v>113</v>
      </c>
      <c r="E157" s="249">
        <v>5</v>
      </c>
      <c r="F157" s="249">
        <v>66</v>
      </c>
      <c r="G157" s="249">
        <v>2</v>
      </c>
      <c r="H157" s="249">
        <v>143</v>
      </c>
      <c r="I157" s="249">
        <v>5</v>
      </c>
      <c r="J157" s="249">
        <v>56</v>
      </c>
      <c r="K157" s="249">
        <v>2</v>
      </c>
      <c r="L157" s="249">
        <v>141</v>
      </c>
      <c r="M157" s="249">
        <v>5</v>
      </c>
      <c r="N157" s="249">
        <v>59</v>
      </c>
      <c r="O157" s="249">
        <v>2</v>
      </c>
      <c r="P157" s="249">
        <v>133</v>
      </c>
      <c r="Q157" s="249">
        <v>5</v>
      </c>
      <c r="R157" s="249">
        <v>60</v>
      </c>
      <c r="S157" s="249">
        <v>2</v>
      </c>
      <c r="T157" s="249">
        <v>132</v>
      </c>
      <c r="U157" s="249">
        <v>5</v>
      </c>
      <c r="V157" s="249">
        <v>60</v>
      </c>
      <c r="W157" s="249">
        <v>2</v>
      </c>
      <c r="X157" s="249">
        <v>100</v>
      </c>
      <c r="Y157" s="249">
        <v>4</v>
      </c>
      <c r="Z157" s="249">
        <v>54</v>
      </c>
      <c r="AA157" s="249">
        <v>3</v>
      </c>
      <c r="AB157" s="249">
        <v>112</v>
      </c>
      <c r="AC157" s="249">
        <v>4</v>
      </c>
      <c r="AD157" s="249">
        <v>52</v>
      </c>
      <c r="AE157" s="249">
        <v>3</v>
      </c>
      <c r="AF157" s="249">
        <v>100</v>
      </c>
      <c r="AG157" s="249">
        <v>4</v>
      </c>
      <c r="AH157" s="249">
        <v>54</v>
      </c>
      <c r="AI157" s="249">
        <v>2</v>
      </c>
      <c r="AJ157" s="249">
        <v>71</v>
      </c>
      <c r="AK157" s="249">
        <v>3</v>
      </c>
      <c r="AL157" s="249">
        <v>34</v>
      </c>
      <c r="AM157" s="249">
        <v>1</v>
      </c>
      <c r="AN157" s="249">
        <v>35</v>
      </c>
      <c r="AO157" s="249">
        <v>1</v>
      </c>
      <c r="AP157" s="249">
        <v>21</v>
      </c>
      <c r="AQ157" s="249">
        <v>1</v>
      </c>
      <c r="AR157" s="249">
        <v>55</v>
      </c>
      <c r="AS157" s="249">
        <v>2</v>
      </c>
      <c r="AT157" s="249">
        <v>17</v>
      </c>
      <c r="AU157" s="249">
        <v>1</v>
      </c>
      <c r="AV157" s="249">
        <v>17</v>
      </c>
      <c r="AW157" s="249">
        <v>1</v>
      </c>
      <c r="AX157" s="249"/>
      <c r="AY157" s="249"/>
      <c r="AZ157" s="249" t="s">
        <v>15</v>
      </c>
      <c r="BA157" s="249" t="s">
        <v>15</v>
      </c>
      <c r="BB157" s="249" t="s">
        <v>15</v>
      </c>
      <c r="BC157" s="249" t="s">
        <v>15</v>
      </c>
      <c r="BD157" s="249" t="s">
        <v>15</v>
      </c>
      <c r="BE157" s="249" t="s">
        <v>15</v>
      </c>
      <c r="BF157" s="249" t="s">
        <v>15</v>
      </c>
      <c r="BG157" s="249" t="s">
        <v>15</v>
      </c>
      <c r="BH157" s="249" t="s">
        <v>15</v>
      </c>
      <c r="BI157" s="249" t="s">
        <v>15</v>
      </c>
      <c r="BJ157" s="249" t="s">
        <v>15</v>
      </c>
      <c r="BK157" s="106">
        <f t="shared" si="30"/>
        <v>5</v>
      </c>
      <c r="BL157" s="106">
        <f t="shared" si="31"/>
        <v>2</v>
      </c>
      <c r="BM157" s="106">
        <f t="shared" si="32"/>
        <v>2</v>
      </c>
      <c r="BN157" s="106">
        <f t="shared" si="33"/>
        <v>6</v>
      </c>
      <c r="BO157" s="106">
        <f t="shared" si="34"/>
        <v>3</v>
      </c>
      <c r="BP157" s="106">
        <f t="shared" si="35"/>
        <v>2</v>
      </c>
      <c r="BQ157" s="106">
        <f t="shared" si="36"/>
        <v>6</v>
      </c>
      <c r="BR157" s="106">
        <f t="shared" si="37"/>
        <v>4</v>
      </c>
      <c r="BS157" s="106">
        <f t="shared" si="38"/>
        <v>2</v>
      </c>
      <c r="BT157" s="106">
        <f t="shared" si="39"/>
        <v>8</v>
      </c>
      <c r="BU157" s="106">
        <f t="shared" si="40"/>
        <v>4</v>
      </c>
      <c r="BV157" s="106">
        <f t="shared" si="41"/>
        <v>3</v>
      </c>
      <c r="BW157" s="106">
        <f t="shared" si="42"/>
        <v>8</v>
      </c>
      <c r="BX157" s="106">
        <f t="shared" si="43"/>
        <v>5</v>
      </c>
      <c r="BY157" s="106">
        <f t="shared" si="44"/>
        <v>2</v>
      </c>
      <c r="BZ157" s="106">
        <f t="shared" si="45"/>
        <v>9</v>
      </c>
      <c r="CA157" s="106">
        <f t="shared" si="46"/>
        <v>6</v>
      </c>
      <c r="CB157" s="106">
        <f t="shared" si="47"/>
        <v>3</v>
      </c>
    </row>
    <row r="158" spans="1:83" ht="15.75" customHeight="1">
      <c r="A158" s="249" t="s">
        <v>325</v>
      </c>
      <c r="B158" s="249">
        <v>14</v>
      </c>
      <c r="C158" s="249">
        <v>0.1</v>
      </c>
      <c r="D158" s="249">
        <v>182</v>
      </c>
      <c r="E158" s="249">
        <v>6</v>
      </c>
      <c r="F158" s="249">
        <v>65</v>
      </c>
      <c r="G158" s="249">
        <v>2</v>
      </c>
      <c r="H158" s="249">
        <v>138</v>
      </c>
      <c r="I158" s="249">
        <v>6</v>
      </c>
      <c r="J158" s="249">
        <v>50</v>
      </c>
      <c r="K158" s="249">
        <v>2</v>
      </c>
      <c r="L158" s="249">
        <v>170</v>
      </c>
      <c r="M158" s="249">
        <v>6</v>
      </c>
      <c r="N158" s="249">
        <v>24</v>
      </c>
      <c r="O158" s="249">
        <v>1</v>
      </c>
      <c r="P158" s="249">
        <v>134</v>
      </c>
      <c r="Q158" s="249">
        <v>5</v>
      </c>
      <c r="R158" s="249">
        <v>32</v>
      </c>
      <c r="S158" s="249">
        <v>1</v>
      </c>
      <c r="T158" s="249">
        <v>160</v>
      </c>
      <c r="U158" s="249">
        <v>6</v>
      </c>
      <c r="V158" s="249">
        <v>52</v>
      </c>
      <c r="W158" s="249">
        <v>2</v>
      </c>
      <c r="X158" s="249">
        <v>145</v>
      </c>
      <c r="Y158" s="249">
        <v>6</v>
      </c>
      <c r="Z158" s="249">
        <v>19</v>
      </c>
      <c r="AA158" s="249">
        <v>1</v>
      </c>
      <c r="AB158" s="249">
        <v>137</v>
      </c>
      <c r="AC158" s="249">
        <v>6</v>
      </c>
      <c r="AD158" s="249">
        <v>22</v>
      </c>
      <c r="AE158" s="249">
        <v>1</v>
      </c>
      <c r="AF158" s="249">
        <v>111</v>
      </c>
      <c r="AG158" s="249">
        <v>5</v>
      </c>
      <c r="AH158" s="249">
        <v>20</v>
      </c>
      <c r="AI158" s="249">
        <v>1</v>
      </c>
      <c r="AJ158" s="249">
        <v>103</v>
      </c>
      <c r="AK158" s="249">
        <v>4</v>
      </c>
      <c r="AL158" s="249">
        <v>25</v>
      </c>
      <c r="AM158" s="249">
        <v>1</v>
      </c>
      <c r="AN158" s="249">
        <v>103</v>
      </c>
      <c r="AO158" s="249">
        <v>5</v>
      </c>
      <c r="AP158" s="249">
        <v>24</v>
      </c>
      <c r="AQ158" s="249">
        <v>1</v>
      </c>
      <c r="AR158" s="249">
        <v>120</v>
      </c>
      <c r="AS158" s="249">
        <v>5</v>
      </c>
      <c r="AT158" s="249">
        <v>30</v>
      </c>
      <c r="AU158" s="249">
        <v>1</v>
      </c>
      <c r="AV158" s="249">
        <v>30</v>
      </c>
      <c r="AW158" s="249">
        <v>1</v>
      </c>
      <c r="AX158" s="249">
        <v>9</v>
      </c>
      <c r="AY158" s="249">
        <v>1</v>
      </c>
      <c r="AZ158" s="249" t="s">
        <v>15</v>
      </c>
      <c r="BA158" s="249" t="s">
        <v>15</v>
      </c>
      <c r="BB158" s="249" t="s">
        <v>15</v>
      </c>
      <c r="BC158" s="249" t="s">
        <v>15</v>
      </c>
      <c r="BD158" s="249" t="s">
        <v>15</v>
      </c>
      <c r="BE158" s="249" t="s">
        <v>15</v>
      </c>
      <c r="BF158" s="249" t="s">
        <v>15</v>
      </c>
      <c r="BG158" s="249" t="s">
        <v>15</v>
      </c>
      <c r="BH158" s="249" t="s">
        <v>15</v>
      </c>
      <c r="BI158" s="249" t="s">
        <v>15</v>
      </c>
      <c r="BJ158" s="249" t="s">
        <v>15</v>
      </c>
      <c r="BK158" s="106">
        <f t="shared" si="30"/>
        <v>6</v>
      </c>
      <c r="BL158" s="106">
        <f t="shared" si="31"/>
        <v>3</v>
      </c>
      <c r="BM158" s="106">
        <f t="shared" si="32"/>
        <v>1</v>
      </c>
      <c r="BN158" s="106">
        <f t="shared" si="33"/>
        <v>7</v>
      </c>
      <c r="BO158" s="106">
        <f t="shared" si="34"/>
        <v>4</v>
      </c>
      <c r="BP158" s="106">
        <f t="shared" si="35"/>
        <v>1</v>
      </c>
      <c r="BQ158" s="106">
        <f t="shared" si="36"/>
        <v>7</v>
      </c>
      <c r="BR158" s="106">
        <f t="shared" si="37"/>
        <v>4</v>
      </c>
      <c r="BS158" s="106">
        <f t="shared" si="38"/>
        <v>1</v>
      </c>
      <c r="BT158" s="106">
        <f t="shared" si="39"/>
        <v>8</v>
      </c>
      <c r="BU158" s="106">
        <f t="shared" si="40"/>
        <v>6</v>
      </c>
      <c r="BV158" s="106">
        <f t="shared" si="41"/>
        <v>2</v>
      </c>
      <c r="BW158" s="106">
        <f t="shared" si="42"/>
        <v>8</v>
      </c>
      <c r="BX158" s="106">
        <f t="shared" si="43"/>
        <v>6</v>
      </c>
      <c r="BY158" s="106">
        <f t="shared" si="44"/>
        <v>2</v>
      </c>
      <c r="BZ158" s="106">
        <f t="shared" si="45"/>
        <v>10</v>
      </c>
      <c r="CA158" s="106">
        <f t="shared" si="46"/>
        <v>7</v>
      </c>
      <c r="CB158" s="106">
        <f t="shared" si="47"/>
        <v>2</v>
      </c>
    </row>
    <row r="159" spans="1:83" ht="15.75" customHeight="1">
      <c r="A159" s="249" t="s">
        <v>87</v>
      </c>
      <c r="B159" s="249">
        <v>212</v>
      </c>
      <c r="C159" s="249">
        <v>0.1</v>
      </c>
      <c r="D159" s="249">
        <v>146</v>
      </c>
      <c r="E159" s="249">
        <v>5</v>
      </c>
      <c r="F159" s="249">
        <v>121</v>
      </c>
      <c r="G159" s="249">
        <v>3</v>
      </c>
      <c r="H159" s="249">
        <v>114</v>
      </c>
      <c r="I159" s="249">
        <v>4</v>
      </c>
      <c r="J159" s="249">
        <v>128</v>
      </c>
      <c r="K159" s="249">
        <v>3</v>
      </c>
      <c r="L159" s="249">
        <v>101</v>
      </c>
      <c r="M159" s="249">
        <v>4</v>
      </c>
      <c r="N159" s="249">
        <v>100</v>
      </c>
      <c r="O159" s="249">
        <v>3</v>
      </c>
      <c r="P159" s="249">
        <v>139</v>
      </c>
      <c r="Q159" s="249">
        <v>4</v>
      </c>
      <c r="R159" s="249">
        <v>81</v>
      </c>
      <c r="S159" s="249">
        <v>2</v>
      </c>
      <c r="T159" s="249">
        <v>93</v>
      </c>
      <c r="U159" s="249">
        <v>4</v>
      </c>
      <c r="V159" s="249">
        <v>68</v>
      </c>
      <c r="W159" s="249">
        <v>2</v>
      </c>
      <c r="X159" s="249">
        <v>98</v>
      </c>
      <c r="Y159" s="249">
        <v>4</v>
      </c>
      <c r="Z159" s="249">
        <v>62</v>
      </c>
      <c r="AA159" s="249">
        <v>2</v>
      </c>
      <c r="AB159" s="249">
        <v>87</v>
      </c>
      <c r="AC159" s="249">
        <v>3</v>
      </c>
      <c r="AD159" s="249">
        <v>67</v>
      </c>
      <c r="AE159" s="249">
        <v>2</v>
      </c>
      <c r="AF159" s="249">
        <v>109</v>
      </c>
      <c r="AG159" s="249">
        <v>4</v>
      </c>
      <c r="AH159" s="249">
        <v>48</v>
      </c>
      <c r="AI159" s="249">
        <v>2</v>
      </c>
      <c r="AJ159" s="249">
        <v>100</v>
      </c>
      <c r="AK159" s="249">
        <v>4</v>
      </c>
      <c r="AL159" s="249">
        <v>50</v>
      </c>
      <c r="AM159" s="249">
        <v>2</v>
      </c>
      <c r="AN159" s="249">
        <v>86</v>
      </c>
      <c r="AO159" s="249">
        <v>4</v>
      </c>
      <c r="AP159" s="249">
        <v>45</v>
      </c>
      <c r="AQ159" s="249">
        <v>2</v>
      </c>
      <c r="AR159" s="249">
        <v>75</v>
      </c>
      <c r="AS159" s="249">
        <v>3</v>
      </c>
      <c r="AT159" s="249">
        <v>32</v>
      </c>
      <c r="AU159" s="249">
        <v>1</v>
      </c>
      <c r="AV159" s="249">
        <v>32</v>
      </c>
      <c r="AW159" s="249">
        <v>1</v>
      </c>
      <c r="AX159" s="249"/>
      <c r="AY159" s="249"/>
      <c r="AZ159" s="249" t="s">
        <v>15</v>
      </c>
      <c r="BA159" s="249" t="s">
        <v>15</v>
      </c>
      <c r="BB159" s="249" t="s">
        <v>15</v>
      </c>
      <c r="BC159" s="249" t="s">
        <v>15</v>
      </c>
      <c r="BD159" s="249" t="s">
        <v>15</v>
      </c>
      <c r="BE159" s="249" t="s">
        <v>15</v>
      </c>
      <c r="BF159" s="249" t="s">
        <v>15</v>
      </c>
      <c r="BG159" s="249" t="s">
        <v>15</v>
      </c>
      <c r="BH159" s="249" t="s">
        <v>15</v>
      </c>
      <c r="BI159" s="249" t="s">
        <v>15</v>
      </c>
      <c r="BJ159" s="249" t="s">
        <v>15</v>
      </c>
      <c r="BK159" s="106">
        <f t="shared" si="30"/>
        <v>5</v>
      </c>
      <c r="BL159" s="106">
        <f t="shared" si="31"/>
        <v>2</v>
      </c>
      <c r="BM159" s="106">
        <f t="shared" si="32"/>
        <v>1</v>
      </c>
      <c r="BN159" s="106">
        <f t="shared" si="33"/>
        <v>6</v>
      </c>
      <c r="BO159" s="106">
        <f t="shared" si="34"/>
        <v>3</v>
      </c>
      <c r="BP159" s="106">
        <f t="shared" si="35"/>
        <v>2</v>
      </c>
      <c r="BQ159" s="106">
        <f t="shared" si="36"/>
        <v>6</v>
      </c>
      <c r="BR159" s="106">
        <f t="shared" si="37"/>
        <v>3</v>
      </c>
      <c r="BS159" s="106">
        <f t="shared" si="38"/>
        <v>2</v>
      </c>
      <c r="BT159" s="106">
        <f t="shared" si="39"/>
        <v>7</v>
      </c>
      <c r="BU159" s="106">
        <f t="shared" si="40"/>
        <v>4</v>
      </c>
      <c r="BV159" s="106">
        <f t="shared" si="41"/>
        <v>2</v>
      </c>
      <c r="BW159" s="106">
        <f t="shared" si="42"/>
        <v>7</v>
      </c>
      <c r="BX159" s="106">
        <f t="shared" si="43"/>
        <v>4</v>
      </c>
      <c r="BY159" s="106">
        <f t="shared" si="44"/>
        <v>2</v>
      </c>
      <c r="BZ159" s="106">
        <f t="shared" si="45"/>
        <v>8</v>
      </c>
      <c r="CA159" s="106">
        <f t="shared" si="46"/>
        <v>5</v>
      </c>
      <c r="CB159" s="106">
        <f t="shared" si="47"/>
        <v>3</v>
      </c>
    </row>
    <row r="160" spans="1:83" ht="15.75" customHeight="1">
      <c r="A160" s="249" t="s">
        <v>87</v>
      </c>
      <c r="B160" s="249">
        <v>115</v>
      </c>
      <c r="C160" s="249">
        <v>0.1</v>
      </c>
      <c r="D160" s="249">
        <v>169</v>
      </c>
      <c r="E160" s="249">
        <v>6</v>
      </c>
      <c r="F160" s="249">
        <v>40</v>
      </c>
      <c r="G160" s="249">
        <v>1</v>
      </c>
      <c r="H160" s="249">
        <v>132</v>
      </c>
      <c r="I160" s="249">
        <v>5</v>
      </c>
      <c r="J160" s="249">
        <v>30</v>
      </c>
      <c r="K160" s="249">
        <v>1</v>
      </c>
      <c r="L160" s="249">
        <v>146</v>
      </c>
      <c r="M160" s="249">
        <v>5</v>
      </c>
      <c r="N160" s="249">
        <v>26</v>
      </c>
      <c r="O160" s="249">
        <v>1</v>
      </c>
      <c r="P160" s="249">
        <v>165</v>
      </c>
      <c r="Q160" s="249">
        <v>6</v>
      </c>
      <c r="R160" s="249">
        <v>42</v>
      </c>
      <c r="S160" s="249">
        <v>2</v>
      </c>
      <c r="T160" s="249">
        <v>155</v>
      </c>
      <c r="U160" s="249">
        <v>6</v>
      </c>
      <c r="V160" s="249">
        <v>25</v>
      </c>
      <c r="W160" s="249">
        <v>1</v>
      </c>
      <c r="X160" s="249">
        <v>133</v>
      </c>
      <c r="Y160" s="249">
        <v>6</v>
      </c>
      <c r="Z160" s="249">
        <v>16</v>
      </c>
      <c r="AA160" s="249">
        <v>1</v>
      </c>
      <c r="AB160" s="249">
        <v>121</v>
      </c>
      <c r="AC160" s="249">
        <v>6</v>
      </c>
      <c r="AD160" s="249">
        <v>27</v>
      </c>
      <c r="AE160" s="249">
        <v>1</v>
      </c>
      <c r="AF160" s="249">
        <v>125</v>
      </c>
      <c r="AG160" s="249">
        <v>6</v>
      </c>
      <c r="AH160" s="249">
        <v>28</v>
      </c>
      <c r="AI160" s="249">
        <v>1</v>
      </c>
      <c r="AJ160" s="249">
        <v>137</v>
      </c>
      <c r="AK160" s="249">
        <v>6</v>
      </c>
      <c r="AL160" s="249">
        <v>14</v>
      </c>
      <c r="AM160" s="249">
        <v>1</v>
      </c>
      <c r="AN160" s="249">
        <v>78</v>
      </c>
      <c r="AO160" s="249">
        <v>3</v>
      </c>
      <c r="AP160" s="249">
        <v>20</v>
      </c>
      <c r="AQ160" s="249">
        <v>1</v>
      </c>
      <c r="AR160" s="249">
        <v>109</v>
      </c>
      <c r="AS160" s="249">
        <v>4</v>
      </c>
      <c r="AT160" s="249">
        <v>20</v>
      </c>
      <c r="AU160" s="249">
        <v>1</v>
      </c>
      <c r="AV160" s="249">
        <v>20</v>
      </c>
      <c r="AW160" s="249">
        <v>1</v>
      </c>
      <c r="AX160" s="249">
        <v>15</v>
      </c>
      <c r="AY160" s="249">
        <v>1</v>
      </c>
      <c r="AZ160" s="249" t="s">
        <v>15</v>
      </c>
      <c r="BA160" s="249" t="s">
        <v>15</v>
      </c>
      <c r="BB160" s="249" t="s">
        <v>15</v>
      </c>
      <c r="BC160" s="249" t="s">
        <v>15</v>
      </c>
      <c r="BD160" s="249" t="s">
        <v>15</v>
      </c>
      <c r="BE160" s="249" t="s">
        <v>15</v>
      </c>
      <c r="BF160" s="249" t="s">
        <v>15</v>
      </c>
      <c r="BG160" s="249" t="s">
        <v>15</v>
      </c>
      <c r="BH160" s="249" t="s">
        <v>15</v>
      </c>
      <c r="BI160" s="249" t="s">
        <v>15</v>
      </c>
      <c r="BJ160" s="249" t="s">
        <v>15</v>
      </c>
      <c r="BK160" s="106">
        <f t="shared" si="30"/>
        <v>6</v>
      </c>
      <c r="BL160" s="106">
        <f t="shared" si="31"/>
        <v>3</v>
      </c>
      <c r="BM160" s="106">
        <f t="shared" si="32"/>
        <v>1</v>
      </c>
      <c r="BN160" s="106">
        <f t="shared" si="33"/>
        <v>7</v>
      </c>
      <c r="BO160" s="106">
        <f t="shared" si="34"/>
        <v>4</v>
      </c>
      <c r="BP160" s="106">
        <f t="shared" si="35"/>
        <v>1</v>
      </c>
      <c r="BQ160" s="106">
        <f t="shared" si="36"/>
        <v>7</v>
      </c>
      <c r="BR160" s="106">
        <f t="shared" si="37"/>
        <v>4</v>
      </c>
      <c r="BS160" s="106">
        <f t="shared" si="38"/>
        <v>1</v>
      </c>
      <c r="BT160" s="106">
        <f t="shared" si="39"/>
        <v>8</v>
      </c>
      <c r="BU160" s="106">
        <f t="shared" si="40"/>
        <v>6</v>
      </c>
      <c r="BV160" s="106">
        <f t="shared" si="41"/>
        <v>2</v>
      </c>
      <c r="BW160" s="106">
        <f t="shared" si="42"/>
        <v>8</v>
      </c>
      <c r="BX160" s="106">
        <f t="shared" si="43"/>
        <v>6</v>
      </c>
      <c r="BY160" s="106">
        <f t="shared" si="44"/>
        <v>2</v>
      </c>
      <c r="BZ160" s="106">
        <f t="shared" si="45"/>
        <v>10</v>
      </c>
      <c r="CA160" s="106">
        <f t="shared" si="46"/>
        <v>7</v>
      </c>
      <c r="CB160" s="106">
        <f t="shared" si="47"/>
        <v>2</v>
      </c>
    </row>
    <row r="161" spans="1:80" ht="15.75" customHeight="1">
      <c r="A161" s="249" t="s">
        <v>325</v>
      </c>
      <c r="B161" s="249">
        <v>21</v>
      </c>
      <c r="C161" s="249">
        <v>0.1</v>
      </c>
      <c r="D161" s="249">
        <v>154</v>
      </c>
      <c r="E161" s="249">
        <v>6</v>
      </c>
      <c r="F161" s="249">
        <v>43</v>
      </c>
      <c r="G161" s="249">
        <v>1</v>
      </c>
      <c r="H161" s="249">
        <v>159</v>
      </c>
      <c r="I161" s="249">
        <v>6</v>
      </c>
      <c r="J161" s="249">
        <v>44</v>
      </c>
      <c r="K161" s="249">
        <v>1</v>
      </c>
      <c r="L161" s="249">
        <v>163</v>
      </c>
      <c r="M161" s="249">
        <v>7</v>
      </c>
      <c r="N161" s="249">
        <v>49</v>
      </c>
      <c r="O161" s="249">
        <v>2</v>
      </c>
      <c r="P161" s="249">
        <v>133</v>
      </c>
      <c r="Q161" s="249">
        <v>5</v>
      </c>
      <c r="R161" s="249">
        <v>51</v>
      </c>
      <c r="S161" s="249">
        <v>2</v>
      </c>
      <c r="T161" s="249">
        <v>129</v>
      </c>
      <c r="U161" s="249">
        <v>6</v>
      </c>
      <c r="V161" s="249">
        <v>36</v>
      </c>
      <c r="W161" s="249">
        <v>1</v>
      </c>
      <c r="X161" s="249">
        <v>140</v>
      </c>
      <c r="Y161" s="249">
        <v>6</v>
      </c>
      <c r="Z161" s="249">
        <v>27</v>
      </c>
      <c r="AA161" s="249">
        <v>1</v>
      </c>
      <c r="AB161" s="249">
        <v>138</v>
      </c>
      <c r="AC161" s="249">
        <v>6</v>
      </c>
      <c r="AD161" s="249">
        <v>28</v>
      </c>
      <c r="AE161" s="249">
        <v>1</v>
      </c>
      <c r="AF161" s="249">
        <v>74</v>
      </c>
      <c r="AG161" s="249">
        <v>3</v>
      </c>
      <c r="AH161" s="249">
        <v>24</v>
      </c>
      <c r="AI161" s="249">
        <v>1</v>
      </c>
      <c r="AJ161" s="249">
        <v>103</v>
      </c>
      <c r="AK161" s="249">
        <v>5</v>
      </c>
      <c r="AL161" s="249">
        <v>26</v>
      </c>
      <c r="AM161" s="249">
        <v>1</v>
      </c>
      <c r="AN161" s="249">
        <v>41</v>
      </c>
      <c r="AO161" s="249">
        <v>2</v>
      </c>
      <c r="AP161" s="249">
        <v>24</v>
      </c>
      <c r="AQ161" s="249">
        <v>1</v>
      </c>
      <c r="AR161" s="249">
        <v>63</v>
      </c>
      <c r="AS161" s="249">
        <v>3</v>
      </c>
      <c r="AT161" s="249">
        <v>16</v>
      </c>
      <c r="AU161" s="249">
        <v>1</v>
      </c>
      <c r="AV161" s="249">
        <v>16</v>
      </c>
      <c r="AW161" s="249">
        <v>1</v>
      </c>
      <c r="AX161" s="249">
        <v>17</v>
      </c>
      <c r="AY161" s="249">
        <v>1</v>
      </c>
      <c r="AZ161" s="249" t="s">
        <v>15</v>
      </c>
      <c r="BA161" s="249" t="s">
        <v>15</v>
      </c>
      <c r="BB161" s="249" t="s">
        <v>15</v>
      </c>
      <c r="BC161" s="249" t="s">
        <v>15</v>
      </c>
      <c r="BD161" s="249" t="s">
        <v>15</v>
      </c>
      <c r="BE161" s="249" t="s">
        <v>15</v>
      </c>
      <c r="BF161" s="249" t="s">
        <v>15</v>
      </c>
      <c r="BG161" s="249" t="s">
        <v>15</v>
      </c>
      <c r="BH161" s="249" t="s">
        <v>15</v>
      </c>
      <c r="BI161" s="249" t="s">
        <v>15</v>
      </c>
      <c r="BJ161" s="249" t="s">
        <v>15</v>
      </c>
      <c r="BK161" s="106">
        <f t="shared" si="30"/>
        <v>5</v>
      </c>
      <c r="BL161" s="106">
        <f t="shared" si="31"/>
        <v>3</v>
      </c>
      <c r="BM161" s="106">
        <f t="shared" si="32"/>
        <v>1</v>
      </c>
      <c r="BN161" s="106">
        <f t="shared" si="33"/>
        <v>6</v>
      </c>
      <c r="BO161" s="106">
        <f t="shared" si="34"/>
        <v>4</v>
      </c>
      <c r="BP161" s="106">
        <f t="shared" si="35"/>
        <v>1</v>
      </c>
      <c r="BQ161" s="106">
        <f t="shared" si="36"/>
        <v>6</v>
      </c>
      <c r="BR161" s="106">
        <f t="shared" si="37"/>
        <v>4</v>
      </c>
      <c r="BS161" s="106">
        <f t="shared" si="38"/>
        <v>1</v>
      </c>
      <c r="BT161" s="106">
        <f t="shared" si="39"/>
        <v>8</v>
      </c>
      <c r="BU161" s="106">
        <f t="shared" si="40"/>
        <v>6</v>
      </c>
      <c r="BV161" s="106">
        <f t="shared" si="41"/>
        <v>2</v>
      </c>
      <c r="BW161" s="106">
        <f t="shared" si="42"/>
        <v>8</v>
      </c>
      <c r="BX161" s="106">
        <f t="shared" si="43"/>
        <v>6</v>
      </c>
      <c r="BY161" s="106">
        <f t="shared" si="44"/>
        <v>2</v>
      </c>
      <c r="BZ161" s="106">
        <f t="shared" si="45"/>
        <v>10</v>
      </c>
      <c r="CA161" s="106">
        <f t="shared" si="46"/>
        <v>7</v>
      </c>
      <c r="CB161" s="106">
        <f t="shared" si="47"/>
        <v>2</v>
      </c>
    </row>
    <row r="162" spans="1:80" ht="15.75" customHeight="1">
      <c r="A162" s="249" t="s">
        <v>325</v>
      </c>
      <c r="B162" s="249" t="s">
        <v>947</v>
      </c>
      <c r="C162" s="249">
        <v>0.1</v>
      </c>
      <c r="D162" s="249">
        <v>171</v>
      </c>
      <c r="E162" s="249">
        <v>5</v>
      </c>
      <c r="F162" s="249"/>
      <c r="G162" s="249"/>
      <c r="H162" s="249">
        <v>159</v>
      </c>
      <c r="I162" s="249">
        <v>4</v>
      </c>
      <c r="J162" s="249"/>
      <c r="K162" s="249"/>
      <c r="L162" s="249">
        <v>180</v>
      </c>
      <c r="M162" s="249">
        <v>5</v>
      </c>
      <c r="N162" s="249"/>
      <c r="O162" s="249"/>
      <c r="P162" s="249">
        <v>169</v>
      </c>
      <c r="Q162" s="249">
        <v>4</v>
      </c>
      <c r="R162" s="249"/>
      <c r="S162" s="249"/>
      <c r="T162" s="249">
        <v>184</v>
      </c>
      <c r="U162" s="249">
        <v>6</v>
      </c>
      <c r="V162" s="249"/>
      <c r="W162" s="249"/>
      <c r="X162" s="249">
        <v>164</v>
      </c>
      <c r="Y162" s="249">
        <v>5</v>
      </c>
      <c r="Z162" s="249"/>
      <c r="AA162" s="249"/>
      <c r="AB162" s="249">
        <v>146</v>
      </c>
      <c r="AC162" s="249">
        <v>6</v>
      </c>
      <c r="AD162" s="249"/>
      <c r="AE162" s="249"/>
      <c r="AF162" s="249">
        <v>113</v>
      </c>
      <c r="AG162" s="249">
        <v>5</v>
      </c>
      <c r="AH162" s="249"/>
      <c r="AI162" s="249"/>
      <c r="AJ162" s="249">
        <v>89</v>
      </c>
      <c r="AK162" s="249">
        <v>4</v>
      </c>
      <c r="AL162" s="249"/>
      <c r="AM162" s="249"/>
      <c r="AN162" s="249">
        <v>58</v>
      </c>
      <c r="AO162" s="249">
        <v>2</v>
      </c>
      <c r="AP162" s="249"/>
      <c r="AQ162" s="249"/>
      <c r="AR162" s="249">
        <v>48</v>
      </c>
      <c r="AS162" s="249">
        <v>2</v>
      </c>
      <c r="AT162" s="249"/>
      <c r="AU162" s="249"/>
      <c r="AV162" s="249"/>
      <c r="AW162" s="249"/>
      <c r="AX162" s="249">
        <v>30</v>
      </c>
      <c r="AY162" s="249">
        <v>1</v>
      </c>
      <c r="AZ162" s="249" t="s">
        <v>15</v>
      </c>
      <c r="BA162" s="249" t="s">
        <v>15</v>
      </c>
      <c r="BB162" s="249" t="s">
        <v>15</v>
      </c>
      <c r="BC162" s="249" t="s">
        <v>15</v>
      </c>
      <c r="BD162" s="249" t="s">
        <v>15</v>
      </c>
      <c r="BE162" s="249" t="s">
        <v>15</v>
      </c>
      <c r="BF162" s="249" t="s">
        <v>15</v>
      </c>
      <c r="BG162" s="249" t="s">
        <v>15</v>
      </c>
      <c r="BH162" s="249" t="s">
        <v>15</v>
      </c>
      <c r="BI162" s="249" t="s">
        <v>15</v>
      </c>
      <c r="BJ162" s="249" t="s">
        <v>15</v>
      </c>
      <c r="BK162" s="106">
        <f t="shared" si="30"/>
        <v>4</v>
      </c>
      <c r="BL162" s="106">
        <f t="shared" si="31"/>
        <v>3</v>
      </c>
      <c r="BM162" s="106">
        <f t="shared" si="32"/>
        <v>0</v>
      </c>
      <c r="BN162" s="106">
        <f t="shared" si="33"/>
        <v>5</v>
      </c>
      <c r="BO162" s="106">
        <f t="shared" si="34"/>
        <v>4</v>
      </c>
      <c r="BP162" s="106">
        <f t="shared" si="35"/>
        <v>0</v>
      </c>
      <c r="BQ162" s="106">
        <f t="shared" si="36"/>
        <v>5</v>
      </c>
      <c r="BR162" s="106">
        <f t="shared" si="37"/>
        <v>4</v>
      </c>
      <c r="BS162" s="106">
        <f t="shared" si="38"/>
        <v>0</v>
      </c>
      <c r="BT162" s="106">
        <f t="shared" si="39"/>
        <v>6</v>
      </c>
      <c r="BU162" s="106">
        <f t="shared" si="40"/>
        <v>5</v>
      </c>
      <c r="BV162" s="106">
        <f t="shared" si="41"/>
        <v>0</v>
      </c>
      <c r="BW162" s="106">
        <f t="shared" si="42"/>
        <v>6</v>
      </c>
      <c r="BX162" s="106">
        <f t="shared" si="43"/>
        <v>5</v>
      </c>
      <c r="BY162" s="106">
        <f t="shared" si="44"/>
        <v>0</v>
      </c>
      <c r="BZ162" s="106">
        <f t="shared" si="45"/>
        <v>7</v>
      </c>
      <c r="CA162" s="106">
        <f t="shared" si="46"/>
        <v>6</v>
      </c>
      <c r="CB162" s="106">
        <f t="shared" si="47"/>
        <v>0</v>
      </c>
    </row>
    <row r="163" spans="1:80" ht="15.75" customHeight="1">
      <c r="A163" s="249" t="s">
        <v>325</v>
      </c>
      <c r="B163" s="249">
        <v>4</v>
      </c>
      <c r="C163" s="249">
        <v>0.1</v>
      </c>
      <c r="D163" s="249">
        <v>199</v>
      </c>
      <c r="E163" s="249">
        <v>6</v>
      </c>
      <c r="F163" s="249">
        <v>46</v>
      </c>
      <c r="G163" s="249">
        <v>1</v>
      </c>
      <c r="H163" s="249">
        <v>179</v>
      </c>
      <c r="I163" s="249">
        <v>6</v>
      </c>
      <c r="J163" s="249">
        <v>50</v>
      </c>
      <c r="K163" s="249">
        <v>2</v>
      </c>
      <c r="L163" s="249">
        <v>220</v>
      </c>
      <c r="M163" s="249">
        <v>6</v>
      </c>
      <c r="N163" s="249">
        <v>45</v>
      </c>
      <c r="O163" s="249">
        <v>2</v>
      </c>
      <c r="P163" s="249">
        <v>163</v>
      </c>
      <c r="Q163" s="249">
        <v>5</v>
      </c>
      <c r="R163" s="249">
        <v>21</v>
      </c>
      <c r="S163" s="249">
        <v>1</v>
      </c>
      <c r="T163" s="249">
        <v>155</v>
      </c>
      <c r="U163" s="249">
        <v>5</v>
      </c>
      <c r="V163" s="249">
        <v>31</v>
      </c>
      <c r="W163" s="249">
        <v>1</v>
      </c>
      <c r="X163" s="249">
        <v>115</v>
      </c>
      <c r="Y163" s="249">
        <v>4</v>
      </c>
      <c r="Z163" s="249">
        <v>17</v>
      </c>
      <c r="AA163" s="249">
        <v>1</v>
      </c>
      <c r="AB163" s="249">
        <v>131</v>
      </c>
      <c r="AC163" s="249">
        <v>4</v>
      </c>
      <c r="AD163" s="249">
        <v>17</v>
      </c>
      <c r="AE163" s="249">
        <v>1</v>
      </c>
      <c r="AF163" s="249">
        <v>92</v>
      </c>
      <c r="AG163" s="249">
        <v>3</v>
      </c>
      <c r="AH163" s="249">
        <v>12</v>
      </c>
      <c r="AI163" s="249">
        <v>1</v>
      </c>
      <c r="AJ163" s="249">
        <v>97</v>
      </c>
      <c r="AK163" s="249">
        <v>4</v>
      </c>
      <c r="AL163" s="249" t="s">
        <v>15</v>
      </c>
      <c r="AM163" s="249" t="s">
        <v>15</v>
      </c>
      <c r="AN163" s="249">
        <v>58</v>
      </c>
      <c r="AO163" s="249">
        <v>2</v>
      </c>
      <c r="AP163" s="249" t="s">
        <v>15</v>
      </c>
      <c r="AQ163" s="249" t="s">
        <v>15</v>
      </c>
      <c r="AR163" s="249">
        <v>77</v>
      </c>
      <c r="AS163" s="249">
        <v>3</v>
      </c>
      <c r="AT163" s="249" t="s">
        <v>15</v>
      </c>
      <c r="AU163" s="249" t="s">
        <v>15</v>
      </c>
      <c r="AV163" s="249" t="s">
        <v>15</v>
      </c>
      <c r="AW163" s="249" t="s">
        <v>15</v>
      </c>
      <c r="AX163" s="249">
        <v>32</v>
      </c>
      <c r="AY163" s="249">
        <v>1</v>
      </c>
      <c r="AZ163" s="249" t="s">
        <v>15</v>
      </c>
      <c r="BA163" s="249" t="s">
        <v>15</v>
      </c>
      <c r="BB163" s="249" t="s">
        <v>15</v>
      </c>
      <c r="BC163" s="249" t="s">
        <v>15</v>
      </c>
      <c r="BD163" s="249" t="s">
        <v>15</v>
      </c>
      <c r="BE163" s="249" t="s">
        <v>15</v>
      </c>
      <c r="BF163" s="249" t="s">
        <v>15</v>
      </c>
      <c r="BG163" s="249" t="s">
        <v>15</v>
      </c>
      <c r="BH163" s="249" t="s">
        <v>15</v>
      </c>
      <c r="BI163" s="249" t="s">
        <v>15</v>
      </c>
      <c r="BJ163" s="249" t="s">
        <v>15</v>
      </c>
      <c r="BK163" s="106" t="e">
        <f t="shared" si="30"/>
        <v>#VALUE!</v>
      </c>
      <c r="BL163" s="106">
        <f t="shared" si="31"/>
        <v>2</v>
      </c>
      <c r="BM163" s="106">
        <f t="shared" si="32"/>
        <v>1</v>
      </c>
      <c r="BN163" s="106" t="e">
        <f t="shared" si="33"/>
        <v>#VALUE!</v>
      </c>
      <c r="BO163" s="106">
        <f t="shared" si="34"/>
        <v>3</v>
      </c>
      <c r="BP163" s="106">
        <f t="shared" si="35"/>
        <v>1</v>
      </c>
      <c r="BQ163" s="106" t="e">
        <f t="shared" si="36"/>
        <v>#VALUE!</v>
      </c>
      <c r="BR163" s="106">
        <f t="shared" si="37"/>
        <v>4</v>
      </c>
      <c r="BS163" s="106">
        <f t="shared" si="38"/>
        <v>1</v>
      </c>
      <c r="BT163" s="106" t="e">
        <f t="shared" si="39"/>
        <v>#VALUE!</v>
      </c>
      <c r="BU163" s="106">
        <f t="shared" si="40"/>
        <v>4</v>
      </c>
      <c r="BV163" s="106">
        <f t="shared" si="41"/>
        <v>1</v>
      </c>
      <c r="BW163" s="106" t="e">
        <f t="shared" si="42"/>
        <v>#VALUE!</v>
      </c>
      <c r="BX163" s="106">
        <f t="shared" si="43"/>
        <v>5</v>
      </c>
      <c r="BY163" s="106">
        <f t="shared" si="44"/>
        <v>2</v>
      </c>
      <c r="BZ163" s="106" t="e">
        <f t="shared" si="45"/>
        <v>#VALUE!</v>
      </c>
      <c r="CA163" s="106">
        <f t="shared" si="46"/>
        <v>6</v>
      </c>
      <c r="CB163" s="106">
        <f t="shared" si="47"/>
        <v>2</v>
      </c>
    </row>
    <row r="164" spans="1:80" ht="15.75" customHeight="1">
      <c r="A164" s="249" t="s">
        <v>87</v>
      </c>
      <c r="B164" s="249">
        <v>128</v>
      </c>
      <c r="C164" s="249">
        <v>0.1</v>
      </c>
      <c r="D164" s="249">
        <v>217</v>
      </c>
      <c r="E164" s="249">
        <v>8</v>
      </c>
      <c r="F164" s="249"/>
      <c r="G164" s="249"/>
      <c r="H164" s="249">
        <v>255</v>
      </c>
      <c r="I164" s="249">
        <v>9</v>
      </c>
      <c r="J164" s="249"/>
      <c r="K164" s="249"/>
      <c r="L164" s="249">
        <v>219</v>
      </c>
      <c r="M164" s="249">
        <v>7</v>
      </c>
      <c r="N164" s="249"/>
      <c r="O164" s="249"/>
      <c r="P164" s="249">
        <v>196</v>
      </c>
      <c r="Q164" s="249">
        <v>7</v>
      </c>
      <c r="R164" s="249"/>
      <c r="S164" s="249"/>
      <c r="T164" s="249">
        <v>168</v>
      </c>
      <c r="U164" s="249">
        <v>6</v>
      </c>
      <c r="V164" s="249"/>
      <c r="W164" s="249"/>
      <c r="X164" s="249">
        <v>132</v>
      </c>
      <c r="Y164" s="249">
        <v>5</v>
      </c>
      <c r="Z164" s="249"/>
      <c r="AA164" s="249"/>
      <c r="AB164" s="249">
        <v>144</v>
      </c>
      <c r="AC164" s="249">
        <v>5</v>
      </c>
      <c r="AD164" s="249"/>
      <c r="AE164" s="249"/>
      <c r="AF164" s="249">
        <v>132</v>
      </c>
      <c r="AG164" s="249">
        <v>4</v>
      </c>
      <c r="AH164" s="249"/>
      <c r="AI164" s="249"/>
      <c r="AJ164" s="249">
        <v>105</v>
      </c>
      <c r="AK164" s="249">
        <v>4</v>
      </c>
      <c r="AL164" s="249"/>
      <c r="AM164" s="249"/>
      <c r="AN164" s="249">
        <v>48</v>
      </c>
      <c r="AO164" s="249">
        <v>2</v>
      </c>
      <c r="AP164" s="249"/>
      <c r="AQ164" s="249"/>
      <c r="AR164" s="249">
        <v>49</v>
      </c>
      <c r="AS164" s="249">
        <v>2</v>
      </c>
      <c r="AT164" s="249"/>
      <c r="AU164" s="249"/>
      <c r="AV164" s="249"/>
      <c r="AW164" s="249"/>
      <c r="AX164" s="249"/>
      <c r="AY164" s="249"/>
      <c r="AZ164" s="249" t="s">
        <v>15</v>
      </c>
      <c r="BA164" s="249" t="s">
        <v>15</v>
      </c>
      <c r="BB164" s="249" t="s">
        <v>15</v>
      </c>
      <c r="BC164" s="249" t="s">
        <v>15</v>
      </c>
      <c r="BD164" s="249" t="s">
        <v>15</v>
      </c>
      <c r="BE164" s="249" t="s">
        <v>15</v>
      </c>
      <c r="BF164" s="249" t="s">
        <v>15</v>
      </c>
      <c r="BG164" s="249" t="s">
        <v>15</v>
      </c>
      <c r="BH164" s="249" t="s">
        <v>15</v>
      </c>
      <c r="BI164" s="249" t="s">
        <v>15</v>
      </c>
      <c r="BJ164" s="249" t="s">
        <v>15</v>
      </c>
      <c r="BK164" s="106">
        <f t="shared" si="30"/>
        <v>4</v>
      </c>
      <c r="BL164" s="106">
        <f t="shared" si="31"/>
        <v>3</v>
      </c>
      <c r="BM164" s="106">
        <f t="shared" si="32"/>
        <v>0</v>
      </c>
      <c r="BN164" s="106">
        <f t="shared" si="33"/>
        <v>5</v>
      </c>
      <c r="BO164" s="106">
        <f t="shared" si="34"/>
        <v>4</v>
      </c>
      <c r="BP164" s="106">
        <f t="shared" si="35"/>
        <v>0</v>
      </c>
      <c r="BQ164" s="106">
        <f t="shared" si="36"/>
        <v>5</v>
      </c>
      <c r="BR164" s="106">
        <f t="shared" si="37"/>
        <v>4</v>
      </c>
      <c r="BS164" s="106">
        <f t="shared" si="38"/>
        <v>0</v>
      </c>
      <c r="BT164" s="106">
        <f t="shared" si="39"/>
        <v>6</v>
      </c>
      <c r="BU164" s="106">
        <f t="shared" si="40"/>
        <v>6</v>
      </c>
      <c r="BV164" s="106">
        <f t="shared" si="41"/>
        <v>0</v>
      </c>
      <c r="BW164" s="106">
        <f t="shared" si="42"/>
        <v>7</v>
      </c>
      <c r="BX164" s="106">
        <f t="shared" si="43"/>
        <v>6</v>
      </c>
      <c r="BY164" s="106">
        <f t="shared" si="44"/>
        <v>0</v>
      </c>
      <c r="BZ164" s="106">
        <f t="shared" si="45"/>
        <v>8</v>
      </c>
      <c r="CA164" s="106">
        <f t="shared" si="46"/>
        <v>7</v>
      </c>
      <c r="CB164" s="106">
        <f t="shared" si="47"/>
        <v>0</v>
      </c>
    </row>
    <row r="165" spans="1:80" ht="15.75" customHeight="1">
      <c r="A165" s="249" t="s">
        <v>87</v>
      </c>
      <c r="B165" s="249">
        <v>275</v>
      </c>
      <c r="C165" s="249">
        <v>0.1</v>
      </c>
      <c r="D165" s="249">
        <v>134</v>
      </c>
      <c r="E165" s="249">
        <v>5</v>
      </c>
      <c r="F165" s="249">
        <v>43</v>
      </c>
      <c r="G165" s="249">
        <v>1</v>
      </c>
      <c r="H165" s="249">
        <v>136</v>
      </c>
      <c r="I165" s="249">
        <v>5</v>
      </c>
      <c r="J165" s="249">
        <v>59</v>
      </c>
      <c r="K165" s="249">
        <v>2</v>
      </c>
      <c r="L165" s="249">
        <v>131</v>
      </c>
      <c r="M165" s="249">
        <v>5</v>
      </c>
      <c r="N165" s="249">
        <v>43</v>
      </c>
      <c r="O165" s="249">
        <v>2</v>
      </c>
      <c r="P165" s="249">
        <v>152</v>
      </c>
      <c r="Q165" s="249">
        <v>6</v>
      </c>
      <c r="R165" s="249">
        <v>37</v>
      </c>
      <c r="S165" s="249">
        <v>1</v>
      </c>
      <c r="T165" s="249">
        <v>130</v>
      </c>
      <c r="U165" s="249">
        <v>6</v>
      </c>
      <c r="V165" s="249">
        <v>44</v>
      </c>
      <c r="W165" s="249">
        <v>2</v>
      </c>
      <c r="X165" s="249">
        <v>94</v>
      </c>
      <c r="Y165" s="249">
        <v>4</v>
      </c>
      <c r="Z165" s="249">
        <v>31</v>
      </c>
      <c r="AA165" s="249">
        <v>1</v>
      </c>
      <c r="AB165" s="249">
        <v>103</v>
      </c>
      <c r="AC165" s="249">
        <v>4</v>
      </c>
      <c r="AD165" s="249">
        <v>29</v>
      </c>
      <c r="AE165" s="249">
        <v>1</v>
      </c>
      <c r="AF165" s="249">
        <v>90</v>
      </c>
      <c r="AG165" s="249">
        <v>4</v>
      </c>
      <c r="AH165" s="249">
        <v>28</v>
      </c>
      <c r="AI165" s="249">
        <v>1</v>
      </c>
      <c r="AJ165" s="249">
        <v>105</v>
      </c>
      <c r="AK165" s="249">
        <v>5</v>
      </c>
      <c r="AL165" s="249">
        <v>26</v>
      </c>
      <c r="AM165" s="249">
        <v>1</v>
      </c>
      <c r="AN165" s="249">
        <v>125</v>
      </c>
      <c r="AO165" s="249">
        <v>6</v>
      </c>
      <c r="AP165" s="249">
        <v>22</v>
      </c>
      <c r="AQ165" s="249">
        <v>1</v>
      </c>
      <c r="AR165" s="249">
        <v>78</v>
      </c>
      <c r="AS165" s="249">
        <v>3</v>
      </c>
      <c r="AT165" s="249">
        <v>26</v>
      </c>
      <c r="AU165" s="249">
        <v>1</v>
      </c>
      <c r="AV165" s="249">
        <v>26</v>
      </c>
      <c r="AW165" s="249">
        <v>1</v>
      </c>
      <c r="AX165" s="249">
        <v>20</v>
      </c>
      <c r="AY165" s="249">
        <v>1</v>
      </c>
      <c r="AZ165" s="249" t="s">
        <v>15</v>
      </c>
      <c r="BA165" s="249" t="s">
        <v>15</v>
      </c>
      <c r="BB165" s="249" t="s">
        <v>15</v>
      </c>
      <c r="BC165" s="249" t="s">
        <v>15</v>
      </c>
      <c r="BD165" s="249" t="s">
        <v>15</v>
      </c>
      <c r="BE165" s="249" t="s">
        <v>15</v>
      </c>
      <c r="BF165" s="249" t="s">
        <v>15</v>
      </c>
      <c r="BG165" s="249" t="s">
        <v>15</v>
      </c>
      <c r="BH165" s="249" t="s">
        <v>15</v>
      </c>
      <c r="BI165" s="249" t="s">
        <v>15</v>
      </c>
      <c r="BJ165" s="249" t="s">
        <v>15</v>
      </c>
      <c r="BK165" s="106">
        <f t="shared" si="30"/>
        <v>5</v>
      </c>
      <c r="BL165" s="106">
        <f t="shared" si="31"/>
        <v>3</v>
      </c>
      <c r="BM165" s="106">
        <f t="shared" si="32"/>
        <v>1</v>
      </c>
      <c r="BN165" s="106">
        <f t="shared" si="33"/>
        <v>6</v>
      </c>
      <c r="BO165" s="106">
        <f t="shared" si="34"/>
        <v>4</v>
      </c>
      <c r="BP165" s="106">
        <f t="shared" si="35"/>
        <v>1</v>
      </c>
      <c r="BQ165" s="106">
        <f t="shared" si="36"/>
        <v>6</v>
      </c>
      <c r="BR165" s="106">
        <f t="shared" si="37"/>
        <v>4</v>
      </c>
      <c r="BS165" s="106">
        <f t="shared" si="38"/>
        <v>1</v>
      </c>
      <c r="BT165" s="106">
        <f t="shared" si="39"/>
        <v>7</v>
      </c>
      <c r="BU165" s="106">
        <f t="shared" si="40"/>
        <v>5</v>
      </c>
      <c r="BV165" s="106">
        <f t="shared" si="41"/>
        <v>2</v>
      </c>
      <c r="BW165" s="106">
        <f t="shared" si="42"/>
        <v>8</v>
      </c>
      <c r="BX165" s="106">
        <f t="shared" si="43"/>
        <v>5</v>
      </c>
      <c r="BY165" s="106">
        <f t="shared" si="44"/>
        <v>2</v>
      </c>
      <c r="BZ165" s="106">
        <f t="shared" si="45"/>
        <v>9</v>
      </c>
      <c r="CA165" s="106">
        <f t="shared" si="46"/>
        <v>6</v>
      </c>
      <c r="CB165" s="106">
        <f t="shared" si="47"/>
        <v>2</v>
      </c>
    </row>
    <row r="166" spans="1:80" ht="15.75" customHeight="1">
      <c r="A166" s="249" t="s">
        <v>87</v>
      </c>
      <c r="B166" s="249">
        <v>99</v>
      </c>
      <c r="C166" s="249">
        <v>0.1</v>
      </c>
      <c r="D166" s="249">
        <v>163</v>
      </c>
      <c r="E166" s="249">
        <v>7</v>
      </c>
      <c r="F166" s="249"/>
      <c r="G166" s="249"/>
      <c r="H166" s="249">
        <v>138</v>
      </c>
      <c r="I166" s="249">
        <v>7</v>
      </c>
      <c r="J166" s="249"/>
      <c r="K166" s="249"/>
      <c r="L166" s="249">
        <v>165</v>
      </c>
      <c r="M166" s="249">
        <v>7</v>
      </c>
      <c r="N166" s="249"/>
      <c r="O166" s="249"/>
      <c r="P166" s="249">
        <v>148</v>
      </c>
      <c r="Q166" s="249">
        <v>7</v>
      </c>
      <c r="R166" s="249"/>
      <c r="S166" s="249"/>
      <c r="T166" s="249">
        <v>159</v>
      </c>
      <c r="U166" s="249">
        <v>7</v>
      </c>
      <c r="V166" s="249"/>
      <c r="W166" s="249"/>
      <c r="X166" s="249">
        <v>144</v>
      </c>
      <c r="Y166" s="249">
        <v>7</v>
      </c>
      <c r="Z166" s="249"/>
      <c r="AA166" s="249"/>
      <c r="AB166" s="249">
        <v>155</v>
      </c>
      <c r="AC166" s="249">
        <v>7</v>
      </c>
      <c r="AD166" s="249"/>
      <c r="AE166" s="249"/>
      <c r="AF166" s="249">
        <v>141</v>
      </c>
      <c r="AG166" s="249">
        <v>7</v>
      </c>
      <c r="AH166" s="249"/>
      <c r="AI166" s="249"/>
      <c r="AJ166" s="249">
        <v>131</v>
      </c>
      <c r="AK166" s="249">
        <v>7</v>
      </c>
      <c r="AL166" s="249"/>
      <c r="AM166" s="249"/>
      <c r="AN166" s="249">
        <v>74</v>
      </c>
      <c r="AO166" s="249">
        <v>3</v>
      </c>
      <c r="AP166" s="249"/>
      <c r="AQ166" s="249"/>
      <c r="AR166" s="249">
        <v>73</v>
      </c>
      <c r="AS166" s="249">
        <v>3</v>
      </c>
      <c r="AT166" s="249"/>
      <c r="AU166" s="249"/>
      <c r="AV166" s="249"/>
      <c r="AW166" s="249"/>
      <c r="AX166" s="249">
        <v>16</v>
      </c>
      <c r="AY166" s="249">
        <v>1</v>
      </c>
      <c r="AZ166" s="249" t="s">
        <v>15</v>
      </c>
      <c r="BA166" s="249" t="s">
        <v>15</v>
      </c>
      <c r="BB166" s="249" t="s">
        <v>15</v>
      </c>
      <c r="BC166" s="249" t="s">
        <v>15</v>
      </c>
      <c r="BD166" s="249" t="s">
        <v>15</v>
      </c>
      <c r="BE166" s="249" t="s">
        <v>15</v>
      </c>
      <c r="BF166" s="249" t="s">
        <v>15</v>
      </c>
      <c r="BG166" s="249" t="s">
        <v>15</v>
      </c>
      <c r="BH166" s="249" t="s">
        <v>15</v>
      </c>
      <c r="BI166" s="249" t="s">
        <v>15</v>
      </c>
      <c r="BJ166" s="249" t="s">
        <v>15</v>
      </c>
      <c r="BK166" s="106">
        <f t="shared" si="30"/>
        <v>5</v>
      </c>
      <c r="BL166" s="106">
        <f t="shared" si="31"/>
        <v>4</v>
      </c>
      <c r="BM166" s="106">
        <f t="shared" si="32"/>
        <v>0</v>
      </c>
      <c r="BN166" s="106">
        <f t="shared" si="33"/>
        <v>7</v>
      </c>
      <c r="BO166" s="106">
        <f t="shared" si="34"/>
        <v>5</v>
      </c>
      <c r="BP166" s="106">
        <f t="shared" si="35"/>
        <v>0</v>
      </c>
      <c r="BQ166" s="106">
        <f t="shared" si="36"/>
        <v>7</v>
      </c>
      <c r="BR166" s="106">
        <f t="shared" si="37"/>
        <v>5</v>
      </c>
      <c r="BS166" s="106">
        <f t="shared" si="38"/>
        <v>0</v>
      </c>
      <c r="BT166" s="106">
        <f t="shared" si="39"/>
        <v>8</v>
      </c>
      <c r="BU166" s="106">
        <f t="shared" si="40"/>
        <v>7</v>
      </c>
      <c r="BV166" s="106">
        <f t="shared" si="41"/>
        <v>0</v>
      </c>
      <c r="BW166" s="106">
        <f t="shared" si="42"/>
        <v>8</v>
      </c>
      <c r="BX166" s="106">
        <f t="shared" si="43"/>
        <v>7</v>
      </c>
      <c r="BY166" s="106">
        <f t="shared" si="44"/>
        <v>0</v>
      </c>
      <c r="BZ166" s="106">
        <f t="shared" si="45"/>
        <v>9</v>
      </c>
      <c r="CA166" s="106">
        <f t="shared" si="46"/>
        <v>8</v>
      </c>
      <c r="CB166" s="106">
        <f t="shared" si="47"/>
        <v>0</v>
      </c>
    </row>
    <row r="167" spans="1:80" ht="15.75" customHeight="1">
      <c r="A167" s="249" t="s">
        <v>87</v>
      </c>
      <c r="B167" s="249">
        <v>195</v>
      </c>
      <c r="C167" s="249">
        <v>0.1</v>
      </c>
      <c r="D167" s="249">
        <v>238</v>
      </c>
      <c r="E167" s="249">
        <v>9</v>
      </c>
      <c r="F167" s="249"/>
      <c r="G167" s="249"/>
      <c r="H167" s="249">
        <v>213</v>
      </c>
      <c r="I167" s="249">
        <v>8</v>
      </c>
      <c r="J167" s="249"/>
      <c r="K167" s="249"/>
      <c r="L167" s="249">
        <v>178</v>
      </c>
      <c r="M167" s="249">
        <v>7</v>
      </c>
      <c r="N167" s="249"/>
      <c r="O167" s="249"/>
      <c r="P167" s="249">
        <v>159</v>
      </c>
      <c r="Q167" s="249">
        <v>7</v>
      </c>
      <c r="R167" s="249"/>
      <c r="S167" s="249"/>
      <c r="T167" s="249">
        <v>169</v>
      </c>
      <c r="U167" s="249">
        <v>7</v>
      </c>
      <c r="V167" s="249"/>
      <c r="W167" s="249"/>
      <c r="X167" s="249">
        <v>134</v>
      </c>
      <c r="Y167" s="249">
        <v>6</v>
      </c>
      <c r="Z167" s="249"/>
      <c r="AA167" s="249"/>
      <c r="AB167" s="249">
        <v>139</v>
      </c>
      <c r="AC167" s="249">
        <v>6</v>
      </c>
      <c r="AD167" s="249"/>
      <c r="AE167" s="249"/>
      <c r="AF167" s="249">
        <v>117</v>
      </c>
      <c r="AG167" s="249">
        <v>5</v>
      </c>
      <c r="AH167" s="249"/>
      <c r="AI167" s="249"/>
      <c r="AJ167" s="249">
        <v>103</v>
      </c>
      <c r="AK167" s="249">
        <v>5</v>
      </c>
      <c r="AL167" s="249"/>
      <c r="AM167" s="249"/>
      <c r="AN167" s="249">
        <v>55</v>
      </c>
      <c r="AO167" s="249">
        <v>2</v>
      </c>
      <c r="AP167" s="249"/>
      <c r="AQ167" s="249"/>
      <c r="AR167" s="249">
        <v>43</v>
      </c>
      <c r="AS167" s="249">
        <v>2</v>
      </c>
      <c r="AT167" s="249"/>
      <c r="AU167" s="249"/>
      <c r="AV167" s="249"/>
      <c r="AW167" s="249"/>
      <c r="AX167" s="249"/>
      <c r="AY167" s="249"/>
      <c r="AZ167" s="249" t="s">
        <v>15</v>
      </c>
      <c r="BA167" s="249" t="s">
        <v>15</v>
      </c>
      <c r="BB167" s="249" t="s">
        <v>15</v>
      </c>
      <c r="BC167" s="249" t="s">
        <v>15</v>
      </c>
      <c r="BD167" s="249" t="s">
        <v>15</v>
      </c>
      <c r="BE167" s="249" t="s">
        <v>15</v>
      </c>
      <c r="BF167" s="249" t="s">
        <v>15</v>
      </c>
      <c r="BG167" s="249" t="s">
        <v>15</v>
      </c>
      <c r="BH167" s="249" t="s">
        <v>15</v>
      </c>
      <c r="BI167" s="249" t="s">
        <v>15</v>
      </c>
      <c r="BJ167" s="249" t="s">
        <v>15</v>
      </c>
      <c r="BK167" s="106">
        <f t="shared" si="30"/>
        <v>5</v>
      </c>
      <c r="BL167" s="106">
        <f t="shared" si="31"/>
        <v>3</v>
      </c>
      <c r="BM167" s="106">
        <f t="shared" si="32"/>
        <v>0</v>
      </c>
      <c r="BN167" s="106">
        <f t="shared" si="33"/>
        <v>6</v>
      </c>
      <c r="BO167" s="106">
        <f t="shared" si="34"/>
        <v>5</v>
      </c>
      <c r="BP167" s="106">
        <f t="shared" si="35"/>
        <v>0</v>
      </c>
      <c r="BQ167" s="106">
        <f t="shared" si="36"/>
        <v>6</v>
      </c>
      <c r="BR167" s="106">
        <f t="shared" si="37"/>
        <v>5</v>
      </c>
      <c r="BS167" s="106">
        <f t="shared" si="38"/>
        <v>0</v>
      </c>
      <c r="BT167" s="106">
        <f t="shared" si="39"/>
        <v>7</v>
      </c>
      <c r="BU167" s="106">
        <f t="shared" si="40"/>
        <v>6</v>
      </c>
      <c r="BV167" s="106">
        <f t="shared" si="41"/>
        <v>0</v>
      </c>
      <c r="BW167" s="106">
        <f t="shared" si="42"/>
        <v>8</v>
      </c>
      <c r="BX167" s="106">
        <f t="shared" si="43"/>
        <v>6</v>
      </c>
      <c r="BY167" s="106">
        <f t="shared" si="44"/>
        <v>0</v>
      </c>
      <c r="BZ167" s="106">
        <f t="shared" si="45"/>
        <v>9</v>
      </c>
      <c r="CA167" s="106">
        <f t="shared" si="46"/>
        <v>8</v>
      </c>
      <c r="CB167" s="106">
        <f t="shared" si="47"/>
        <v>0</v>
      </c>
    </row>
    <row r="168" spans="1:80" ht="15.75" customHeight="1">
      <c r="A168" s="249" t="s">
        <v>87</v>
      </c>
      <c r="B168" s="249">
        <v>47</v>
      </c>
      <c r="C168" s="249">
        <v>0.1</v>
      </c>
      <c r="D168" s="249">
        <v>82</v>
      </c>
      <c r="E168" s="249">
        <v>3</v>
      </c>
      <c r="F168" s="249">
        <v>88</v>
      </c>
      <c r="G168" s="249">
        <v>2</v>
      </c>
      <c r="H168" s="249">
        <v>92</v>
      </c>
      <c r="I168" s="249">
        <v>3</v>
      </c>
      <c r="J168" s="249">
        <v>84</v>
      </c>
      <c r="K168" s="249">
        <v>2</v>
      </c>
      <c r="L168" s="249">
        <v>81</v>
      </c>
      <c r="M168" s="249">
        <v>3</v>
      </c>
      <c r="N168" s="249">
        <v>79</v>
      </c>
      <c r="O168" s="249">
        <v>2</v>
      </c>
      <c r="P168" s="249">
        <v>108</v>
      </c>
      <c r="Q168" s="249">
        <v>4</v>
      </c>
      <c r="R168" s="249">
        <v>77</v>
      </c>
      <c r="S168" s="249">
        <v>2</v>
      </c>
      <c r="T168" s="249">
        <v>63</v>
      </c>
      <c r="U168" s="249">
        <v>3</v>
      </c>
      <c r="V168" s="249">
        <v>74</v>
      </c>
      <c r="W168" s="249">
        <v>2</v>
      </c>
      <c r="X168" s="249">
        <v>61</v>
      </c>
      <c r="Y168" s="249">
        <v>3</v>
      </c>
      <c r="Z168" s="249">
        <v>75</v>
      </c>
      <c r="AA168" s="249">
        <v>2</v>
      </c>
      <c r="AB168" s="249">
        <v>77</v>
      </c>
      <c r="AC168" s="249">
        <v>3</v>
      </c>
      <c r="AD168" s="249">
        <v>62</v>
      </c>
      <c r="AE168" s="249">
        <v>2</v>
      </c>
      <c r="AF168" s="249">
        <v>73</v>
      </c>
      <c r="AG168" s="249">
        <v>3</v>
      </c>
      <c r="AH168" s="249">
        <v>63</v>
      </c>
      <c r="AI168" s="249">
        <v>2</v>
      </c>
      <c r="AJ168" s="249">
        <v>73</v>
      </c>
      <c r="AK168" s="249">
        <v>3</v>
      </c>
      <c r="AL168" s="249">
        <v>67</v>
      </c>
      <c r="AM168" s="249">
        <v>2</v>
      </c>
      <c r="AN168" s="249">
        <v>45</v>
      </c>
      <c r="AO168" s="249">
        <v>2</v>
      </c>
      <c r="AP168" s="249">
        <v>38</v>
      </c>
      <c r="AQ168" s="249">
        <v>1</v>
      </c>
      <c r="AR168" s="249">
        <v>48</v>
      </c>
      <c r="AS168" s="249">
        <v>2</v>
      </c>
      <c r="AT168" s="249">
        <v>42</v>
      </c>
      <c r="AU168" s="249">
        <v>2</v>
      </c>
      <c r="AV168" s="249">
        <v>42</v>
      </c>
      <c r="AW168" s="249">
        <v>2</v>
      </c>
      <c r="AX168" s="249">
        <v>23</v>
      </c>
      <c r="AY168" s="249">
        <v>1</v>
      </c>
      <c r="AZ168" s="249" t="s">
        <v>15</v>
      </c>
      <c r="BA168" s="249" t="s">
        <v>15</v>
      </c>
      <c r="BB168" s="249" t="s">
        <v>15</v>
      </c>
      <c r="BC168" s="249" t="s">
        <v>15</v>
      </c>
      <c r="BD168" s="249" t="s">
        <v>15</v>
      </c>
      <c r="BE168" s="249" t="s">
        <v>15</v>
      </c>
      <c r="BF168" s="249" t="s">
        <v>15</v>
      </c>
      <c r="BG168" s="249" t="s">
        <v>15</v>
      </c>
      <c r="BH168" s="249" t="s">
        <v>15</v>
      </c>
      <c r="BI168" s="249" t="s">
        <v>15</v>
      </c>
      <c r="BJ168" s="249" t="s">
        <v>15</v>
      </c>
      <c r="BK168" s="106">
        <f t="shared" si="30"/>
        <v>4</v>
      </c>
      <c r="BL168" s="106">
        <f t="shared" si="31"/>
        <v>2</v>
      </c>
      <c r="BM168" s="106">
        <f t="shared" si="32"/>
        <v>1</v>
      </c>
      <c r="BN168" s="106">
        <f t="shared" si="33"/>
        <v>5</v>
      </c>
      <c r="BO168" s="106">
        <f t="shared" si="34"/>
        <v>2</v>
      </c>
      <c r="BP168" s="106">
        <f t="shared" si="35"/>
        <v>2</v>
      </c>
      <c r="BQ168" s="106">
        <f t="shared" si="36"/>
        <v>5</v>
      </c>
      <c r="BR168" s="106">
        <f t="shared" si="37"/>
        <v>3</v>
      </c>
      <c r="BS168" s="106">
        <f t="shared" si="38"/>
        <v>2</v>
      </c>
      <c r="BT168" s="106">
        <f t="shared" si="39"/>
        <v>6</v>
      </c>
      <c r="BU168" s="106">
        <f t="shared" si="40"/>
        <v>3</v>
      </c>
      <c r="BV168" s="106">
        <f t="shared" si="41"/>
        <v>2</v>
      </c>
      <c r="BW168" s="106">
        <f t="shared" si="42"/>
        <v>6</v>
      </c>
      <c r="BX168" s="106">
        <f t="shared" si="43"/>
        <v>3</v>
      </c>
      <c r="BY168" s="106">
        <f t="shared" si="44"/>
        <v>2</v>
      </c>
      <c r="BZ168" s="106">
        <f t="shared" si="45"/>
        <v>7</v>
      </c>
      <c r="CA168" s="106">
        <f t="shared" si="46"/>
        <v>4</v>
      </c>
      <c r="CB168" s="106">
        <f t="shared" si="47"/>
        <v>3</v>
      </c>
    </row>
    <row r="169" spans="1:80" ht="15.75" customHeight="1">
      <c r="A169" s="249" t="s">
        <v>87</v>
      </c>
      <c r="B169" s="249">
        <v>12</v>
      </c>
      <c r="C169" s="249">
        <v>0.1</v>
      </c>
      <c r="D169" s="249">
        <v>146</v>
      </c>
      <c r="E169" s="249">
        <v>5</v>
      </c>
      <c r="F169" s="249"/>
      <c r="G169" s="249"/>
      <c r="H169" s="249">
        <v>178</v>
      </c>
      <c r="I169" s="249">
        <v>6</v>
      </c>
      <c r="J169" s="249"/>
      <c r="K169" s="249"/>
      <c r="L169" s="249">
        <v>144</v>
      </c>
      <c r="M169" s="249">
        <v>6</v>
      </c>
      <c r="N169" s="249"/>
      <c r="O169" s="249"/>
      <c r="P169" s="249">
        <v>140</v>
      </c>
      <c r="Q169" s="249">
        <v>5</v>
      </c>
      <c r="R169" s="249"/>
      <c r="S169" s="249"/>
      <c r="T169" s="249">
        <v>122</v>
      </c>
      <c r="U169" s="249">
        <v>5</v>
      </c>
      <c r="V169" s="249"/>
      <c r="W169" s="249"/>
      <c r="X169" s="249">
        <v>132</v>
      </c>
      <c r="Y169" s="249">
        <v>5</v>
      </c>
      <c r="Z169" s="249"/>
      <c r="AA169" s="249"/>
      <c r="AB169" s="249">
        <v>126</v>
      </c>
      <c r="AC169" s="249">
        <v>6</v>
      </c>
      <c r="AD169" s="249"/>
      <c r="AE169" s="249"/>
      <c r="AF169" s="249">
        <v>109</v>
      </c>
      <c r="AG169" s="249">
        <v>5</v>
      </c>
      <c r="AH169" s="249"/>
      <c r="AI169" s="249"/>
      <c r="AJ169" s="249">
        <v>101</v>
      </c>
      <c r="AK169" s="249">
        <v>4</v>
      </c>
      <c r="AL169" s="249"/>
      <c r="AM169" s="249"/>
      <c r="AN169" s="249">
        <v>65</v>
      </c>
      <c r="AO169" s="249">
        <v>3</v>
      </c>
      <c r="AP169" s="249"/>
      <c r="AQ169" s="249"/>
      <c r="AR169" s="249">
        <v>94</v>
      </c>
      <c r="AS169" s="249">
        <v>5</v>
      </c>
      <c r="AT169" s="249"/>
      <c r="AU169" s="249"/>
      <c r="AV169" s="249"/>
      <c r="AW169" s="249"/>
      <c r="AX169" s="249" t="s">
        <v>15</v>
      </c>
      <c r="AY169" s="249" t="s">
        <v>15</v>
      </c>
      <c r="AZ169" s="249" t="s">
        <v>15</v>
      </c>
      <c r="BA169" s="249" t="s">
        <v>15</v>
      </c>
      <c r="BB169" s="249" t="s">
        <v>15</v>
      </c>
      <c r="BC169" s="249" t="s">
        <v>15</v>
      </c>
      <c r="BD169" s="249" t="s">
        <v>15</v>
      </c>
      <c r="BE169" s="249" t="s">
        <v>15</v>
      </c>
      <c r="BF169" s="249" t="s">
        <v>15</v>
      </c>
      <c r="BG169" s="249" t="s">
        <v>15</v>
      </c>
      <c r="BH169" s="249" t="s">
        <v>15</v>
      </c>
      <c r="BI169" s="249" t="s">
        <v>15</v>
      </c>
      <c r="BJ169" s="249" t="s">
        <v>15</v>
      </c>
      <c r="BK169" s="106">
        <f t="shared" si="30"/>
        <v>4</v>
      </c>
      <c r="BL169" s="106">
        <f t="shared" si="31"/>
        <v>3</v>
      </c>
      <c r="BM169" s="106">
        <f t="shared" si="32"/>
        <v>0</v>
      </c>
      <c r="BN169" s="106">
        <f t="shared" si="33"/>
        <v>5</v>
      </c>
      <c r="BO169" s="106">
        <f t="shared" si="34"/>
        <v>4</v>
      </c>
      <c r="BP169" s="106">
        <f t="shared" si="35"/>
        <v>0</v>
      </c>
      <c r="BQ169" s="106">
        <f t="shared" si="36"/>
        <v>5</v>
      </c>
      <c r="BR169" s="106">
        <f t="shared" si="37"/>
        <v>4</v>
      </c>
      <c r="BS169" s="106">
        <f t="shared" si="38"/>
        <v>0</v>
      </c>
      <c r="BT169" s="106">
        <f t="shared" si="39"/>
        <v>6</v>
      </c>
      <c r="BU169" s="106">
        <f t="shared" si="40"/>
        <v>5</v>
      </c>
      <c r="BV169" s="106">
        <f t="shared" si="41"/>
        <v>0</v>
      </c>
      <c r="BW169" s="106">
        <f t="shared" si="42"/>
        <v>7</v>
      </c>
      <c r="BX169" s="106">
        <f t="shared" si="43"/>
        <v>5</v>
      </c>
      <c r="BY169" s="106">
        <f t="shared" si="44"/>
        <v>0</v>
      </c>
      <c r="BZ169" s="106">
        <f t="shared" si="45"/>
        <v>7</v>
      </c>
      <c r="CA169" s="106">
        <f t="shared" si="46"/>
        <v>6</v>
      </c>
      <c r="CB169" s="106">
        <f t="shared" si="47"/>
        <v>0</v>
      </c>
    </row>
    <row r="170" spans="1:80" ht="15.75" customHeight="1">
      <c r="A170" s="249" t="s">
        <v>87</v>
      </c>
      <c r="B170" s="249">
        <v>170</v>
      </c>
      <c r="C170" s="249">
        <v>0.1</v>
      </c>
      <c r="D170" s="249">
        <v>23</v>
      </c>
      <c r="E170" s="249">
        <v>1</v>
      </c>
      <c r="F170" s="249">
        <v>110</v>
      </c>
      <c r="G170" s="249">
        <v>3</v>
      </c>
      <c r="H170" s="249">
        <v>23</v>
      </c>
      <c r="I170" s="249">
        <v>1</v>
      </c>
      <c r="J170" s="249">
        <v>104</v>
      </c>
      <c r="K170" s="249">
        <v>3</v>
      </c>
      <c r="L170" s="249">
        <v>33</v>
      </c>
      <c r="M170" s="249">
        <v>1</v>
      </c>
      <c r="N170" s="249">
        <v>100</v>
      </c>
      <c r="O170" s="249">
        <v>3</v>
      </c>
      <c r="P170" s="249">
        <v>47</v>
      </c>
      <c r="Q170" s="249">
        <v>1</v>
      </c>
      <c r="R170" s="249">
        <v>113</v>
      </c>
      <c r="S170" s="249">
        <v>4</v>
      </c>
      <c r="T170" s="249">
        <v>43</v>
      </c>
      <c r="U170" s="249">
        <v>1</v>
      </c>
      <c r="V170" s="249">
        <v>99</v>
      </c>
      <c r="W170" s="249">
        <v>3</v>
      </c>
      <c r="X170" s="249">
        <v>34</v>
      </c>
      <c r="Y170" s="249">
        <v>1</v>
      </c>
      <c r="Z170" s="249">
        <v>91</v>
      </c>
      <c r="AA170" s="249">
        <v>4</v>
      </c>
      <c r="AB170" s="249">
        <v>38</v>
      </c>
      <c r="AC170" s="249">
        <v>1</v>
      </c>
      <c r="AD170" s="249">
        <v>53</v>
      </c>
      <c r="AE170" s="249">
        <v>2</v>
      </c>
      <c r="AF170" s="249">
        <v>20</v>
      </c>
      <c r="AG170" s="249">
        <v>1</v>
      </c>
      <c r="AH170" s="249">
        <v>46</v>
      </c>
      <c r="AI170" s="249">
        <v>2</v>
      </c>
      <c r="AJ170" s="249">
        <v>29</v>
      </c>
      <c r="AK170" s="249">
        <v>1</v>
      </c>
      <c r="AL170" s="249">
        <v>23</v>
      </c>
      <c r="AM170" s="249">
        <v>1</v>
      </c>
      <c r="AN170" s="249" t="s">
        <v>15</v>
      </c>
      <c r="AO170" s="249" t="s">
        <v>15</v>
      </c>
      <c r="AP170" s="249">
        <v>34</v>
      </c>
      <c r="AQ170" s="249">
        <v>2</v>
      </c>
      <c r="AR170" s="249" t="s">
        <v>15</v>
      </c>
      <c r="AS170" s="249" t="s">
        <v>15</v>
      </c>
      <c r="AT170" s="249">
        <v>12</v>
      </c>
      <c r="AU170" s="249">
        <v>1</v>
      </c>
      <c r="AV170" s="249">
        <v>12</v>
      </c>
      <c r="AW170" s="249">
        <v>1</v>
      </c>
      <c r="AX170" s="249"/>
      <c r="AY170" s="249"/>
      <c r="AZ170" s="249" t="s">
        <v>15</v>
      </c>
      <c r="BA170" s="249" t="s">
        <v>15</v>
      </c>
      <c r="BB170" s="249" t="s">
        <v>15</v>
      </c>
      <c r="BC170" s="249" t="s">
        <v>15</v>
      </c>
      <c r="BD170" s="249" t="s">
        <v>15</v>
      </c>
      <c r="BE170" s="249" t="s">
        <v>15</v>
      </c>
      <c r="BF170" s="249" t="s">
        <v>15</v>
      </c>
      <c r="BG170" s="249" t="s">
        <v>15</v>
      </c>
      <c r="BH170" s="249" t="s">
        <v>15</v>
      </c>
      <c r="BI170" s="249" t="s">
        <v>15</v>
      </c>
      <c r="BJ170" s="249" t="s">
        <v>15</v>
      </c>
      <c r="BK170" s="106" t="e">
        <f t="shared" si="30"/>
        <v>#VALUE!</v>
      </c>
      <c r="BL170" s="106">
        <f t="shared" si="31"/>
        <v>1</v>
      </c>
      <c r="BM170" s="106">
        <f t="shared" si="32"/>
        <v>2</v>
      </c>
      <c r="BN170" s="106" t="e">
        <f t="shared" si="33"/>
        <v>#VALUE!</v>
      </c>
      <c r="BO170" s="106">
        <f t="shared" si="34"/>
        <v>1</v>
      </c>
      <c r="BP170" s="106">
        <f t="shared" si="35"/>
        <v>2</v>
      </c>
      <c r="BQ170" s="106" t="e">
        <f t="shared" si="36"/>
        <v>#VALUE!</v>
      </c>
      <c r="BR170" s="106">
        <f t="shared" si="37"/>
        <v>1</v>
      </c>
      <c r="BS170" s="106">
        <f t="shared" si="38"/>
        <v>2</v>
      </c>
      <c r="BT170" s="106" t="e">
        <f t="shared" si="39"/>
        <v>#VALUE!</v>
      </c>
      <c r="BU170" s="106">
        <f t="shared" si="40"/>
        <v>1</v>
      </c>
      <c r="BV170" s="106">
        <f t="shared" si="41"/>
        <v>3</v>
      </c>
      <c r="BW170" s="106" t="e">
        <f t="shared" si="42"/>
        <v>#VALUE!</v>
      </c>
      <c r="BX170" s="106">
        <f t="shared" si="43"/>
        <v>1</v>
      </c>
      <c r="BY170" s="106">
        <f t="shared" si="44"/>
        <v>3</v>
      </c>
      <c r="BZ170" s="106" t="e">
        <f t="shared" si="45"/>
        <v>#VALUE!</v>
      </c>
      <c r="CA170" s="106">
        <f t="shared" si="46"/>
        <v>2</v>
      </c>
      <c r="CB170" s="106">
        <f t="shared" si="47"/>
        <v>4</v>
      </c>
    </row>
    <row r="171" spans="1:80" ht="15.75" customHeight="1">
      <c r="A171" s="249" t="s">
        <v>87</v>
      </c>
      <c r="B171" s="249">
        <v>273</v>
      </c>
      <c r="C171" s="249">
        <v>0.1</v>
      </c>
      <c r="D171" s="249">
        <v>114</v>
      </c>
      <c r="E171" s="249">
        <v>5</v>
      </c>
      <c r="F171" s="249">
        <v>23</v>
      </c>
      <c r="G171" s="249">
        <v>1</v>
      </c>
      <c r="H171" s="249">
        <v>118</v>
      </c>
      <c r="I171" s="249">
        <v>5</v>
      </c>
      <c r="J171" s="249">
        <v>12</v>
      </c>
      <c r="K171" s="249">
        <v>1</v>
      </c>
      <c r="L171" s="249">
        <v>131</v>
      </c>
      <c r="M171" s="249">
        <v>5</v>
      </c>
      <c r="N171" s="249">
        <v>27</v>
      </c>
      <c r="O171" s="249">
        <v>1</v>
      </c>
      <c r="P171" s="249">
        <v>118</v>
      </c>
      <c r="Q171" s="249">
        <v>5</v>
      </c>
      <c r="R171" s="249">
        <v>30</v>
      </c>
      <c r="S171" s="249">
        <v>1</v>
      </c>
      <c r="T171" s="249">
        <v>118</v>
      </c>
      <c r="U171" s="249">
        <v>5</v>
      </c>
      <c r="V171" s="249">
        <v>18</v>
      </c>
      <c r="W171" s="249">
        <v>1</v>
      </c>
      <c r="X171" s="249">
        <v>91</v>
      </c>
      <c r="Y171" s="249">
        <v>4</v>
      </c>
      <c r="Z171" s="249">
        <v>18</v>
      </c>
      <c r="AA171" s="249">
        <v>1</v>
      </c>
      <c r="AB171" s="249">
        <v>102</v>
      </c>
      <c r="AC171" s="249">
        <v>4</v>
      </c>
      <c r="AD171" s="249">
        <v>20</v>
      </c>
      <c r="AE171" s="249">
        <v>1</v>
      </c>
      <c r="AF171" s="249">
        <v>94</v>
      </c>
      <c r="AG171" s="249">
        <v>4</v>
      </c>
      <c r="AH171" s="249">
        <v>20</v>
      </c>
      <c r="AI171" s="249">
        <v>1</v>
      </c>
      <c r="AJ171" s="249">
        <v>84</v>
      </c>
      <c r="AK171" s="249">
        <v>4</v>
      </c>
      <c r="AL171" s="249">
        <v>12</v>
      </c>
      <c r="AM171" s="249">
        <v>1</v>
      </c>
      <c r="AN171" s="249">
        <v>46</v>
      </c>
      <c r="AO171" s="249">
        <v>2</v>
      </c>
      <c r="AP171" s="249">
        <v>18</v>
      </c>
      <c r="AQ171" s="249">
        <v>1</v>
      </c>
      <c r="AR171" s="249">
        <v>46</v>
      </c>
      <c r="AS171" s="249">
        <v>2</v>
      </c>
      <c r="AT171" s="249">
        <v>20</v>
      </c>
      <c r="AU171" s="249">
        <v>1</v>
      </c>
      <c r="AV171" s="249">
        <v>20</v>
      </c>
      <c r="AW171" s="249">
        <v>1</v>
      </c>
      <c r="AX171" s="249">
        <v>26</v>
      </c>
      <c r="AY171" s="249">
        <v>1</v>
      </c>
      <c r="AZ171" s="249" t="s">
        <v>15</v>
      </c>
      <c r="BA171" s="249" t="s">
        <v>15</v>
      </c>
      <c r="BB171" s="249" t="s">
        <v>15</v>
      </c>
      <c r="BC171" s="249" t="s">
        <v>15</v>
      </c>
      <c r="BD171" s="249" t="s">
        <v>15</v>
      </c>
      <c r="BE171" s="249" t="s">
        <v>15</v>
      </c>
      <c r="BF171" s="249" t="s">
        <v>15</v>
      </c>
      <c r="BG171" s="249" t="s">
        <v>15</v>
      </c>
      <c r="BH171" s="249" t="s">
        <v>15</v>
      </c>
      <c r="BI171" s="249" t="s">
        <v>15</v>
      </c>
      <c r="BJ171" s="249" t="s">
        <v>15</v>
      </c>
      <c r="BK171" s="106">
        <f t="shared" si="30"/>
        <v>4</v>
      </c>
      <c r="BL171" s="106">
        <f t="shared" si="31"/>
        <v>2</v>
      </c>
      <c r="BM171" s="106">
        <f t="shared" si="32"/>
        <v>1</v>
      </c>
      <c r="BN171" s="106">
        <f t="shared" si="33"/>
        <v>5</v>
      </c>
      <c r="BO171" s="106">
        <f t="shared" si="34"/>
        <v>3</v>
      </c>
      <c r="BP171" s="106">
        <f t="shared" si="35"/>
        <v>1</v>
      </c>
      <c r="BQ171" s="106">
        <f t="shared" si="36"/>
        <v>5</v>
      </c>
      <c r="BR171" s="106">
        <f t="shared" si="37"/>
        <v>4</v>
      </c>
      <c r="BS171" s="106">
        <f t="shared" si="38"/>
        <v>1</v>
      </c>
      <c r="BT171" s="106">
        <f t="shared" si="39"/>
        <v>6</v>
      </c>
      <c r="BU171" s="106">
        <f t="shared" si="40"/>
        <v>4</v>
      </c>
      <c r="BV171" s="106">
        <f t="shared" si="41"/>
        <v>1</v>
      </c>
      <c r="BW171" s="106">
        <f t="shared" si="42"/>
        <v>7</v>
      </c>
      <c r="BX171" s="106">
        <f t="shared" si="43"/>
        <v>5</v>
      </c>
      <c r="BY171" s="106">
        <f t="shared" si="44"/>
        <v>1</v>
      </c>
      <c r="BZ171" s="106">
        <f t="shared" si="45"/>
        <v>8</v>
      </c>
      <c r="CA171" s="106">
        <f t="shared" si="46"/>
        <v>6</v>
      </c>
      <c r="CB171" s="106">
        <f t="shared" si="47"/>
        <v>2</v>
      </c>
    </row>
    <row r="172" spans="1:80" ht="15.75" customHeight="1">
      <c r="A172" s="249" t="s">
        <v>87</v>
      </c>
      <c r="B172" s="249">
        <v>223</v>
      </c>
      <c r="C172" s="249">
        <v>0.1</v>
      </c>
      <c r="D172" s="249">
        <v>162</v>
      </c>
      <c r="E172" s="249">
        <v>6</v>
      </c>
      <c r="F172" s="249"/>
      <c r="G172" s="249"/>
      <c r="H172" s="249">
        <v>135</v>
      </c>
      <c r="I172" s="249">
        <v>6</v>
      </c>
      <c r="J172" s="249"/>
      <c r="K172" s="249"/>
      <c r="L172" s="249">
        <v>144</v>
      </c>
      <c r="M172" s="249">
        <v>6</v>
      </c>
      <c r="N172" s="249"/>
      <c r="O172" s="249"/>
      <c r="P172" s="249">
        <v>149</v>
      </c>
      <c r="Q172" s="249">
        <v>6</v>
      </c>
      <c r="R172" s="249"/>
      <c r="S172" s="249"/>
      <c r="T172" s="249">
        <v>139</v>
      </c>
      <c r="U172" s="249">
        <v>6</v>
      </c>
      <c r="V172" s="249"/>
      <c r="W172" s="249"/>
      <c r="X172" s="249">
        <v>120</v>
      </c>
      <c r="Y172" s="249">
        <v>4</v>
      </c>
      <c r="Z172" s="249"/>
      <c r="AA172" s="249"/>
      <c r="AB172" s="249">
        <v>103</v>
      </c>
      <c r="AC172" s="249">
        <v>4</v>
      </c>
      <c r="AD172" s="249"/>
      <c r="AE172" s="249"/>
      <c r="AF172" s="249">
        <v>112</v>
      </c>
      <c r="AG172" s="249">
        <v>5</v>
      </c>
      <c r="AH172" s="249"/>
      <c r="AI172" s="249"/>
      <c r="AJ172" s="249">
        <v>85</v>
      </c>
      <c r="AK172" s="249">
        <v>4</v>
      </c>
      <c r="AL172" s="249"/>
      <c r="AM172" s="249"/>
      <c r="AN172" s="249">
        <v>72</v>
      </c>
      <c r="AO172" s="249">
        <v>3</v>
      </c>
      <c r="AP172" s="249"/>
      <c r="AQ172" s="249"/>
      <c r="AR172" s="249">
        <v>69</v>
      </c>
      <c r="AS172" s="249">
        <v>3</v>
      </c>
      <c r="AT172" s="249"/>
      <c r="AU172" s="249"/>
      <c r="AV172" s="249"/>
      <c r="AW172" s="249"/>
      <c r="AX172" s="249"/>
      <c r="AY172" s="249"/>
      <c r="AZ172" s="249" t="s">
        <v>15</v>
      </c>
      <c r="BA172" s="249" t="s">
        <v>15</v>
      </c>
      <c r="BB172" s="249" t="s">
        <v>15</v>
      </c>
      <c r="BC172" s="249" t="s">
        <v>15</v>
      </c>
      <c r="BD172" s="249" t="s">
        <v>15</v>
      </c>
      <c r="BE172" s="249" t="s">
        <v>15</v>
      </c>
      <c r="BF172" s="249" t="s">
        <v>15</v>
      </c>
      <c r="BG172" s="249" t="s">
        <v>15</v>
      </c>
      <c r="BH172" s="249" t="s">
        <v>15</v>
      </c>
      <c r="BI172" s="249" t="s">
        <v>15</v>
      </c>
      <c r="BJ172" s="249" t="s">
        <v>15</v>
      </c>
      <c r="BK172" s="106">
        <f t="shared" si="30"/>
        <v>4</v>
      </c>
      <c r="BL172" s="106">
        <f t="shared" si="31"/>
        <v>3</v>
      </c>
      <c r="BM172" s="106">
        <f t="shared" si="32"/>
        <v>0</v>
      </c>
      <c r="BN172" s="106">
        <f t="shared" si="33"/>
        <v>5</v>
      </c>
      <c r="BO172" s="106">
        <f t="shared" si="34"/>
        <v>4</v>
      </c>
      <c r="BP172" s="106">
        <f t="shared" si="35"/>
        <v>0</v>
      </c>
      <c r="BQ172" s="106">
        <f t="shared" si="36"/>
        <v>5</v>
      </c>
      <c r="BR172" s="106">
        <f t="shared" si="37"/>
        <v>4</v>
      </c>
      <c r="BS172" s="106">
        <f t="shared" si="38"/>
        <v>0</v>
      </c>
      <c r="BT172" s="106">
        <f t="shared" si="39"/>
        <v>6</v>
      </c>
      <c r="BU172" s="106">
        <f t="shared" si="40"/>
        <v>5</v>
      </c>
      <c r="BV172" s="106">
        <f t="shared" si="41"/>
        <v>0</v>
      </c>
      <c r="BW172" s="106">
        <f t="shared" si="42"/>
        <v>6</v>
      </c>
      <c r="BX172" s="106">
        <f t="shared" si="43"/>
        <v>5</v>
      </c>
      <c r="BY172" s="106">
        <f t="shared" si="44"/>
        <v>0</v>
      </c>
      <c r="BZ172" s="106">
        <f t="shared" si="45"/>
        <v>7</v>
      </c>
      <c r="CA172" s="106">
        <f t="shared" si="46"/>
        <v>6</v>
      </c>
      <c r="CB172" s="106">
        <f t="shared" si="47"/>
        <v>0</v>
      </c>
    </row>
    <row r="173" spans="1:80" ht="15.75" customHeight="1">
      <c r="A173" s="249" t="s">
        <v>87</v>
      </c>
      <c r="B173" s="249">
        <v>279</v>
      </c>
      <c r="C173" s="249">
        <v>0.1</v>
      </c>
      <c r="D173" s="249">
        <v>87</v>
      </c>
      <c r="E173" s="249">
        <v>4</v>
      </c>
      <c r="F173" s="249">
        <v>60</v>
      </c>
      <c r="G173" s="249">
        <v>2</v>
      </c>
      <c r="H173" s="249">
        <v>120</v>
      </c>
      <c r="I173" s="249">
        <v>5</v>
      </c>
      <c r="J173" s="249">
        <v>47</v>
      </c>
      <c r="K173" s="249">
        <v>2</v>
      </c>
      <c r="L173" s="249">
        <v>118</v>
      </c>
      <c r="M173" s="249">
        <v>5</v>
      </c>
      <c r="N173" s="249">
        <v>34</v>
      </c>
      <c r="O173" s="249">
        <v>1</v>
      </c>
      <c r="P173" s="249">
        <v>79</v>
      </c>
      <c r="Q173" s="249">
        <v>3</v>
      </c>
      <c r="R173" s="249">
        <v>21</v>
      </c>
      <c r="S173" s="249">
        <v>1</v>
      </c>
      <c r="T173" s="249">
        <v>108</v>
      </c>
      <c r="U173" s="249">
        <v>4</v>
      </c>
      <c r="V173" s="249">
        <v>25</v>
      </c>
      <c r="W173" s="249">
        <v>1</v>
      </c>
      <c r="X173" s="249">
        <v>110</v>
      </c>
      <c r="Y173" s="249">
        <v>5</v>
      </c>
      <c r="Z173" s="249">
        <v>26</v>
      </c>
      <c r="AA173" s="249">
        <v>1</v>
      </c>
      <c r="AB173" s="249">
        <v>78</v>
      </c>
      <c r="AC173" s="249">
        <v>3</v>
      </c>
      <c r="AD173" s="249">
        <v>18</v>
      </c>
      <c r="AE173" s="249">
        <v>1</v>
      </c>
      <c r="AF173" s="249">
        <v>77</v>
      </c>
      <c r="AG173" s="249">
        <v>3</v>
      </c>
      <c r="AH173" s="249">
        <v>11</v>
      </c>
      <c r="AI173" s="249">
        <v>1</v>
      </c>
      <c r="AJ173" s="249">
        <v>58</v>
      </c>
      <c r="AK173" s="249">
        <v>2</v>
      </c>
      <c r="AL173" s="249">
        <v>13</v>
      </c>
      <c r="AM173" s="249">
        <v>1</v>
      </c>
      <c r="AN173" s="249">
        <v>61</v>
      </c>
      <c r="AO173" s="249">
        <v>3</v>
      </c>
      <c r="AP173" s="249">
        <v>11</v>
      </c>
      <c r="AQ173" s="249">
        <v>1</v>
      </c>
      <c r="AR173" s="249">
        <v>63</v>
      </c>
      <c r="AS173" s="249">
        <v>3</v>
      </c>
      <c r="AT173" s="249">
        <v>10</v>
      </c>
      <c r="AU173" s="249">
        <v>1</v>
      </c>
      <c r="AV173" s="249">
        <v>10</v>
      </c>
      <c r="AW173" s="249">
        <v>1</v>
      </c>
      <c r="AX173" s="249"/>
      <c r="AY173" s="249"/>
      <c r="AZ173" s="249" t="s">
        <v>15</v>
      </c>
      <c r="BA173" s="249" t="s">
        <v>15</v>
      </c>
      <c r="BB173" s="249" t="s">
        <v>15</v>
      </c>
      <c r="BC173" s="249" t="s">
        <v>15</v>
      </c>
      <c r="BD173" s="249" t="s">
        <v>15</v>
      </c>
      <c r="BE173" s="249" t="s">
        <v>15</v>
      </c>
      <c r="BF173" s="249" t="s">
        <v>15</v>
      </c>
      <c r="BG173" s="249" t="s">
        <v>15</v>
      </c>
      <c r="BH173" s="249" t="s">
        <v>15</v>
      </c>
      <c r="BI173" s="249" t="s">
        <v>15</v>
      </c>
      <c r="BJ173" s="249" t="s">
        <v>15</v>
      </c>
      <c r="BK173" s="106">
        <f t="shared" si="30"/>
        <v>4</v>
      </c>
      <c r="BL173" s="106">
        <f t="shared" si="31"/>
        <v>2</v>
      </c>
      <c r="BM173" s="106">
        <f t="shared" si="32"/>
        <v>1</v>
      </c>
      <c r="BN173" s="106">
        <f t="shared" si="33"/>
        <v>5</v>
      </c>
      <c r="BO173" s="106">
        <f t="shared" si="34"/>
        <v>3</v>
      </c>
      <c r="BP173" s="106">
        <f t="shared" si="35"/>
        <v>1</v>
      </c>
      <c r="BQ173" s="106">
        <f t="shared" si="36"/>
        <v>5</v>
      </c>
      <c r="BR173" s="106">
        <f t="shared" si="37"/>
        <v>3</v>
      </c>
      <c r="BS173" s="106">
        <f t="shared" si="38"/>
        <v>1</v>
      </c>
      <c r="BT173" s="106">
        <f t="shared" si="39"/>
        <v>6</v>
      </c>
      <c r="BU173" s="106">
        <f t="shared" si="40"/>
        <v>4</v>
      </c>
      <c r="BV173" s="106">
        <f t="shared" si="41"/>
        <v>1</v>
      </c>
      <c r="BW173" s="106">
        <f t="shared" si="42"/>
        <v>6</v>
      </c>
      <c r="BX173" s="106">
        <f t="shared" si="43"/>
        <v>4</v>
      </c>
      <c r="BY173" s="106">
        <f t="shared" si="44"/>
        <v>1</v>
      </c>
      <c r="BZ173" s="106">
        <f t="shared" si="45"/>
        <v>7</v>
      </c>
      <c r="CA173" s="106">
        <f t="shared" si="46"/>
        <v>5</v>
      </c>
      <c r="CB173" s="106">
        <f t="shared" si="47"/>
        <v>2</v>
      </c>
    </row>
    <row r="174" spans="1:80" ht="15.75" customHeight="1">
      <c r="A174" s="249" t="s">
        <v>325</v>
      </c>
      <c r="B174" s="249" t="s">
        <v>948</v>
      </c>
      <c r="C174" s="249">
        <v>0.1</v>
      </c>
      <c r="D174" s="249">
        <v>91</v>
      </c>
      <c r="E174" s="249">
        <v>3</v>
      </c>
      <c r="F174" s="249">
        <v>41</v>
      </c>
      <c r="G174" s="249">
        <v>1</v>
      </c>
      <c r="H174" s="249">
        <v>112</v>
      </c>
      <c r="I174" s="249">
        <v>3</v>
      </c>
      <c r="J174" s="249">
        <v>43</v>
      </c>
      <c r="K174" s="249">
        <v>1</v>
      </c>
      <c r="L174" s="249">
        <v>76</v>
      </c>
      <c r="M174" s="249">
        <v>2</v>
      </c>
      <c r="N174" s="249">
        <v>27</v>
      </c>
      <c r="O174" s="249">
        <v>1</v>
      </c>
      <c r="P174" s="249">
        <v>95</v>
      </c>
      <c r="Q174" s="249">
        <v>3</v>
      </c>
      <c r="R174" s="249">
        <v>25</v>
      </c>
      <c r="S174" s="249">
        <v>1</v>
      </c>
      <c r="T174" s="249">
        <v>88</v>
      </c>
      <c r="U174" s="249">
        <v>3</v>
      </c>
      <c r="V174" s="249">
        <v>25</v>
      </c>
      <c r="W174" s="249">
        <v>1</v>
      </c>
      <c r="X174" s="249">
        <v>103</v>
      </c>
      <c r="Y174" s="249">
        <v>3</v>
      </c>
      <c r="Z174" s="249">
        <v>26</v>
      </c>
      <c r="AA174" s="249">
        <v>1</v>
      </c>
      <c r="AB174" s="249">
        <v>69</v>
      </c>
      <c r="AC174" s="249">
        <v>2</v>
      </c>
      <c r="AD174" s="249">
        <v>30</v>
      </c>
      <c r="AE174" s="249">
        <v>1</v>
      </c>
      <c r="AF174" s="249">
        <v>76</v>
      </c>
      <c r="AG174" s="249">
        <v>3</v>
      </c>
      <c r="AH174" s="249">
        <v>29</v>
      </c>
      <c r="AI174" s="249">
        <v>1</v>
      </c>
      <c r="AJ174" s="249">
        <v>57</v>
      </c>
      <c r="AK174" s="249">
        <v>3</v>
      </c>
      <c r="AL174" s="249">
        <v>20</v>
      </c>
      <c r="AM174" s="249">
        <v>1</v>
      </c>
      <c r="AN174" s="249">
        <v>24</v>
      </c>
      <c r="AO174" s="249">
        <v>1</v>
      </c>
      <c r="AP174" s="249">
        <v>12</v>
      </c>
      <c r="AQ174" s="249">
        <v>1</v>
      </c>
      <c r="AR174" s="249">
        <v>21</v>
      </c>
      <c r="AS174" s="249">
        <v>1</v>
      </c>
      <c r="AT174" s="249">
        <v>18</v>
      </c>
      <c r="AU174" s="249">
        <v>1</v>
      </c>
      <c r="AV174" s="249">
        <v>18</v>
      </c>
      <c r="AW174" s="249">
        <v>1</v>
      </c>
      <c r="AX174" s="249">
        <v>42</v>
      </c>
      <c r="AY174" s="249">
        <v>2</v>
      </c>
      <c r="AZ174" s="249" t="s">
        <v>15</v>
      </c>
      <c r="BA174" s="249" t="s">
        <v>15</v>
      </c>
      <c r="BB174" s="249" t="s">
        <v>15</v>
      </c>
      <c r="BC174" s="249" t="s">
        <v>15</v>
      </c>
      <c r="BD174" s="249" t="s">
        <v>15</v>
      </c>
      <c r="BE174" s="249" t="s">
        <v>15</v>
      </c>
      <c r="BF174" s="249" t="s">
        <v>15</v>
      </c>
      <c r="BG174" s="249" t="s">
        <v>15</v>
      </c>
      <c r="BH174" s="249" t="s">
        <v>15</v>
      </c>
      <c r="BI174" s="249" t="s">
        <v>15</v>
      </c>
      <c r="BJ174" s="249" t="s">
        <v>15</v>
      </c>
      <c r="BK174" s="106">
        <f t="shared" si="30"/>
        <v>3</v>
      </c>
      <c r="BL174" s="106">
        <f t="shared" si="31"/>
        <v>2</v>
      </c>
      <c r="BM174" s="106">
        <f t="shared" si="32"/>
        <v>1</v>
      </c>
      <c r="BN174" s="106">
        <f t="shared" si="33"/>
        <v>4</v>
      </c>
      <c r="BO174" s="106">
        <f t="shared" si="34"/>
        <v>2</v>
      </c>
      <c r="BP174" s="106">
        <f t="shared" si="35"/>
        <v>1</v>
      </c>
      <c r="BQ174" s="106">
        <f t="shared" si="36"/>
        <v>4</v>
      </c>
      <c r="BR174" s="106">
        <f t="shared" si="37"/>
        <v>2</v>
      </c>
      <c r="BS174" s="106">
        <f t="shared" si="38"/>
        <v>1</v>
      </c>
      <c r="BT174" s="106">
        <f t="shared" si="39"/>
        <v>4</v>
      </c>
      <c r="BU174" s="106">
        <f t="shared" si="40"/>
        <v>3</v>
      </c>
      <c r="BV174" s="106">
        <f t="shared" si="41"/>
        <v>1</v>
      </c>
      <c r="BW174" s="106">
        <f t="shared" si="42"/>
        <v>4</v>
      </c>
      <c r="BX174" s="106">
        <f t="shared" si="43"/>
        <v>3</v>
      </c>
      <c r="BY174" s="106">
        <f t="shared" si="44"/>
        <v>1</v>
      </c>
      <c r="BZ174" s="106">
        <f t="shared" si="45"/>
        <v>5</v>
      </c>
      <c r="CA174" s="106">
        <f t="shared" si="46"/>
        <v>3</v>
      </c>
      <c r="CB174" s="106">
        <f t="shared" si="47"/>
        <v>2</v>
      </c>
    </row>
    <row r="175" spans="1:80" ht="15.75" customHeight="1">
      <c r="A175" s="249" t="s">
        <v>87</v>
      </c>
      <c r="B175" s="249">
        <v>143</v>
      </c>
      <c r="C175" s="249">
        <v>0.1</v>
      </c>
      <c r="D175" s="249">
        <v>119</v>
      </c>
      <c r="E175" s="249">
        <v>4</v>
      </c>
      <c r="F175" s="249">
        <v>34</v>
      </c>
      <c r="G175" s="249">
        <v>1</v>
      </c>
      <c r="H175" s="249">
        <v>121</v>
      </c>
      <c r="I175" s="249">
        <v>4</v>
      </c>
      <c r="J175" s="249">
        <v>34</v>
      </c>
      <c r="K175" s="249">
        <v>1</v>
      </c>
      <c r="L175" s="249">
        <v>114</v>
      </c>
      <c r="M175" s="249">
        <v>4</v>
      </c>
      <c r="N175" s="249">
        <v>44</v>
      </c>
      <c r="O175" s="249">
        <v>2</v>
      </c>
      <c r="P175" s="249">
        <v>80</v>
      </c>
      <c r="Q175" s="249">
        <v>3</v>
      </c>
      <c r="R175" s="249">
        <v>32</v>
      </c>
      <c r="S175" s="249">
        <v>1</v>
      </c>
      <c r="T175" s="249">
        <v>87</v>
      </c>
      <c r="U175" s="249">
        <v>3</v>
      </c>
      <c r="V175" s="249">
        <v>33</v>
      </c>
      <c r="W175" s="249">
        <v>1</v>
      </c>
      <c r="X175" s="249">
        <v>67</v>
      </c>
      <c r="Y175" s="249">
        <v>3</v>
      </c>
      <c r="Z175" s="249">
        <v>22</v>
      </c>
      <c r="AA175" s="249">
        <v>1</v>
      </c>
      <c r="AB175" s="249">
        <v>68</v>
      </c>
      <c r="AC175" s="249">
        <v>3</v>
      </c>
      <c r="AD175" s="249">
        <v>26</v>
      </c>
      <c r="AE175" s="249">
        <v>1</v>
      </c>
      <c r="AF175" s="249">
        <v>54</v>
      </c>
      <c r="AG175" s="249">
        <v>2</v>
      </c>
      <c r="AH175" s="249">
        <v>22</v>
      </c>
      <c r="AI175" s="249">
        <v>1</v>
      </c>
      <c r="AJ175" s="249">
        <v>35</v>
      </c>
      <c r="AK175" s="249">
        <v>2</v>
      </c>
      <c r="AL175" s="249">
        <v>23</v>
      </c>
      <c r="AM175" s="249">
        <v>1</v>
      </c>
      <c r="AN175" s="249">
        <v>44</v>
      </c>
      <c r="AO175" s="249">
        <v>2</v>
      </c>
      <c r="AP175" s="249">
        <v>19</v>
      </c>
      <c r="AQ175" s="249">
        <v>1</v>
      </c>
      <c r="AR175" s="249">
        <v>45</v>
      </c>
      <c r="AS175" s="249">
        <v>2</v>
      </c>
      <c r="AT175" s="249">
        <v>24</v>
      </c>
      <c r="AU175" s="249">
        <v>1</v>
      </c>
      <c r="AV175" s="249">
        <v>24</v>
      </c>
      <c r="AW175" s="249">
        <v>1</v>
      </c>
      <c r="AX175" s="249">
        <v>41</v>
      </c>
      <c r="AY175" s="249">
        <v>2</v>
      </c>
      <c r="AZ175" s="249" t="s">
        <v>15</v>
      </c>
      <c r="BA175" s="249" t="s">
        <v>15</v>
      </c>
      <c r="BB175" s="249" t="s">
        <v>15</v>
      </c>
      <c r="BC175" s="249" t="s">
        <v>15</v>
      </c>
      <c r="BD175" s="249" t="s">
        <v>15</v>
      </c>
      <c r="BE175" s="249" t="s">
        <v>15</v>
      </c>
      <c r="BF175" s="249" t="s">
        <v>15</v>
      </c>
      <c r="BG175" s="249" t="s">
        <v>15</v>
      </c>
      <c r="BH175" s="249" t="s">
        <v>15</v>
      </c>
      <c r="BI175" s="249" t="s">
        <v>15</v>
      </c>
      <c r="BJ175" s="249" t="s">
        <v>15</v>
      </c>
      <c r="BK175" s="106">
        <f t="shared" si="30"/>
        <v>3</v>
      </c>
      <c r="BL175" s="106">
        <f t="shared" si="31"/>
        <v>2</v>
      </c>
      <c r="BM175" s="106">
        <f t="shared" si="32"/>
        <v>1</v>
      </c>
      <c r="BN175" s="106">
        <f t="shared" si="33"/>
        <v>4</v>
      </c>
      <c r="BO175" s="106">
        <f t="shared" si="34"/>
        <v>2</v>
      </c>
      <c r="BP175" s="106">
        <f t="shared" si="35"/>
        <v>1</v>
      </c>
      <c r="BQ175" s="106">
        <f t="shared" si="36"/>
        <v>4</v>
      </c>
      <c r="BR175" s="106">
        <f t="shared" si="37"/>
        <v>2</v>
      </c>
      <c r="BS175" s="106">
        <f t="shared" si="38"/>
        <v>1</v>
      </c>
      <c r="BT175" s="106">
        <f t="shared" si="39"/>
        <v>5</v>
      </c>
      <c r="BU175" s="106">
        <f t="shared" si="40"/>
        <v>3</v>
      </c>
      <c r="BV175" s="106">
        <f t="shared" si="41"/>
        <v>1</v>
      </c>
      <c r="BW175" s="106">
        <f t="shared" si="42"/>
        <v>5</v>
      </c>
      <c r="BX175" s="106">
        <f t="shared" si="43"/>
        <v>3</v>
      </c>
      <c r="BY175" s="106">
        <f t="shared" si="44"/>
        <v>2</v>
      </c>
      <c r="BZ175" s="106">
        <f t="shared" si="45"/>
        <v>6</v>
      </c>
      <c r="CA175" s="106">
        <f t="shared" si="46"/>
        <v>4</v>
      </c>
      <c r="CB175" s="106">
        <f t="shared" si="47"/>
        <v>2</v>
      </c>
    </row>
    <row r="176" spans="1:80" ht="15.75" customHeight="1">
      <c r="A176" s="249" t="s">
        <v>325</v>
      </c>
      <c r="B176" s="249">
        <v>30</v>
      </c>
      <c r="C176" s="249">
        <v>0.1</v>
      </c>
      <c r="D176" s="249">
        <v>113</v>
      </c>
      <c r="E176" s="249">
        <v>4</v>
      </c>
      <c r="F176" s="249"/>
      <c r="G176" s="249"/>
      <c r="H176" s="249">
        <v>109</v>
      </c>
      <c r="I176" s="249">
        <v>4</v>
      </c>
      <c r="J176" s="249"/>
      <c r="K176" s="249"/>
      <c r="L176" s="249">
        <v>100</v>
      </c>
      <c r="M176" s="249">
        <v>4</v>
      </c>
      <c r="N176" s="249"/>
      <c r="O176" s="249"/>
      <c r="P176" s="249">
        <v>119</v>
      </c>
      <c r="Q176" s="249">
        <v>4</v>
      </c>
      <c r="R176" s="249"/>
      <c r="S176" s="249"/>
      <c r="T176" s="249">
        <v>98</v>
      </c>
      <c r="U176" s="249">
        <v>4</v>
      </c>
      <c r="V176" s="249"/>
      <c r="W176" s="249"/>
      <c r="X176" s="249">
        <v>107</v>
      </c>
      <c r="Y176" s="249">
        <v>4</v>
      </c>
      <c r="Z176" s="249"/>
      <c r="AA176" s="249"/>
      <c r="AB176" s="249">
        <v>89</v>
      </c>
      <c r="AC176" s="249">
        <v>4</v>
      </c>
      <c r="AD176" s="249"/>
      <c r="AE176" s="249"/>
      <c r="AF176" s="249">
        <v>74</v>
      </c>
      <c r="AG176" s="249">
        <v>3</v>
      </c>
      <c r="AH176" s="249"/>
      <c r="AI176" s="249"/>
      <c r="AJ176" s="249">
        <v>85</v>
      </c>
      <c r="AK176" s="249">
        <v>4</v>
      </c>
      <c r="AL176" s="249"/>
      <c r="AM176" s="249"/>
      <c r="AN176" s="249">
        <v>39</v>
      </c>
      <c r="AO176" s="249">
        <v>2</v>
      </c>
      <c r="AP176" s="249"/>
      <c r="AQ176" s="249"/>
      <c r="AR176" s="249">
        <v>48</v>
      </c>
      <c r="AS176" s="249">
        <v>2</v>
      </c>
      <c r="AT176" s="249"/>
      <c r="AU176" s="249"/>
      <c r="AV176" s="249"/>
      <c r="AW176" s="249"/>
      <c r="AX176" s="249"/>
      <c r="AY176" s="249"/>
      <c r="AZ176" s="249" t="s">
        <v>15</v>
      </c>
      <c r="BA176" s="249" t="s">
        <v>15</v>
      </c>
      <c r="BB176" s="249" t="s">
        <v>15</v>
      </c>
      <c r="BC176" s="249" t="s">
        <v>15</v>
      </c>
      <c r="BD176" s="249" t="s">
        <v>15</v>
      </c>
      <c r="BE176" s="249" t="s">
        <v>15</v>
      </c>
      <c r="BF176" s="249" t="s">
        <v>15</v>
      </c>
      <c r="BG176" s="249" t="s">
        <v>15</v>
      </c>
      <c r="BH176" s="249" t="s">
        <v>15</v>
      </c>
      <c r="BI176" s="249" t="s">
        <v>15</v>
      </c>
      <c r="BJ176" s="249" t="s">
        <v>15</v>
      </c>
      <c r="BK176" s="106">
        <f t="shared" si="30"/>
        <v>3</v>
      </c>
      <c r="BL176" s="106">
        <f t="shared" si="31"/>
        <v>2</v>
      </c>
      <c r="BM176" s="106">
        <f t="shared" si="32"/>
        <v>0</v>
      </c>
      <c r="BN176" s="106">
        <f t="shared" si="33"/>
        <v>4</v>
      </c>
      <c r="BO176" s="106">
        <f t="shared" si="34"/>
        <v>3</v>
      </c>
      <c r="BP176" s="106">
        <f t="shared" si="35"/>
        <v>0</v>
      </c>
      <c r="BQ176" s="106">
        <f t="shared" si="36"/>
        <v>4</v>
      </c>
      <c r="BR176" s="106">
        <f t="shared" si="37"/>
        <v>3</v>
      </c>
      <c r="BS176" s="106">
        <f t="shared" si="38"/>
        <v>0</v>
      </c>
      <c r="BT176" s="106">
        <f t="shared" si="39"/>
        <v>5</v>
      </c>
      <c r="BU176" s="106">
        <f t="shared" si="40"/>
        <v>4</v>
      </c>
      <c r="BV176" s="106">
        <f t="shared" si="41"/>
        <v>0</v>
      </c>
      <c r="BW176" s="106">
        <f t="shared" si="42"/>
        <v>5</v>
      </c>
      <c r="BX176" s="106">
        <f t="shared" si="43"/>
        <v>4</v>
      </c>
      <c r="BY176" s="106">
        <f t="shared" si="44"/>
        <v>0</v>
      </c>
      <c r="BZ176" s="106">
        <f t="shared" si="45"/>
        <v>6</v>
      </c>
      <c r="CA176" s="106">
        <f t="shared" si="46"/>
        <v>5</v>
      </c>
      <c r="CB176" s="106">
        <f t="shared" si="47"/>
        <v>0</v>
      </c>
    </row>
    <row r="177" spans="1:80" ht="15.75" customHeight="1">
      <c r="A177" s="249" t="s">
        <v>87</v>
      </c>
      <c r="B177" s="249">
        <v>178</v>
      </c>
      <c r="C177" s="249">
        <v>0.1</v>
      </c>
      <c r="D177" s="249">
        <v>118</v>
      </c>
      <c r="E177" s="249">
        <v>5</v>
      </c>
      <c r="F177" s="249"/>
      <c r="G177" s="249"/>
      <c r="H177" s="249">
        <v>117</v>
      </c>
      <c r="I177" s="249">
        <v>5</v>
      </c>
      <c r="J177" s="249"/>
      <c r="K177" s="249"/>
      <c r="L177" s="249">
        <v>143</v>
      </c>
      <c r="M177" s="249">
        <v>5</v>
      </c>
      <c r="N177" s="249"/>
      <c r="O177" s="249"/>
      <c r="P177" s="249">
        <v>106</v>
      </c>
      <c r="Q177" s="249">
        <v>4</v>
      </c>
      <c r="R177" s="249"/>
      <c r="S177" s="249"/>
      <c r="T177" s="249">
        <v>110</v>
      </c>
      <c r="U177" s="249">
        <v>5</v>
      </c>
      <c r="V177" s="249"/>
      <c r="W177" s="249"/>
      <c r="X177" s="249">
        <v>94</v>
      </c>
      <c r="Y177" s="249">
        <v>4</v>
      </c>
      <c r="Z177" s="249"/>
      <c r="AA177" s="249"/>
      <c r="AB177" s="249">
        <v>94</v>
      </c>
      <c r="AC177" s="249">
        <v>4</v>
      </c>
      <c r="AD177" s="249"/>
      <c r="AE177" s="249"/>
      <c r="AF177" s="249">
        <v>81</v>
      </c>
      <c r="AG177" s="249">
        <v>3</v>
      </c>
      <c r="AH177" s="249"/>
      <c r="AI177" s="249"/>
      <c r="AJ177" s="249">
        <v>85</v>
      </c>
      <c r="AK177" s="249">
        <v>4</v>
      </c>
      <c r="AL177" s="249"/>
      <c r="AM177" s="249"/>
      <c r="AN177" s="249">
        <v>63</v>
      </c>
      <c r="AO177" s="249">
        <v>3</v>
      </c>
      <c r="AP177" s="249"/>
      <c r="AQ177" s="249"/>
      <c r="AR177" s="249">
        <v>66</v>
      </c>
      <c r="AS177" s="249">
        <v>3</v>
      </c>
      <c r="AT177" s="249"/>
      <c r="AU177" s="249"/>
      <c r="AV177" s="249"/>
      <c r="AW177" s="249"/>
      <c r="AX177" s="249">
        <v>12</v>
      </c>
      <c r="AY177" s="249">
        <v>1</v>
      </c>
      <c r="AZ177" s="249" t="s">
        <v>15</v>
      </c>
      <c r="BA177" s="249" t="s">
        <v>15</v>
      </c>
      <c r="BB177" s="249" t="s">
        <v>15</v>
      </c>
      <c r="BC177" s="249" t="s">
        <v>15</v>
      </c>
      <c r="BD177" s="249" t="s">
        <v>15</v>
      </c>
      <c r="BE177" s="249" t="s">
        <v>15</v>
      </c>
      <c r="BF177" s="249" t="s">
        <v>15</v>
      </c>
      <c r="BG177" s="249" t="s">
        <v>15</v>
      </c>
      <c r="BH177" s="249" t="s">
        <v>15</v>
      </c>
      <c r="BI177" s="249" t="s">
        <v>15</v>
      </c>
      <c r="BJ177" s="249" t="s">
        <v>15</v>
      </c>
      <c r="BK177" s="106">
        <f t="shared" si="30"/>
        <v>4</v>
      </c>
      <c r="BL177" s="106">
        <f t="shared" si="31"/>
        <v>2</v>
      </c>
      <c r="BM177" s="106">
        <f t="shared" si="32"/>
        <v>0</v>
      </c>
      <c r="BN177" s="106">
        <f t="shared" si="33"/>
        <v>4</v>
      </c>
      <c r="BO177" s="106">
        <f t="shared" si="34"/>
        <v>3</v>
      </c>
      <c r="BP177" s="106">
        <f t="shared" si="35"/>
        <v>0</v>
      </c>
      <c r="BQ177" s="106">
        <f t="shared" si="36"/>
        <v>4</v>
      </c>
      <c r="BR177" s="106">
        <f t="shared" si="37"/>
        <v>3</v>
      </c>
      <c r="BS177" s="106">
        <f t="shared" si="38"/>
        <v>0</v>
      </c>
      <c r="BT177" s="106">
        <f t="shared" si="39"/>
        <v>5</v>
      </c>
      <c r="BU177" s="106">
        <f t="shared" si="40"/>
        <v>4</v>
      </c>
      <c r="BV177" s="106">
        <f t="shared" si="41"/>
        <v>0</v>
      </c>
      <c r="BW177" s="106">
        <f t="shared" si="42"/>
        <v>5</v>
      </c>
      <c r="BX177" s="106">
        <f t="shared" si="43"/>
        <v>4</v>
      </c>
      <c r="BY177" s="106">
        <f t="shared" si="44"/>
        <v>0</v>
      </c>
      <c r="BZ177" s="106">
        <f t="shared" si="45"/>
        <v>6</v>
      </c>
      <c r="CA177" s="106">
        <f t="shared" si="46"/>
        <v>5</v>
      </c>
      <c r="CB177" s="106">
        <f t="shared" si="47"/>
        <v>0</v>
      </c>
    </row>
    <row r="178" spans="1:80" ht="15.75" customHeight="1">
      <c r="A178" s="249" t="s">
        <v>87</v>
      </c>
      <c r="B178" s="249">
        <v>53</v>
      </c>
      <c r="C178" s="249">
        <v>0.1</v>
      </c>
      <c r="D178" s="249">
        <v>169</v>
      </c>
      <c r="E178" s="249">
        <v>6</v>
      </c>
      <c r="F178" s="249">
        <v>166</v>
      </c>
      <c r="G178" s="249">
        <v>4</v>
      </c>
      <c r="H178" s="249">
        <v>163</v>
      </c>
      <c r="I178" s="249">
        <v>6</v>
      </c>
      <c r="J178" s="249">
        <v>124</v>
      </c>
      <c r="K178" s="249">
        <v>3</v>
      </c>
      <c r="L178" s="249">
        <v>185</v>
      </c>
      <c r="M178" s="249">
        <v>7</v>
      </c>
      <c r="N178" s="249">
        <v>130</v>
      </c>
      <c r="O178" s="249">
        <v>4</v>
      </c>
      <c r="P178" s="249">
        <v>168</v>
      </c>
      <c r="Q178" s="249">
        <v>6</v>
      </c>
      <c r="R178" s="249">
        <v>86</v>
      </c>
      <c r="S178" s="249">
        <v>3</v>
      </c>
      <c r="T178" s="249">
        <v>151</v>
      </c>
      <c r="U178" s="249">
        <v>6</v>
      </c>
      <c r="V178" s="249">
        <v>128</v>
      </c>
      <c r="W178" s="249">
        <v>4</v>
      </c>
      <c r="X178" s="249">
        <v>118</v>
      </c>
      <c r="Y178" s="249">
        <v>5</v>
      </c>
      <c r="Z178" s="249">
        <v>78</v>
      </c>
      <c r="AA178" s="249">
        <v>3</v>
      </c>
      <c r="AB178" s="249">
        <v>151</v>
      </c>
      <c r="AC178" s="249">
        <v>6</v>
      </c>
      <c r="AD178" s="249">
        <v>77</v>
      </c>
      <c r="AE178" s="249">
        <v>3</v>
      </c>
      <c r="AF178" s="249">
        <v>126</v>
      </c>
      <c r="AG178" s="249">
        <v>5</v>
      </c>
      <c r="AH178" s="249">
        <v>65</v>
      </c>
      <c r="AI178" s="249">
        <v>2</v>
      </c>
      <c r="AJ178" s="249">
        <v>119</v>
      </c>
      <c r="AK178" s="249">
        <v>5</v>
      </c>
      <c r="AL178" s="249">
        <v>82</v>
      </c>
      <c r="AM178" s="249">
        <v>2</v>
      </c>
      <c r="AN178" s="249">
        <v>124</v>
      </c>
      <c r="AO178" s="249">
        <v>5</v>
      </c>
      <c r="AP178" s="249">
        <v>80</v>
      </c>
      <c r="AQ178" s="249">
        <v>2</v>
      </c>
      <c r="AR178" s="249">
        <v>115</v>
      </c>
      <c r="AS178" s="249">
        <v>5</v>
      </c>
      <c r="AT178" s="249">
        <v>120</v>
      </c>
      <c r="AU178" s="249">
        <v>4</v>
      </c>
      <c r="AV178" s="249">
        <v>120</v>
      </c>
      <c r="AW178" s="249">
        <v>4</v>
      </c>
      <c r="AX178" s="249">
        <v>20</v>
      </c>
      <c r="AY178" s="249">
        <v>1</v>
      </c>
      <c r="AZ178" s="249" t="s">
        <v>15</v>
      </c>
      <c r="BA178" s="249" t="s">
        <v>15</v>
      </c>
      <c r="BB178" s="249" t="s">
        <v>15</v>
      </c>
      <c r="BC178" s="249" t="s">
        <v>15</v>
      </c>
      <c r="BD178" s="249" t="s">
        <v>15</v>
      </c>
      <c r="BE178" s="249" t="s">
        <v>15</v>
      </c>
      <c r="BF178" s="249" t="s">
        <v>15</v>
      </c>
      <c r="BG178" s="249" t="s">
        <v>15</v>
      </c>
      <c r="BH178" s="249" t="s">
        <v>15</v>
      </c>
      <c r="BI178" s="249" t="s">
        <v>15</v>
      </c>
      <c r="BJ178" s="249" t="s">
        <v>15</v>
      </c>
      <c r="BK178" s="106">
        <f t="shared" si="30"/>
        <v>7</v>
      </c>
      <c r="BL178" s="106">
        <f t="shared" si="31"/>
        <v>3</v>
      </c>
      <c r="BM178" s="106">
        <f t="shared" si="32"/>
        <v>2</v>
      </c>
      <c r="BN178" s="106">
        <f t="shared" si="33"/>
        <v>9</v>
      </c>
      <c r="BO178" s="106">
        <f t="shared" si="34"/>
        <v>4</v>
      </c>
      <c r="BP178" s="106">
        <f t="shared" si="35"/>
        <v>3</v>
      </c>
      <c r="BQ178" s="106">
        <f t="shared" si="36"/>
        <v>9</v>
      </c>
      <c r="BR178" s="106">
        <f t="shared" si="37"/>
        <v>4</v>
      </c>
      <c r="BS178" s="106">
        <f t="shared" si="38"/>
        <v>3</v>
      </c>
      <c r="BT178" s="106">
        <f t="shared" si="39"/>
        <v>10</v>
      </c>
      <c r="BU178" s="106">
        <f t="shared" si="40"/>
        <v>6</v>
      </c>
      <c r="BV178" s="106">
        <f t="shared" si="41"/>
        <v>3</v>
      </c>
      <c r="BW178" s="106">
        <f t="shared" si="42"/>
        <v>11</v>
      </c>
      <c r="BX178" s="106">
        <f t="shared" si="43"/>
        <v>6</v>
      </c>
      <c r="BY178" s="106">
        <f t="shared" si="44"/>
        <v>4</v>
      </c>
      <c r="BZ178" s="106">
        <f t="shared" si="45"/>
        <v>13</v>
      </c>
      <c r="CA178" s="106">
        <f t="shared" si="46"/>
        <v>7</v>
      </c>
      <c r="CB178" s="106">
        <f t="shared" si="47"/>
        <v>4</v>
      </c>
    </row>
    <row r="179" spans="1:80" ht="15.75" customHeight="1">
      <c r="A179" s="249" t="s">
        <v>87</v>
      </c>
      <c r="B179" s="249" t="s">
        <v>949</v>
      </c>
      <c r="C179" s="249">
        <v>0.1</v>
      </c>
      <c r="D179" s="249">
        <v>136</v>
      </c>
      <c r="E179" s="249">
        <v>4</v>
      </c>
      <c r="F179" s="249">
        <v>127</v>
      </c>
      <c r="G179" s="249">
        <v>3</v>
      </c>
      <c r="H179" s="249">
        <v>129</v>
      </c>
      <c r="I179" s="249">
        <v>4</v>
      </c>
      <c r="J179" s="249">
        <v>110</v>
      </c>
      <c r="K179" s="249">
        <v>3</v>
      </c>
      <c r="L179" s="249">
        <v>143</v>
      </c>
      <c r="M179" s="249">
        <v>5</v>
      </c>
      <c r="N179" s="249">
        <v>104</v>
      </c>
      <c r="O179" s="249">
        <v>3</v>
      </c>
      <c r="P179" s="249">
        <v>134</v>
      </c>
      <c r="Q179" s="249">
        <v>5</v>
      </c>
      <c r="R179" s="249">
        <v>88</v>
      </c>
      <c r="S179" s="249">
        <v>3</v>
      </c>
      <c r="T179" s="249">
        <v>129</v>
      </c>
      <c r="U179" s="249">
        <v>4</v>
      </c>
      <c r="V179" s="249">
        <v>97</v>
      </c>
      <c r="W179" s="249">
        <v>3</v>
      </c>
      <c r="X179" s="249">
        <v>111</v>
      </c>
      <c r="Y179" s="249">
        <v>4</v>
      </c>
      <c r="Z179" s="249">
        <v>97</v>
      </c>
      <c r="AA179" s="249">
        <v>3</v>
      </c>
      <c r="AB179" s="249">
        <v>104</v>
      </c>
      <c r="AC179" s="249">
        <v>4</v>
      </c>
      <c r="AD179" s="249">
        <v>56</v>
      </c>
      <c r="AE179" s="249">
        <v>2</v>
      </c>
      <c r="AF179" s="249">
        <v>86</v>
      </c>
      <c r="AG179" s="249">
        <v>3</v>
      </c>
      <c r="AH179" s="249">
        <v>54</v>
      </c>
      <c r="AI179" s="249">
        <v>3</v>
      </c>
      <c r="AJ179" s="249">
        <v>87</v>
      </c>
      <c r="AK179" s="249">
        <v>5</v>
      </c>
      <c r="AL179" s="249">
        <v>48</v>
      </c>
      <c r="AM179" s="249">
        <v>2</v>
      </c>
      <c r="AN179" s="249">
        <v>43</v>
      </c>
      <c r="AO179" s="249">
        <v>2</v>
      </c>
      <c r="AP179" s="249">
        <v>26</v>
      </c>
      <c r="AQ179" s="249">
        <v>1</v>
      </c>
      <c r="AR179" s="249">
        <v>44</v>
      </c>
      <c r="AS179" s="249">
        <v>2</v>
      </c>
      <c r="AT179" s="249">
        <v>25</v>
      </c>
      <c r="AU179" s="249">
        <v>1</v>
      </c>
      <c r="AV179" s="249">
        <v>25</v>
      </c>
      <c r="AW179" s="249">
        <v>1</v>
      </c>
      <c r="AX179" s="249"/>
      <c r="AY179" s="249"/>
      <c r="AZ179" s="249" t="s">
        <v>15</v>
      </c>
      <c r="BA179" s="249" t="s">
        <v>15</v>
      </c>
      <c r="BB179" s="249" t="s">
        <v>15</v>
      </c>
      <c r="BC179" s="249" t="s">
        <v>15</v>
      </c>
      <c r="BD179" s="249" t="s">
        <v>15</v>
      </c>
      <c r="BE179" s="249" t="s">
        <v>15</v>
      </c>
      <c r="BF179" s="249" t="s">
        <v>15</v>
      </c>
      <c r="BG179" s="249" t="s">
        <v>15</v>
      </c>
      <c r="BH179" s="249" t="s">
        <v>15</v>
      </c>
      <c r="BI179" s="249" t="s">
        <v>15</v>
      </c>
      <c r="BJ179" s="249" t="s">
        <v>15</v>
      </c>
      <c r="BK179" s="106">
        <f t="shared" si="30"/>
        <v>5</v>
      </c>
      <c r="BL179" s="106">
        <f t="shared" si="31"/>
        <v>2</v>
      </c>
      <c r="BM179" s="106">
        <f t="shared" si="32"/>
        <v>2</v>
      </c>
      <c r="BN179" s="106">
        <f t="shared" si="33"/>
        <v>6</v>
      </c>
      <c r="BO179" s="106">
        <f t="shared" si="34"/>
        <v>3</v>
      </c>
      <c r="BP179" s="106">
        <f t="shared" si="35"/>
        <v>2</v>
      </c>
      <c r="BQ179" s="106">
        <f t="shared" si="36"/>
        <v>7</v>
      </c>
      <c r="BR179" s="106">
        <f t="shared" si="37"/>
        <v>3</v>
      </c>
      <c r="BS179" s="106">
        <f t="shared" si="38"/>
        <v>2</v>
      </c>
      <c r="BT179" s="106">
        <f t="shared" si="39"/>
        <v>8</v>
      </c>
      <c r="BU179" s="106">
        <f t="shared" si="40"/>
        <v>4</v>
      </c>
      <c r="BV179" s="106">
        <f t="shared" si="41"/>
        <v>3</v>
      </c>
      <c r="BW179" s="106">
        <f t="shared" si="42"/>
        <v>8</v>
      </c>
      <c r="BX179" s="106">
        <f t="shared" si="43"/>
        <v>4</v>
      </c>
      <c r="BY179" s="106">
        <f t="shared" si="44"/>
        <v>3</v>
      </c>
      <c r="BZ179" s="106">
        <f t="shared" si="45"/>
        <v>10</v>
      </c>
      <c r="CA179" s="106">
        <f t="shared" si="46"/>
        <v>5</v>
      </c>
      <c r="CB179" s="106">
        <f t="shared" si="47"/>
        <v>4</v>
      </c>
    </row>
    <row r="180" spans="1:80" ht="15.75" customHeight="1">
      <c r="A180" s="249" t="s">
        <v>325</v>
      </c>
      <c r="B180" s="249">
        <v>1</v>
      </c>
      <c r="C180" s="249">
        <v>0.1</v>
      </c>
      <c r="D180" s="249">
        <v>212</v>
      </c>
      <c r="E180" s="249">
        <v>7</v>
      </c>
      <c r="F180" s="249">
        <v>47</v>
      </c>
      <c r="G180" s="249">
        <v>1</v>
      </c>
      <c r="H180" s="249">
        <v>173</v>
      </c>
      <c r="I180" s="249">
        <v>6</v>
      </c>
      <c r="J180" s="249">
        <v>78</v>
      </c>
      <c r="K180" s="249">
        <v>2</v>
      </c>
      <c r="L180" s="249">
        <v>178</v>
      </c>
      <c r="M180" s="249">
        <v>5</v>
      </c>
      <c r="N180" s="249">
        <v>60</v>
      </c>
      <c r="O180" s="249">
        <v>2</v>
      </c>
      <c r="P180" s="249">
        <v>173</v>
      </c>
      <c r="Q180" s="249">
        <v>5</v>
      </c>
      <c r="R180" s="249">
        <v>40</v>
      </c>
      <c r="S180" s="249">
        <v>1</v>
      </c>
      <c r="T180" s="249">
        <v>160</v>
      </c>
      <c r="U180" s="249">
        <v>5</v>
      </c>
      <c r="V180" s="249">
        <v>46</v>
      </c>
      <c r="W180" s="249">
        <v>2</v>
      </c>
      <c r="X180" s="249">
        <v>145</v>
      </c>
      <c r="Y180" s="249">
        <v>4</v>
      </c>
      <c r="Z180" s="249">
        <v>43</v>
      </c>
      <c r="AA180" s="249">
        <v>1</v>
      </c>
      <c r="AB180" s="249">
        <v>141</v>
      </c>
      <c r="AC180" s="249">
        <v>4</v>
      </c>
      <c r="AD180" s="249">
        <v>54</v>
      </c>
      <c r="AE180" s="249">
        <v>2</v>
      </c>
      <c r="AF180" s="249">
        <v>132</v>
      </c>
      <c r="AG180" s="249">
        <v>5</v>
      </c>
      <c r="AH180" s="249">
        <v>40</v>
      </c>
      <c r="AI180" s="249">
        <v>1</v>
      </c>
      <c r="AJ180" s="249">
        <v>120</v>
      </c>
      <c r="AK180" s="249">
        <v>4</v>
      </c>
      <c r="AL180" s="249">
        <v>36</v>
      </c>
      <c r="AM180" s="249">
        <v>1</v>
      </c>
      <c r="AN180" s="249">
        <v>94</v>
      </c>
      <c r="AO180" s="249">
        <v>3</v>
      </c>
      <c r="AP180" s="249">
        <v>32</v>
      </c>
      <c r="AQ180" s="249">
        <v>1</v>
      </c>
      <c r="AR180" s="249">
        <v>107</v>
      </c>
      <c r="AS180" s="249">
        <v>4</v>
      </c>
      <c r="AT180" s="249">
        <v>40</v>
      </c>
      <c r="AU180" s="249">
        <v>1</v>
      </c>
      <c r="AV180" s="249">
        <v>40</v>
      </c>
      <c r="AW180" s="249">
        <v>1</v>
      </c>
      <c r="AX180" s="249"/>
      <c r="AY180" s="249"/>
      <c r="AZ180" s="249" t="s">
        <v>15</v>
      </c>
      <c r="BA180" s="249" t="s">
        <v>15</v>
      </c>
      <c r="BB180" s="249" t="s">
        <v>15</v>
      </c>
      <c r="BC180" s="249" t="s">
        <v>15</v>
      </c>
      <c r="BD180" s="249" t="s">
        <v>15</v>
      </c>
      <c r="BE180" s="249" t="s">
        <v>15</v>
      </c>
      <c r="BF180" s="249" t="s">
        <v>15</v>
      </c>
      <c r="BG180" s="249" t="s">
        <v>15</v>
      </c>
      <c r="BH180" s="249" t="s">
        <v>15</v>
      </c>
      <c r="BI180" s="249" t="s">
        <v>15</v>
      </c>
      <c r="BJ180" s="249" t="s">
        <v>15</v>
      </c>
      <c r="BK180" s="106">
        <f t="shared" si="30"/>
        <v>5</v>
      </c>
      <c r="BL180" s="106">
        <f t="shared" si="31"/>
        <v>2</v>
      </c>
      <c r="BM180" s="106">
        <f t="shared" si="32"/>
        <v>1</v>
      </c>
      <c r="BN180" s="106">
        <f t="shared" si="33"/>
        <v>6</v>
      </c>
      <c r="BO180" s="106">
        <f t="shared" si="34"/>
        <v>3</v>
      </c>
      <c r="BP180" s="106">
        <f t="shared" si="35"/>
        <v>2</v>
      </c>
      <c r="BQ180" s="106">
        <f t="shared" si="36"/>
        <v>6</v>
      </c>
      <c r="BR180" s="106">
        <f t="shared" si="37"/>
        <v>4</v>
      </c>
      <c r="BS180" s="106">
        <f t="shared" si="38"/>
        <v>2</v>
      </c>
      <c r="BT180" s="106">
        <f t="shared" si="39"/>
        <v>7</v>
      </c>
      <c r="BU180" s="106">
        <f t="shared" si="40"/>
        <v>4</v>
      </c>
      <c r="BV180" s="106">
        <f t="shared" si="41"/>
        <v>2</v>
      </c>
      <c r="BW180" s="106">
        <f t="shared" si="42"/>
        <v>8</v>
      </c>
      <c r="BX180" s="106">
        <f t="shared" si="43"/>
        <v>5</v>
      </c>
      <c r="BY180" s="106">
        <f t="shared" si="44"/>
        <v>2</v>
      </c>
      <c r="BZ180" s="106">
        <f t="shared" si="45"/>
        <v>8</v>
      </c>
      <c r="CA180" s="106">
        <f t="shared" si="46"/>
        <v>6</v>
      </c>
      <c r="CB180" s="106">
        <f t="shared" si="47"/>
        <v>2</v>
      </c>
    </row>
    <row r="181" spans="1:80" ht="15.75" customHeight="1">
      <c r="A181" s="249" t="s">
        <v>87</v>
      </c>
      <c r="B181" s="249">
        <v>318</v>
      </c>
      <c r="C181" s="249">
        <v>0.1</v>
      </c>
      <c r="D181" s="249">
        <v>210</v>
      </c>
      <c r="E181" s="249">
        <v>9</v>
      </c>
      <c r="F181" s="249"/>
      <c r="G181" s="249"/>
      <c r="H181" s="249">
        <v>215</v>
      </c>
      <c r="I181" s="249">
        <v>9</v>
      </c>
      <c r="J181" s="249"/>
      <c r="K181" s="249"/>
      <c r="L181" s="249">
        <v>215</v>
      </c>
      <c r="M181" s="249">
        <v>9</v>
      </c>
      <c r="N181" s="249"/>
      <c r="O181" s="249"/>
      <c r="P181" s="249">
        <v>183</v>
      </c>
      <c r="Q181" s="249">
        <v>9</v>
      </c>
      <c r="R181" s="249"/>
      <c r="S181" s="249"/>
      <c r="T181" s="249">
        <v>180</v>
      </c>
      <c r="U181" s="249">
        <v>9</v>
      </c>
      <c r="V181" s="249"/>
      <c r="W181" s="249"/>
      <c r="X181" s="249">
        <v>141</v>
      </c>
      <c r="Y181" s="249">
        <v>7</v>
      </c>
      <c r="Z181" s="249"/>
      <c r="AA181" s="249"/>
      <c r="AB181" s="249">
        <v>189</v>
      </c>
      <c r="AC181" s="249">
        <v>9</v>
      </c>
      <c r="AD181" s="249"/>
      <c r="AE181" s="249"/>
      <c r="AF181" s="249">
        <v>169</v>
      </c>
      <c r="AG181" s="249">
        <v>8</v>
      </c>
      <c r="AH181" s="249"/>
      <c r="AI181" s="249"/>
      <c r="AJ181" s="249">
        <v>147</v>
      </c>
      <c r="AK181" s="249">
        <v>7</v>
      </c>
      <c r="AL181" s="249"/>
      <c r="AM181" s="249"/>
      <c r="AN181" s="249">
        <v>119</v>
      </c>
      <c r="AO181" s="249">
        <v>5</v>
      </c>
      <c r="AP181" s="249"/>
      <c r="AQ181" s="249"/>
      <c r="AR181" s="249">
        <v>111</v>
      </c>
      <c r="AS181" s="249">
        <v>5</v>
      </c>
      <c r="AT181" s="249"/>
      <c r="AU181" s="249"/>
      <c r="AV181" s="249"/>
      <c r="AW181" s="249"/>
      <c r="AX181" s="249" t="s">
        <v>15</v>
      </c>
      <c r="AY181" s="249" t="s">
        <v>15</v>
      </c>
      <c r="AZ181" s="249" t="s">
        <v>15</v>
      </c>
      <c r="BA181" s="249" t="s">
        <v>15</v>
      </c>
      <c r="BB181" s="249" t="s">
        <v>15</v>
      </c>
      <c r="BC181" s="249" t="s">
        <v>15</v>
      </c>
      <c r="BD181" s="249" t="s">
        <v>15</v>
      </c>
      <c r="BE181" s="249" t="s">
        <v>15</v>
      </c>
      <c r="BF181" s="249" t="s">
        <v>15</v>
      </c>
      <c r="BG181" s="249" t="s">
        <v>15</v>
      </c>
      <c r="BH181" s="249" t="s">
        <v>15</v>
      </c>
      <c r="BI181" s="249" t="s">
        <v>15</v>
      </c>
      <c r="BJ181" s="249" t="s">
        <v>15</v>
      </c>
      <c r="BK181" s="106">
        <f t="shared" si="30"/>
        <v>7</v>
      </c>
      <c r="BL181" s="106">
        <f t="shared" si="31"/>
        <v>4</v>
      </c>
      <c r="BM181" s="106">
        <f t="shared" si="32"/>
        <v>0</v>
      </c>
      <c r="BN181" s="106">
        <f t="shared" si="33"/>
        <v>8</v>
      </c>
      <c r="BO181" s="106">
        <f t="shared" si="34"/>
        <v>6</v>
      </c>
      <c r="BP181" s="106">
        <f t="shared" si="35"/>
        <v>0</v>
      </c>
      <c r="BQ181" s="106">
        <f t="shared" si="36"/>
        <v>8</v>
      </c>
      <c r="BR181" s="106">
        <f t="shared" si="37"/>
        <v>6</v>
      </c>
      <c r="BS181" s="106">
        <f t="shared" si="38"/>
        <v>0</v>
      </c>
      <c r="BT181" s="106">
        <f t="shared" si="39"/>
        <v>9</v>
      </c>
      <c r="BU181" s="106">
        <f t="shared" si="40"/>
        <v>8</v>
      </c>
      <c r="BV181" s="106">
        <f t="shared" si="41"/>
        <v>0</v>
      </c>
      <c r="BW181" s="106">
        <f t="shared" si="42"/>
        <v>10</v>
      </c>
      <c r="BX181" s="106">
        <f t="shared" si="43"/>
        <v>8</v>
      </c>
      <c r="BY181" s="106">
        <f t="shared" si="44"/>
        <v>0</v>
      </c>
      <c r="BZ181" s="106">
        <f t="shared" si="45"/>
        <v>11</v>
      </c>
      <c r="CA181" s="106">
        <f t="shared" si="46"/>
        <v>10</v>
      </c>
      <c r="CB181" s="106">
        <f t="shared" si="47"/>
        <v>0</v>
      </c>
    </row>
    <row r="182" spans="1:80" ht="15.75" customHeight="1">
      <c r="A182" s="249" t="s">
        <v>325</v>
      </c>
      <c r="B182" s="249">
        <v>23</v>
      </c>
      <c r="C182" s="249">
        <v>0.1</v>
      </c>
      <c r="D182" s="249">
        <v>150</v>
      </c>
      <c r="E182" s="249">
        <v>5</v>
      </c>
      <c r="F182" s="249">
        <v>40</v>
      </c>
      <c r="G182" s="249">
        <v>1</v>
      </c>
      <c r="H182" s="249">
        <v>117</v>
      </c>
      <c r="I182" s="249">
        <v>5</v>
      </c>
      <c r="J182" s="249">
        <v>69</v>
      </c>
      <c r="K182" s="249">
        <v>2</v>
      </c>
      <c r="L182" s="249">
        <v>139</v>
      </c>
      <c r="M182" s="249">
        <v>5</v>
      </c>
      <c r="N182" s="249">
        <v>43</v>
      </c>
      <c r="O182" s="249">
        <v>1</v>
      </c>
      <c r="P182" s="249">
        <v>158</v>
      </c>
      <c r="Q182" s="249">
        <v>5</v>
      </c>
      <c r="R182" s="249">
        <v>29</v>
      </c>
      <c r="S182" s="249">
        <v>1</v>
      </c>
      <c r="T182" s="249">
        <v>132</v>
      </c>
      <c r="U182" s="249">
        <v>5</v>
      </c>
      <c r="V182" s="249">
        <v>26</v>
      </c>
      <c r="W182" s="249">
        <v>1</v>
      </c>
      <c r="X182" s="249">
        <v>135</v>
      </c>
      <c r="Y182" s="249">
        <v>5</v>
      </c>
      <c r="Z182" s="249">
        <v>45</v>
      </c>
      <c r="AA182" s="249">
        <v>2</v>
      </c>
      <c r="AB182" s="249">
        <v>101</v>
      </c>
      <c r="AC182" s="249">
        <v>4</v>
      </c>
      <c r="AD182" s="249">
        <v>29</v>
      </c>
      <c r="AE182" s="249">
        <v>1</v>
      </c>
      <c r="AF182" s="249">
        <v>102</v>
      </c>
      <c r="AG182" s="249">
        <v>5</v>
      </c>
      <c r="AH182" s="249">
        <v>29</v>
      </c>
      <c r="AI182" s="249">
        <v>1</v>
      </c>
      <c r="AJ182" s="249">
        <v>118</v>
      </c>
      <c r="AK182" s="249">
        <v>5</v>
      </c>
      <c r="AL182" s="249">
        <v>29</v>
      </c>
      <c r="AM182" s="249">
        <v>1</v>
      </c>
      <c r="AN182" s="249">
        <v>98</v>
      </c>
      <c r="AO182" s="249">
        <v>4</v>
      </c>
      <c r="AP182" s="249">
        <v>20</v>
      </c>
      <c r="AQ182" s="249">
        <v>1</v>
      </c>
      <c r="AR182" s="249">
        <v>91</v>
      </c>
      <c r="AS182" s="249">
        <v>4</v>
      </c>
      <c r="AT182" s="249">
        <v>23</v>
      </c>
      <c r="AU182" s="249">
        <v>1</v>
      </c>
      <c r="AV182" s="249">
        <v>23</v>
      </c>
      <c r="AW182" s="249">
        <v>1</v>
      </c>
      <c r="AX182" s="249">
        <v>10</v>
      </c>
      <c r="AY182" s="249">
        <v>1</v>
      </c>
      <c r="AZ182" s="249" t="s">
        <v>15</v>
      </c>
      <c r="BA182" s="249" t="s">
        <v>15</v>
      </c>
      <c r="BB182" s="249" t="s">
        <v>15</v>
      </c>
      <c r="BC182" s="249" t="s">
        <v>15</v>
      </c>
      <c r="BD182" s="249" t="s">
        <v>15</v>
      </c>
      <c r="BE182" s="249" t="s">
        <v>15</v>
      </c>
      <c r="BF182" s="249" t="s">
        <v>15</v>
      </c>
      <c r="BG182" s="249" t="s">
        <v>15</v>
      </c>
      <c r="BH182" s="249" t="s">
        <v>15</v>
      </c>
      <c r="BI182" s="249" t="s">
        <v>15</v>
      </c>
      <c r="BJ182" s="249" t="s">
        <v>15</v>
      </c>
      <c r="BK182" s="106">
        <f t="shared" si="30"/>
        <v>5</v>
      </c>
      <c r="BL182" s="106">
        <f t="shared" si="31"/>
        <v>2</v>
      </c>
      <c r="BM182" s="106">
        <f t="shared" si="32"/>
        <v>1</v>
      </c>
      <c r="BN182" s="106">
        <f t="shared" si="33"/>
        <v>6</v>
      </c>
      <c r="BO182" s="106">
        <f t="shared" si="34"/>
        <v>4</v>
      </c>
      <c r="BP182" s="106">
        <f t="shared" si="35"/>
        <v>1</v>
      </c>
      <c r="BQ182" s="106">
        <f t="shared" si="36"/>
        <v>6</v>
      </c>
      <c r="BR182" s="106">
        <f t="shared" si="37"/>
        <v>4</v>
      </c>
      <c r="BS182" s="106">
        <f t="shared" si="38"/>
        <v>1</v>
      </c>
      <c r="BT182" s="106">
        <f t="shared" si="39"/>
        <v>7</v>
      </c>
      <c r="BU182" s="106">
        <f t="shared" si="40"/>
        <v>5</v>
      </c>
      <c r="BV182" s="106">
        <f t="shared" si="41"/>
        <v>2</v>
      </c>
      <c r="BW182" s="106">
        <f t="shared" si="42"/>
        <v>7</v>
      </c>
      <c r="BX182" s="106">
        <f t="shared" si="43"/>
        <v>5</v>
      </c>
      <c r="BY182" s="106">
        <f t="shared" si="44"/>
        <v>1</v>
      </c>
      <c r="BZ182" s="106">
        <f t="shared" si="45"/>
        <v>8</v>
      </c>
      <c r="CA182" s="106">
        <f t="shared" si="46"/>
        <v>6</v>
      </c>
      <c r="CB182" s="106">
        <f t="shared" si="47"/>
        <v>2</v>
      </c>
    </row>
    <row r="183" spans="1:80" ht="15.75" customHeight="1">
      <c r="A183" s="249" t="s">
        <v>87</v>
      </c>
      <c r="B183" s="249">
        <v>251</v>
      </c>
      <c r="C183" s="249">
        <v>0.1</v>
      </c>
      <c r="D183" s="249">
        <v>102</v>
      </c>
      <c r="E183" s="249">
        <v>4</v>
      </c>
      <c r="F183" s="249">
        <v>84</v>
      </c>
      <c r="G183" s="249">
        <v>2</v>
      </c>
      <c r="H183" s="249">
        <v>112</v>
      </c>
      <c r="I183" s="249">
        <v>4</v>
      </c>
      <c r="J183" s="249">
        <v>79</v>
      </c>
      <c r="K183" s="249">
        <v>3</v>
      </c>
      <c r="L183" s="249">
        <v>124</v>
      </c>
      <c r="M183" s="249">
        <v>4</v>
      </c>
      <c r="N183" s="249">
        <v>63</v>
      </c>
      <c r="O183" s="249">
        <v>2</v>
      </c>
      <c r="P183" s="249">
        <v>109</v>
      </c>
      <c r="Q183" s="249">
        <v>4</v>
      </c>
      <c r="R183" s="249">
        <v>66</v>
      </c>
      <c r="S183" s="249">
        <v>2</v>
      </c>
      <c r="T183" s="249">
        <v>106</v>
      </c>
      <c r="U183" s="249">
        <v>4</v>
      </c>
      <c r="V183" s="249">
        <v>64</v>
      </c>
      <c r="W183" s="249">
        <v>3</v>
      </c>
      <c r="X183" s="249">
        <v>80</v>
      </c>
      <c r="Y183" s="249">
        <v>4</v>
      </c>
      <c r="Z183" s="249">
        <v>45</v>
      </c>
      <c r="AA183" s="249">
        <v>2</v>
      </c>
      <c r="AB183" s="249">
        <v>97</v>
      </c>
      <c r="AC183" s="249">
        <v>4</v>
      </c>
      <c r="AD183" s="249">
        <v>30</v>
      </c>
      <c r="AE183" s="249">
        <v>1</v>
      </c>
      <c r="AF183" s="249">
        <v>66</v>
      </c>
      <c r="AG183" s="249">
        <v>3</v>
      </c>
      <c r="AH183" s="249">
        <v>38</v>
      </c>
      <c r="AI183" s="249">
        <v>2</v>
      </c>
      <c r="AJ183" s="249">
        <v>80</v>
      </c>
      <c r="AK183" s="249">
        <v>3</v>
      </c>
      <c r="AL183" s="249">
        <v>43</v>
      </c>
      <c r="AM183" s="249">
        <v>2</v>
      </c>
      <c r="AN183" s="249">
        <v>26</v>
      </c>
      <c r="AO183" s="249">
        <v>1</v>
      </c>
      <c r="AP183" s="249">
        <v>23</v>
      </c>
      <c r="AQ183" s="249">
        <v>1</v>
      </c>
      <c r="AR183" s="249">
        <v>53</v>
      </c>
      <c r="AS183" s="249">
        <v>2</v>
      </c>
      <c r="AT183" s="249">
        <v>41</v>
      </c>
      <c r="AU183" s="249">
        <v>2</v>
      </c>
      <c r="AV183" s="249">
        <v>41</v>
      </c>
      <c r="AW183" s="249">
        <v>2</v>
      </c>
      <c r="AX183" s="249">
        <v>21</v>
      </c>
      <c r="AY183" s="249">
        <v>1</v>
      </c>
      <c r="AZ183" s="249" t="s">
        <v>15</v>
      </c>
      <c r="BA183" s="249" t="s">
        <v>15</v>
      </c>
      <c r="BB183" s="249" t="s">
        <v>15</v>
      </c>
      <c r="BC183" s="249" t="s">
        <v>15</v>
      </c>
      <c r="BD183" s="249" t="s">
        <v>15</v>
      </c>
      <c r="BE183" s="249" t="s">
        <v>15</v>
      </c>
      <c r="BF183" s="249" t="s">
        <v>15</v>
      </c>
      <c r="BG183" s="249" t="s">
        <v>15</v>
      </c>
      <c r="BH183" s="249" t="s">
        <v>15</v>
      </c>
      <c r="BI183" s="249" t="s">
        <v>15</v>
      </c>
      <c r="BJ183" s="249" t="s">
        <v>15</v>
      </c>
      <c r="BK183" s="106">
        <f t="shared" si="30"/>
        <v>5</v>
      </c>
      <c r="BL183" s="106">
        <f t="shared" si="31"/>
        <v>2</v>
      </c>
      <c r="BM183" s="106">
        <f t="shared" si="32"/>
        <v>1</v>
      </c>
      <c r="BN183" s="106">
        <f t="shared" si="33"/>
        <v>6</v>
      </c>
      <c r="BO183" s="106">
        <f t="shared" si="34"/>
        <v>3</v>
      </c>
      <c r="BP183" s="106">
        <f t="shared" si="35"/>
        <v>2</v>
      </c>
      <c r="BQ183" s="106">
        <f t="shared" si="36"/>
        <v>6</v>
      </c>
      <c r="BR183" s="106">
        <f t="shared" si="37"/>
        <v>3</v>
      </c>
      <c r="BS183" s="106">
        <f t="shared" si="38"/>
        <v>2</v>
      </c>
      <c r="BT183" s="106">
        <f t="shared" si="39"/>
        <v>7</v>
      </c>
      <c r="BU183" s="106">
        <f t="shared" si="40"/>
        <v>4</v>
      </c>
      <c r="BV183" s="106">
        <f t="shared" si="41"/>
        <v>2</v>
      </c>
      <c r="BW183" s="106">
        <f t="shared" si="42"/>
        <v>7</v>
      </c>
      <c r="BX183" s="106">
        <f t="shared" si="43"/>
        <v>4</v>
      </c>
      <c r="BY183" s="106">
        <f t="shared" si="44"/>
        <v>2</v>
      </c>
      <c r="BZ183" s="106">
        <f t="shared" si="45"/>
        <v>8</v>
      </c>
      <c r="CA183" s="106">
        <f t="shared" si="46"/>
        <v>5</v>
      </c>
      <c r="CB183" s="106">
        <f t="shared" si="47"/>
        <v>3</v>
      </c>
    </row>
    <row r="184" spans="1:80" ht="15.75" customHeight="1">
      <c r="A184" s="249" t="s">
        <v>325</v>
      </c>
      <c r="B184" s="249" t="s">
        <v>950</v>
      </c>
      <c r="C184" s="249">
        <v>0.1</v>
      </c>
      <c r="D184" s="249" t="s">
        <v>15</v>
      </c>
      <c r="E184" s="249" t="s">
        <v>15</v>
      </c>
      <c r="F184" s="249"/>
      <c r="G184" s="249"/>
      <c r="H184" s="249" t="s">
        <v>15</v>
      </c>
      <c r="I184" s="249" t="s">
        <v>15</v>
      </c>
      <c r="J184" s="249"/>
      <c r="K184" s="249"/>
      <c r="L184" s="249" t="s">
        <v>15</v>
      </c>
      <c r="M184" s="249" t="s">
        <v>15</v>
      </c>
      <c r="N184" s="249"/>
      <c r="O184" s="249"/>
      <c r="P184" s="249" t="s">
        <v>15</v>
      </c>
      <c r="Q184" s="249" t="s">
        <v>15</v>
      </c>
      <c r="R184" s="249"/>
      <c r="S184" s="249"/>
      <c r="T184" s="249">
        <v>175</v>
      </c>
      <c r="U184" s="249">
        <v>7</v>
      </c>
      <c r="V184" s="249"/>
      <c r="W184" s="249"/>
      <c r="X184" s="249">
        <v>176</v>
      </c>
      <c r="Y184" s="249">
        <v>7</v>
      </c>
      <c r="Z184" s="249"/>
      <c r="AA184" s="249"/>
      <c r="AB184" s="249">
        <v>148</v>
      </c>
      <c r="AC184" s="249">
        <v>6</v>
      </c>
      <c r="AD184" s="249"/>
      <c r="AE184" s="249"/>
      <c r="AF184" s="249">
        <v>132</v>
      </c>
      <c r="AG184" s="249">
        <v>6</v>
      </c>
      <c r="AH184" s="249"/>
      <c r="AI184" s="249"/>
      <c r="AJ184" s="249">
        <v>106</v>
      </c>
      <c r="AK184" s="249">
        <v>6</v>
      </c>
      <c r="AL184" s="249"/>
      <c r="AM184" s="249"/>
      <c r="AN184" s="249">
        <v>64</v>
      </c>
      <c r="AO184" s="249">
        <v>3</v>
      </c>
      <c r="AP184" s="249"/>
      <c r="AQ184" s="249"/>
      <c r="AR184" s="249">
        <v>52</v>
      </c>
      <c r="AS184" s="249">
        <v>2</v>
      </c>
      <c r="AT184" s="249"/>
      <c r="AU184" s="249"/>
      <c r="AV184" s="249"/>
      <c r="AW184" s="249"/>
      <c r="AX184" s="249">
        <v>18</v>
      </c>
      <c r="AY184" s="249">
        <v>1</v>
      </c>
      <c r="AZ184" s="249" t="s">
        <v>15</v>
      </c>
      <c r="BA184" s="249" t="s">
        <v>15</v>
      </c>
      <c r="BB184" s="249" t="s">
        <v>15</v>
      </c>
      <c r="BC184" s="249" t="s">
        <v>15</v>
      </c>
      <c r="BD184" s="249" t="s">
        <v>15</v>
      </c>
      <c r="BE184" s="249" t="s">
        <v>15</v>
      </c>
      <c r="BF184" s="249" t="s">
        <v>15</v>
      </c>
      <c r="BG184" s="249" t="s">
        <v>15</v>
      </c>
      <c r="BH184" s="249" t="s">
        <v>15</v>
      </c>
      <c r="BI184" s="249" t="s">
        <v>15</v>
      </c>
      <c r="BJ184" s="249" t="s">
        <v>15</v>
      </c>
      <c r="BK184" s="106" t="e">
        <f t="shared" si="30"/>
        <v>#VALUE!</v>
      </c>
      <c r="BL184" s="106">
        <f t="shared" si="31"/>
        <v>3</v>
      </c>
      <c r="BM184" s="106">
        <f t="shared" si="32"/>
        <v>0</v>
      </c>
      <c r="BN184" s="106" t="e">
        <f t="shared" si="33"/>
        <v>#VALUE!</v>
      </c>
      <c r="BO184" s="106">
        <f t="shared" si="34"/>
        <v>5</v>
      </c>
      <c r="BP184" s="106">
        <f t="shared" si="35"/>
        <v>0</v>
      </c>
      <c r="BQ184" s="106" t="e">
        <f t="shared" si="36"/>
        <v>#VALUE!</v>
      </c>
      <c r="BR184" s="106" t="e">
        <f t="shared" si="37"/>
        <v>#VALUE!</v>
      </c>
      <c r="BS184" s="106">
        <f t="shared" si="38"/>
        <v>0</v>
      </c>
      <c r="BT184" s="106" t="e">
        <f t="shared" si="39"/>
        <v>#VALUE!</v>
      </c>
      <c r="BU184" s="106" t="e">
        <f t="shared" si="40"/>
        <v>#VALUE!</v>
      </c>
      <c r="BV184" s="106">
        <f t="shared" si="41"/>
        <v>0</v>
      </c>
      <c r="BW184" s="106" t="e">
        <f t="shared" si="42"/>
        <v>#VALUE!</v>
      </c>
      <c r="BX184" s="106" t="e">
        <f t="shared" si="43"/>
        <v>#VALUE!</v>
      </c>
      <c r="BY184" s="106">
        <f t="shared" si="44"/>
        <v>0</v>
      </c>
      <c r="BZ184" s="106" t="e">
        <f t="shared" si="45"/>
        <v>#VALUE!</v>
      </c>
      <c r="CA184" s="106" t="e">
        <f t="shared" si="46"/>
        <v>#VALUE!</v>
      </c>
      <c r="CB184" s="106">
        <f t="shared" si="47"/>
        <v>0</v>
      </c>
    </row>
    <row r="185" spans="1:80" ht="15.75" customHeight="1">
      <c r="A185" s="249" t="s">
        <v>239</v>
      </c>
      <c r="B185" s="249">
        <v>17</v>
      </c>
      <c r="C185" s="249">
        <v>0.1</v>
      </c>
      <c r="D185" s="249">
        <v>140</v>
      </c>
      <c r="E185" s="249">
        <v>5</v>
      </c>
      <c r="F185" s="249">
        <v>26</v>
      </c>
      <c r="G185" s="249">
        <v>1</v>
      </c>
      <c r="H185" s="249">
        <v>148</v>
      </c>
      <c r="I185" s="249">
        <v>6</v>
      </c>
      <c r="J185" s="249">
        <v>13</v>
      </c>
      <c r="K185" s="249">
        <v>1</v>
      </c>
      <c r="L185" s="249">
        <v>146</v>
      </c>
      <c r="M185" s="249">
        <v>7</v>
      </c>
      <c r="N185" s="249">
        <v>14</v>
      </c>
      <c r="O185" s="249">
        <v>1</v>
      </c>
      <c r="P185" s="249">
        <v>112</v>
      </c>
      <c r="Q185" s="249">
        <v>5</v>
      </c>
      <c r="R185" s="249">
        <v>9</v>
      </c>
      <c r="S185" s="249">
        <v>1</v>
      </c>
      <c r="T185" s="249">
        <v>108</v>
      </c>
      <c r="U185" s="249">
        <v>4</v>
      </c>
      <c r="V185" s="249">
        <v>8</v>
      </c>
      <c r="W185" s="249">
        <v>1</v>
      </c>
      <c r="X185" s="249">
        <v>114</v>
      </c>
      <c r="Y185" s="249">
        <v>5</v>
      </c>
      <c r="Z185" s="249">
        <v>9</v>
      </c>
      <c r="AA185" s="249">
        <v>1</v>
      </c>
      <c r="AB185" s="249">
        <v>132</v>
      </c>
      <c r="AC185" s="249">
        <v>6</v>
      </c>
      <c r="AD185" s="249" t="s">
        <v>15</v>
      </c>
      <c r="AE185" s="249" t="s">
        <v>15</v>
      </c>
      <c r="AF185" s="249">
        <v>102</v>
      </c>
      <c r="AG185" s="249">
        <v>5</v>
      </c>
      <c r="AH185" s="249">
        <v>10</v>
      </c>
      <c r="AI185" s="249">
        <v>1</v>
      </c>
      <c r="AJ185" s="249">
        <v>81</v>
      </c>
      <c r="AK185" s="249">
        <v>4</v>
      </c>
      <c r="AL185" s="249" t="s">
        <v>15</v>
      </c>
      <c r="AM185" s="249" t="s">
        <v>15</v>
      </c>
      <c r="AN185" s="249">
        <v>62</v>
      </c>
      <c r="AO185" s="249">
        <v>3</v>
      </c>
      <c r="AP185" s="249" t="s">
        <v>15</v>
      </c>
      <c r="AQ185" s="249" t="s">
        <v>15</v>
      </c>
      <c r="AR185" s="249">
        <v>73</v>
      </c>
      <c r="AS185" s="249">
        <v>3</v>
      </c>
      <c r="AT185" s="249" t="s">
        <v>15</v>
      </c>
      <c r="AU185" s="249" t="s">
        <v>15</v>
      </c>
      <c r="AV185" s="249" t="s">
        <v>15</v>
      </c>
      <c r="AW185" s="249" t="s">
        <v>15</v>
      </c>
      <c r="AX185" s="249">
        <v>24</v>
      </c>
      <c r="AY185" s="249">
        <v>1</v>
      </c>
      <c r="AZ185" s="249" t="s">
        <v>15</v>
      </c>
      <c r="BA185" s="249" t="s">
        <v>15</v>
      </c>
      <c r="BB185" s="249" t="s">
        <v>15</v>
      </c>
      <c r="BC185" s="249" t="s">
        <v>15</v>
      </c>
      <c r="BD185" s="249" t="s">
        <v>15</v>
      </c>
      <c r="BE185" s="249" t="s">
        <v>15</v>
      </c>
      <c r="BF185" s="249" t="s">
        <v>15</v>
      </c>
      <c r="BG185" s="249" t="s">
        <v>15</v>
      </c>
      <c r="BH185" s="249" t="s">
        <v>15</v>
      </c>
      <c r="BI185" s="249" t="s">
        <v>15</v>
      </c>
      <c r="BJ185" s="249" t="s">
        <v>15</v>
      </c>
      <c r="BK185" s="106" t="e">
        <f t="shared" si="30"/>
        <v>#VALUE!</v>
      </c>
      <c r="BL185" s="106">
        <f t="shared" si="31"/>
        <v>3</v>
      </c>
      <c r="BM185" s="106" t="e">
        <f t="shared" si="32"/>
        <v>#VALUE!</v>
      </c>
      <c r="BN185" s="106" t="e">
        <f t="shared" si="33"/>
        <v>#VALUE!</v>
      </c>
      <c r="BO185" s="106">
        <f t="shared" si="34"/>
        <v>4</v>
      </c>
      <c r="BP185" s="106" t="e">
        <f t="shared" si="35"/>
        <v>#VALUE!</v>
      </c>
      <c r="BQ185" s="106" t="e">
        <f t="shared" si="36"/>
        <v>#VALUE!</v>
      </c>
      <c r="BR185" s="106">
        <f t="shared" si="37"/>
        <v>4</v>
      </c>
      <c r="BS185" s="106" t="e">
        <f t="shared" si="38"/>
        <v>#VALUE!</v>
      </c>
      <c r="BT185" s="106" t="e">
        <f t="shared" si="39"/>
        <v>#VALUE!</v>
      </c>
      <c r="BU185" s="106">
        <f t="shared" si="40"/>
        <v>5</v>
      </c>
      <c r="BV185" s="106" t="e">
        <f t="shared" si="41"/>
        <v>#VALUE!</v>
      </c>
      <c r="BW185" s="106" t="e">
        <f t="shared" si="42"/>
        <v>#VALUE!</v>
      </c>
      <c r="BX185" s="106">
        <f t="shared" si="43"/>
        <v>5</v>
      </c>
      <c r="BY185" s="106" t="e">
        <f t="shared" si="44"/>
        <v>#VALUE!</v>
      </c>
      <c r="BZ185" s="106" t="e">
        <f t="shared" si="45"/>
        <v>#VALUE!</v>
      </c>
      <c r="CA185" s="106">
        <f t="shared" si="46"/>
        <v>6</v>
      </c>
      <c r="CB185" s="106" t="e">
        <f t="shared" si="47"/>
        <v>#VALUE!</v>
      </c>
    </row>
    <row r="186" spans="1:80" ht="15.75" customHeight="1">
      <c r="A186" s="249" t="s">
        <v>87</v>
      </c>
      <c r="B186" s="249">
        <v>229</v>
      </c>
      <c r="C186" s="249">
        <v>0.1</v>
      </c>
      <c r="D186" s="249">
        <v>105</v>
      </c>
      <c r="E186" s="249">
        <v>3</v>
      </c>
      <c r="F186" s="249">
        <v>42</v>
      </c>
      <c r="G186" s="249">
        <v>1</v>
      </c>
      <c r="H186" s="249">
        <v>100</v>
      </c>
      <c r="I186" s="249">
        <v>4</v>
      </c>
      <c r="J186" s="249">
        <v>59</v>
      </c>
      <c r="K186" s="249">
        <v>2</v>
      </c>
      <c r="L186" s="249">
        <v>87</v>
      </c>
      <c r="M186" s="249">
        <v>3</v>
      </c>
      <c r="N186" s="249">
        <v>40</v>
      </c>
      <c r="O186" s="249">
        <v>1</v>
      </c>
      <c r="P186" s="249">
        <v>84</v>
      </c>
      <c r="Q186" s="249">
        <v>3</v>
      </c>
      <c r="R186" s="249">
        <v>24</v>
      </c>
      <c r="S186" s="249">
        <v>1</v>
      </c>
      <c r="T186" s="249">
        <v>94</v>
      </c>
      <c r="U186" s="249">
        <v>3</v>
      </c>
      <c r="V186" s="249">
        <v>28</v>
      </c>
      <c r="W186" s="249">
        <v>1</v>
      </c>
      <c r="X186" s="249">
        <v>79</v>
      </c>
      <c r="Y186" s="249">
        <v>3</v>
      </c>
      <c r="Z186" s="249">
        <v>27</v>
      </c>
      <c r="AA186" s="249">
        <v>1</v>
      </c>
      <c r="AB186" s="249">
        <v>88</v>
      </c>
      <c r="AC186" s="249">
        <v>3</v>
      </c>
      <c r="AD186" s="249">
        <v>37</v>
      </c>
      <c r="AE186" s="249">
        <v>1</v>
      </c>
      <c r="AF186" s="249">
        <v>87</v>
      </c>
      <c r="AG186" s="249">
        <v>3</v>
      </c>
      <c r="AH186" s="249">
        <v>26</v>
      </c>
      <c r="AI186" s="249">
        <v>1</v>
      </c>
      <c r="AJ186" s="249">
        <v>84</v>
      </c>
      <c r="AK186" s="249">
        <v>3</v>
      </c>
      <c r="AL186" s="249">
        <v>24</v>
      </c>
      <c r="AM186" s="249">
        <v>1</v>
      </c>
      <c r="AN186" s="249">
        <v>67</v>
      </c>
      <c r="AO186" s="249">
        <v>3</v>
      </c>
      <c r="AP186" s="249">
        <v>16</v>
      </c>
      <c r="AQ186" s="249">
        <v>1</v>
      </c>
      <c r="AR186" s="249">
        <v>58</v>
      </c>
      <c r="AS186" s="249">
        <v>3</v>
      </c>
      <c r="AT186" s="249">
        <v>21</v>
      </c>
      <c r="AU186" s="249">
        <v>1</v>
      </c>
      <c r="AV186" s="249">
        <v>21</v>
      </c>
      <c r="AW186" s="249">
        <v>1</v>
      </c>
      <c r="AX186" s="249"/>
      <c r="AY186" s="249"/>
      <c r="AZ186" s="249" t="s">
        <v>15</v>
      </c>
      <c r="BA186" s="249" t="s">
        <v>15</v>
      </c>
      <c r="BB186" s="249" t="s">
        <v>15</v>
      </c>
      <c r="BC186" s="249" t="s">
        <v>15</v>
      </c>
      <c r="BD186" s="249" t="s">
        <v>15</v>
      </c>
      <c r="BE186" s="249" t="s">
        <v>15</v>
      </c>
      <c r="BF186" s="249" t="s">
        <v>15</v>
      </c>
      <c r="BG186" s="249" t="s">
        <v>15</v>
      </c>
      <c r="BH186" s="249" t="s">
        <v>15</v>
      </c>
      <c r="BI186" s="249" t="s">
        <v>15</v>
      </c>
      <c r="BJ186" s="249" t="s">
        <v>15</v>
      </c>
      <c r="BK186" s="106">
        <f t="shared" si="30"/>
        <v>4</v>
      </c>
      <c r="BL186" s="106">
        <f t="shared" si="31"/>
        <v>2</v>
      </c>
      <c r="BM186" s="106">
        <f t="shared" si="32"/>
        <v>1</v>
      </c>
      <c r="BN186" s="106">
        <f t="shared" si="33"/>
        <v>4</v>
      </c>
      <c r="BO186" s="106">
        <f t="shared" si="34"/>
        <v>2</v>
      </c>
      <c r="BP186" s="106">
        <f t="shared" si="35"/>
        <v>1</v>
      </c>
      <c r="BQ186" s="106">
        <f t="shared" si="36"/>
        <v>4</v>
      </c>
      <c r="BR186" s="106">
        <f t="shared" si="37"/>
        <v>2</v>
      </c>
      <c r="BS186" s="106">
        <f t="shared" si="38"/>
        <v>1</v>
      </c>
      <c r="BT186" s="106">
        <f t="shared" si="39"/>
        <v>5</v>
      </c>
      <c r="BU186" s="106">
        <f t="shared" si="40"/>
        <v>3</v>
      </c>
      <c r="BV186" s="106">
        <f t="shared" si="41"/>
        <v>1</v>
      </c>
      <c r="BW186" s="106">
        <f t="shared" si="42"/>
        <v>5</v>
      </c>
      <c r="BX186" s="106">
        <f t="shared" si="43"/>
        <v>3</v>
      </c>
      <c r="BY186" s="106">
        <f t="shared" si="44"/>
        <v>1</v>
      </c>
      <c r="BZ186" s="106">
        <f t="shared" si="45"/>
        <v>6</v>
      </c>
      <c r="CA186" s="106">
        <f t="shared" si="46"/>
        <v>4</v>
      </c>
      <c r="CB186" s="106">
        <f t="shared" si="47"/>
        <v>2</v>
      </c>
    </row>
    <row r="187" spans="1:80" ht="15.75" customHeight="1">
      <c r="A187" s="249" t="s">
        <v>239</v>
      </c>
      <c r="B187" s="249">
        <v>20</v>
      </c>
      <c r="C187" s="249">
        <v>0.1</v>
      </c>
      <c r="D187" s="249">
        <v>101</v>
      </c>
      <c r="E187" s="249">
        <v>5</v>
      </c>
      <c r="F187" s="249"/>
      <c r="G187" s="249"/>
      <c r="H187" s="249">
        <v>96</v>
      </c>
      <c r="I187" s="249">
        <v>5</v>
      </c>
      <c r="J187" s="249"/>
      <c r="K187" s="249"/>
      <c r="L187" s="249">
        <v>107</v>
      </c>
      <c r="M187" s="249">
        <v>4</v>
      </c>
      <c r="N187" s="249"/>
      <c r="O187" s="249"/>
      <c r="P187" s="249">
        <v>93</v>
      </c>
      <c r="Q187" s="249">
        <v>5</v>
      </c>
      <c r="R187" s="249"/>
      <c r="S187" s="249"/>
      <c r="T187" s="249">
        <v>105</v>
      </c>
      <c r="U187" s="249">
        <v>5</v>
      </c>
      <c r="V187" s="249"/>
      <c r="W187" s="249"/>
      <c r="X187" s="249">
        <v>102</v>
      </c>
      <c r="Y187" s="249">
        <v>4</v>
      </c>
      <c r="Z187" s="249"/>
      <c r="AA187" s="249"/>
      <c r="AB187" s="249">
        <v>98</v>
      </c>
      <c r="AC187" s="249">
        <v>4</v>
      </c>
      <c r="AD187" s="249"/>
      <c r="AE187" s="249"/>
      <c r="AF187" s="249">
        <v>92</v>
      </c>
      <c r="AG187" s="249">
        <v>4</v>
      </c>
      <c r="AH187" s="249"/>
      <c r="AI187" s="249"/>
      <c r="AJ187" s="249">
        <v>78</v>
      </c>
      <c r="AK187" s="249">
        <v>4</v>
      </c>
      <c r="AL187" s="249"/>
      <c r="AM187" s="249"/>
      <c r="AN187" s="249">
        <v>61</v>
      </c>
      <c r="AO187" s="249">
        <v>3</v>
      </c>
      <c r="AP187" s="249"/>
      <c r="AQ187" s="249"/>
      <c r="AR187" s="249">
        <v>45</v>
      </c>
      <c r="AS187" s="249">
        <v>2</v>
      </c>
      <c r="AT187" s="249"/>
      <c r="AU187" s="249"/>
      <c r="AV187" s="249"/>
      <c r="AW187" s="249"/>
      <c r="AX187" s="249"/>
      <c r="AY187" s="249"/>
      <c r="AZ187" s="249" t="s">
        <v>15</v>
      </c>
      <c r="BA187" s="249" t="s">
        <v>15</v>
      </c>
      <c r="BB187" s="249" t="s">
        <v>15</v>
      </c>
      <c r="BC187" s="249" t="s">
        <v>15</v>
      </c>
      <c r="BD187" s="249" t="s">
        <v>15</v>
      </c>
      <c r="BE187" s="249" t="s">
        <v>15</v>
      </c>
      <c r="BF187" s="249" t="s">
        <v>15</v>
      </c>
      <c r="BG187" s="249" t="s">
        <v>15</v>
      </c>
      <c r="BH187" s="249" t="s">
        <v>15</v>
      </c>
      <c r="BI187" s="249" t="s">
        <v>15</v>
      </c>
      <c r="BJ187" s="249" t="s">
        <v>15</v>
      </c>
      <c r="BK187" s="106">
        <f t="shared" si="30"/>
        <v>4</v>
      </c>
      <c r="BL187" s="106">
        <f t="shared" si="31"/>
        <v>2</v>
      </c>
      <c r="BM187" s="106">
        <f t="shared" si="32"/>
        <v>0</v>
      </c>
      <c r="BN187" s="106">
        <f t="shared" si="33"/>
        <v>4</v>
      </c>
      <c r="BO187" s="106">
        <f t="shared" si="34"/>
        <v>3</v>
      </c>
      <c r="BP187" s="106">
        <f t="shared" si="35"/>
        <v>0</v>
      </c>
      <c r="BQ187" s="106">
        <f t="shared" si="36"/>
        <v>5</v>
      </c>
      <c r="BR187" s="106">
        <f t="shared" si="37"/>
        <v>4</v>
      </c>
      <c r="BS187" s="106">
        <f t="shared" si="38"/>
        <v>0</v>
      </c>
      <c r="BT187" s="106">
        <f t="shared" si="39"/>
        <v>5</v>
      </c>
      <c r="BU187" s="106">
        <f t="shared" si="40"/>
        <v>4</v>
      </c>
      <c r="BV187" s="106">
        <f t="shared" si="41"/>
        <v>0</v>
      </c>
      <c r="BW187" s="106">
        <f t="shared" si="42"/>
        <v>5</v>
      </c>
      <c r="BX187" s="106">
        <f t="shared" si="43"/>
        <v>4</v>
      </c>
      <c r="BY187" s="106">
        <f t="shared" si="44"/>
        <v>0</v>
      </c>
      <c r="BZ187" s="106">
        <f t="shared" si="45"/>
        <v>6</v>
      </c>
      <c r="CA187" s="106">
        <f t="shared" si="46"/>
        <v>5</v>
      </c>
      <c r="CB187" s="106">
        <f t="shared" si="47"/>
        <v>0</v>
      </c>
    </row>
    <row r="188" spans="1:80" ht="15.75" customHeight="1">
      <c r="A188" s="249" t="s">
        <v>87</v>
      </c>
      <c r="B188" s="249">
        <v>4</v>
      </c>
      <c r="C188" s="249">
        <v>0.1</v>
      </c>
      <c r="D188" s="249">
        <v>100</v>
      </c>
      <c r="E188" s="249">
        <v>4</v>
      </c>
      <c r="F188" s="249"/>
      <c r="G188" s="249"/>
      <c r="H188" s="249">
        <v>124</v>
      </c>
      <c r="I188" s="249">
        <v>5</v>
      </c>
      <c r="J188" s="249"/>
      <c r="K188" s="249"/>
      <c r="L188" s="249">
        <v>121</v>
      </c>
      <c r="M188" s="249">
        <v>5</v>
      </c>
      <c r="N188" s="249"/>
      <c r="O188" s="249"/>
      <c r="P188" s="249">
        <v>121</v>
      </c>
      <c r="Q188" s="249">
        <v>5</v>
      </c>
      <c r="R188" s="249"/>
      <c r="S188" s="249"/>
      <c r="T188" s="249">
        <v>99</v>
      </c>
      <c r="U188" s="249">
        <v>4</v>
      </c>
      <c r="V188" s="249"/>
      <c r="W188" s="249"/>
      <c r="X188" s="249">
        <v>84</v>
      </c>
      <c r="Y188" s="249">
        <v>3</v>
      </c>
      <c r="Z188" s="249"/>
      <c r="AA188" s="249"/>
      <c r="AB188" s="249">
        <v>77</v>
      </c>
      <c r="AC188" s="249">
        <v>3</v>
      </c>
      <c r="AD188" s="249"/>
      <c r="AE188" s="249"/>
      <c r="AF188" s="249">
        <v>75</v>
      </c>
      <c r="AG188" s="249">
        <v>3</v>
      </c>
      <c r="AH188" s="249"/>
      <c r="AI188" s="249"/>
      <c r="AJ188" s="249">
        <v>57</v>
      </c>
      <c r="AK188" s="249">
        <v>2</v>
      </c>
      <c r="AL188" s="249"/>
      <c r="AM188" s="249"/>
      <c r="AN188" s="249">
        <v>31</v>
      </c>
      <c r="AO188" s="249">
        <v>1</v>
      </c>
      <c r="AP188" s="249"/>
      <c r="AQ188" s="249"/>
      <c r="AR188" s="249">
        <v>41</v>
      </c>
      <c r="AS188" s="249">
        <v>2</v>
      </c>
      <c r="AT188" s="249"/>
      <c r="AU188" s="249"/>
      <c r="AV188" s="249"/>
      <c r="AW188" s="249"/>
      <c r="AX188" s="249"/>
      <c r="AY188" s="249"/>
      <c r="AZ188" s="249" t="s">
        <v>15</v>
      </c>
      <c r="BA188" s="249" t="s">
        <v>15</v>
      </c>
      <c r="BB188" s="249" t="s">
        <v>15</v>
      </c>
      <c r="BC188" s="249" t="s">
        <v>15</v>
      </c>
      <c r="BD188" s="249" t="s">
        <v>15</v>
      </c>
      <c r="BE188" s="249" t="s">
        <v>15</v>
      </c>
      <c r="BF188" s="249" t="s">
        <v>15</v>
      </c>
      <c r="BG188" s="249" t="s">
        <v>15</v>
      </c>
      <c r="BH188" s="249" t="s">
        <v>15</v>
      </c>
      <c r="BI188" s="249" t="s">
        <v>15</v>
      </c>
      <c r="BJ188" s="249" t="s">
        <v>15</v>
      </c>
      <c r="BK188" s="106">
        <f t="shared" si="30"/>
        <v>3</v>
      </c>
      <c r="BL188" s="106">
        <f t="shared" si="31"/>
        <v>2</v>
      </c>
      <c r="BM188" s="106">
        <f t="shared" si="32"/>
        <v>0</v>
      </c>
      <c r="BN188" s="106">
        <f t="shared" si="33"/>
        <v>3</v>
      </c>
      <c r="BO188" s="106">
        <f t="shared" si="34"/>
        <v>3</v>
      </c>
      <c r="BP188" s="106">
        <f t="shared" si="35"/>
        <v>0</v>
      </c>
      <c r="BQ188" s="106">
        <f t="shared" si="36"/>
        <v>4</v>
      </c>
      <c r="BR188" s="106">
        <f t="shared" si="37"/>
        <v>3</v>
      </c>
      <c r="BS188" s="106">
        <f t="shared" si="38"/>
        <v>0</v>
      </c>
      <c r="BT188" s="106">
        <f t="shared" si="39"/>
        <v>4</v>
      </c>
      <c r="BU188" s="106">
        <f t="shared" si="40"/>
        <v>4</v>
      </c>
      <c r="BV188" s="106">
        <f t="shared" si="41"/>
        <v>0</v>
      </c>
      <c r="BW188" s="106">
        <f t="shared" si="42"/>
        <v>5</v>
      </c>
      <c r="BX188" s="106">
        <f t="shared" si="43"/>
        <v>4</v>
      </c>
      <c r="BY188" s="106">
        <f t="shared" si="44"/>
        <v>0</v>
      </c>
      <c r="BZ188" s="106">
        <f t="shared" si="45"/>
        <v>5</v>
      </c>
      <c r="CA188" s="106">
        <f t="shared" si="46"/>
        <v>5</v>
      </c>
      <c r="CB188" s="106">
        <f t="shared" si="47"/>
        <v>0</v>
      </c>
    </row>
    <row r="189" spans="1:80" ht="15.75" customHeight="1">
      <c r="A189" s="249" t="s">
        <v>87</v>
      </c>
      <c r="B189" s="249">
        <v>46</v>
      </c>
      <c r="C189" s="249">
        <v>0.1</v>
      </c>
      <c r="D189" s="249">
        <v>47</v>
      </c>
      <c r="E189" s="249">
        <v>2</v>
      </c>
      <c r="F189" s="249">
        <v>87</v>
      </c>
      <c r="G189" s="249">
        <v>3</v>
      </c>
      <c r="H189" s="249">
        <v>40</v>
      </c>
      <c r="I189" s="249">
        <v>2</v>
      </c>
      <c r="J189" s="249">
        <v>108</v>
      </c>
      <c r="K189" s="249">
        <v>4</v>
      </c>
      <c r="L189" s="249">
        <v>46</v>
      </c>
      <c r="M189" s="249">
        <v>2</v>
      </c>
      <c r="N189" s="249">
        <v>84</v>
      </c>
      <c r="O189" s="249">
        <v>3</v>
      </c>
      <c r="P189" s="249">
        <v>46</v>
      </c>
      <c r="Q189" s="249">
        <v>2</v>
      </c>
      <c r="R189" s="249">
        <v>69</v>
      </c>
      <c r="S189" s="249">
        <v>3</v>
      </c>
      <c r="T189" s="249">
        <v>21</v>
      </c>
      <c r="U189" s="249">
        <v>1</v>
      </c>
      <c r="V189" s="249">
        <v>61</v>
      </c>
      <c r="W189" s="249">
        <v>3</v>
      </c>
      <c r="X189" s="249">
        <v>45</v>
      </c>
      <c r="Y189" s="249">
        <v>2</v>
      </c>
      <c r="Z189" s="249">
        <v>61</v>
      </c>
      <c r="AA189" s="249">
        <v>3</v>
      </c>
      <c r="AB189" s="249">
        <v>27</v>
      </c>
      <c r="AC189" s="249">
        <v>2</v>
      </c>
      <c r="AD189" s="249">
        <v>42</v>
      </c>
      <c r="AE189" s="249">
        <v>3</v>
      </c>
      <c r="AF189" s="249">
        <v>25</v>
      </c>
      <c r="AG189" s="249">
        <v>1</v>
      </c>
      <c r="AH189" s="249">
        <v>37</v>
      </c>
      <c r="AI189" s="249">
        <v>2</v>
      </c>
      <c r="AJ189" s="249">
        <v>32</v>
      </c>
      <c r="AK189" s="249">
        <v>2</v>
      </c>
      <c r="AL189" s="249">
        <v>47</v>
      </c>
      <c r="AM189" s="249">
        <v>3</v>
      </c>
      <c r="AN189" s="249">
        <v>18</v>
      </c>
      <c r="AO189" s="249">
        <v>1</v>
      </c>
      <c r="AP189" s="249">
        <v>39</v>
      </c>
      <c r="AQ189" s="249">
        <v>3</v>
      </c>
      <c r="AR189" s="249">
        <v>21</v>
      </c>
      <c r="AS189" s="249">
        <v>1</v>
      </c>
      <c r="AT189" s="249">
        <v>39</v>
      </c>
      <c r="AU189" s="249">
        <v>3</v>
      </c>
      <c r="AV189" s="249">
        <v>39</v>
      </c>
      <c r="AW189" s="249">
        <v>3</v>
      </c>
      <c r="AX189" s="249"/>
      <c r="AY189" s="249"/>
      <c r="AZ189" s="249" t="s">
        <v>15</v>
      </c>
      <c r="BA189" s="249" t="s">
        <v>15</v>
      </c>
      <c r="BB189" s="249" t="s">
        <v>15</v>
      </c>
      <c r="BC189" s="249" t="s">
        <v>15</v>
      </c>
      <c r="BD189" s="249" t="s">
        <v>15</v>
      </c>
      <c r="BE189" s="249" t="s">
        <v>15</v>
      </c>
      <c r="BF189" s="249" t="s">
        <v>15</v>
      </c>
      <c r="BG189" s="249" t="s">
        <v>15</v>
      </c>
      <c r="BH189" s="249" t="s">
        <v>15</v>
      </c>
      <c r="BI189" s="249" t="s">
        <v>15</v>
      </c>
      <c r="BJ189" s="249" t="s">
        <v>15</v>
      </c>
      <c r="BK189" s="106">
        <f t="shared" si="30"/>
        <v>4</v>
      </c>
      <c r="BL189" s="106">
        <f t="shared" si="31"/>
        <v>1</v>
      </c>
      <c r="BM189" s="106">
        <f t="shared" si="32"/>
        <v>2</v>
      </c>
      <c r="BN189" s="106">
        <f t="shared" si="33"/>
        <v>5</v>
      </c>
      <c r="BO189" s="106">
        <f t="shared" si="34"/>
        <v>2</v>
      </c>
      <c r="BP189" s="106">
        <f t="shared" si="35"/>
        <v>2</v>
      </c>
      <c r="BQ189" s="106">
        <f t="shared" si="36"/>
        <v>5</v>
      </c>
      <c r="BR189" s="106">
        <f t="shared" si="37"/>
        <v>2</v>
      </c>
      <c r="BS189" s="106">
        <f t="shared" si="38"/>
        <v>2</v>
      </c>
      <c r="BT189" s="106">
        <f t="shared" si="39"/>
        <v>6</v>
      </c>
      <c r="BU189" s="106">
        <f t="shared" si="40"/>
        <v>2</v>
      </c>
      <c r="BV189" s="106">
        <f t="shared" si="41"/>
        <v>3</v>
      </c>
      <c r="BW189" s="106">
        <f t="shared" si="42"/>
        <v>6</v>
      </c>
      <c r="BX189" s="106">
        <f t="shared" si="43"/>
        <v>2</v>
      </c>
      <c r="BY189" s="106">
        <f t="shared" si="44"/>
        <v>3</v>
      </c>
      <c r="BZ189" s="106">
        <f t="shared" si="45"/>
        <v>7</v>
      </c>
      <c r="CA189" s="106">
        <f t="shared" si="46"/>
        <v>2</v>
      </c>
      <c r="CB189" s="106">
        <f t="shared" si="47"/>
        <v>4</v>
      </c>
    </row>
    <row r="190" spans="1:80" ht="15.75" customHeight="1">
      <c r="A190" s="249" t="s">
        <v>87</v>
      </c>
      <c r="B190" s="249">
        <v>98</v>
      </c>
      <c r="C190" s="249">
        <v>0.1</v>
      </c>
      <c r="D190" s="249">
        <v>26</v>
      </c>
      <c r="E190" s="249">
        <v>1</v>
      </c>
      <c r="F190" s="249"/>
      <c r="G190" s="249"/>
      <c r="H190" s="249">
        <v>57</v>
      </c>
      <c r="I190" s="249">
        <v>2</v>
      </c>
      <c r="J190" s="249"/>
      <c r="K190" s="249"/>
      <c r="L190" s="249">
        <v>57</v>
      </c>
      <c r="M190" s="249">
        <v>2</v>
      </c>
      <c r="N190" s="249"/>
      <c r="O190" s="249"/>
      <c r="P190" s="249">
        <v>54</v>
      </c>
      <c r="Q190" s="249">
        <v>2</v>
      </c>
      <c r="R190" s="249"/>
      <c r="S190" s="249"/>
      <c r="T190" s="249">
        <v>66</v>
      </c>
      <c r="U190" s="249">
        <v>2</v>
      </c>
      <c r="V190" s="249"/>
      <c r="W190" s="249"/>
      <c r="X190" s="249">
        <v>62</v>
      </c>
      <c r="Y190" s="249">
        <v>2</v>
      </c>
      <c r="Z190" s="249"/>
      <c r="AA190" s="249"/>
      <c r="AB190" s="249">
        <v>54</v>
      </c>
      <c r="AC190" s="249">
        <v>2</v>
      </c>
      <c r="AD190" s="249"/>
      <c r="AE190" s="249"/>
      <c r="AF190" s="249">
        <v>40</v>
      </c>
      <c r="AG190" s="249">
        <v>2</v>
      </c>
      <c r="AH190" s="249"/>
      <c r="AI190" s="249"/>
      <c r="AJ190" s="249">
        <v>48</v>
      </c>
      <c r="AK190" s="249">
        <v>2</v>
      </c>
      <c r="AL190" s="249"/>
      <c r="AM190" s="249"/>
      <c r="AN190" s="249">
        <v>41</v>
      </c>
      <c r="AO190" s="249">
        <v>2</v>
      </c>
      <c r="AP190" s="249"/>
      <c r="AQ190" s="249"/>
      <c r="AR190" s="249">
        <v>34</v>
      </c>
      <c r="AS190" s="249">
        <v>2</v>
      </c>
      <c r="AT190" s="249"/>
      <c r="AU190" s="249"/>
      <c r="AV190" s="249"/>
      <c r="AW190" s="249"/>
      <c r="AX190" s="249">
        <v>39</v>
      </c>
      <c r="AY190" s="249">
        <v>3</v>
      </c>
      <c r="AZ190" s="249" t="s">
        <v>15</v>
      </c>
      <c r="BA190" s="249" t="s">
        <v>15</v>
      </c>
      <c r="BB190" s="249" t="s">
        <v>15</v>
      </c>
      <c r="BC190" s="249" t="s">
        <v>15</v>
      </c>
      <c r="BD190" s="249" t="s">
        <v>15</v>
      </c>
      <c r="BE190" s="249" t="s">
        <v>15</v>
      </c>
      <c r="BF190" s="249" t="s">
        <v>15</v>
      </c>
      <c r="BG190" s="249" t="s">
        <v>15</v>
      </c>
      <c r="BH190" s="249" t="s">
        <v>15</v>
      </c>
      <c r="BI190" s="249" t="s">
        <v>15</v>
      </c>
      <c r="BJ190" s="249" t="s">
        <v>15</v>
      </c>
      <c r="BK190" s="106">
        <f t="shared" si="30"/>
        <v>2</v>
      </c>
      <c r="BL190" s="106">
        <f t="shared" si="31"/>
        <v>1</v>
      </c>
      <c r="BM190" s="106">
        <f t="shared" si="32"/>
        <v>0</v>
      </c>
      <c r="BN190" s="106">
        <f t="shared" si="33"/>
        <v>2</v>
      </c>
      <c r="BO190" s="106">
        <f t="shared" si="34"/>
        <v>2</v>
      </c>
      <c r="BP190" s="106">
        <f t="shared" si="35"/>
        <v>0</v>
      </c>
      <c r="BQ190" s="106">
        <f t="shared" si="36"/>
        <v>2</v>
      </c>
      <c r="BR190" s="106">
        <f t="shared" si="37"/>
        <v>2</v>
      </c>
      <c r="BS190" s="106">
        <f t="shared" si="38"/>
        <v>0</v>
      </c>
      <c r="BT190" s="106">
        <f t="shared" si="39"/>
        <v>3</v>
      </c>
      <c r="BU190" s="106">
        <f t="shared" si="40"/>
        <v>2</v>
      </c>
      <c r="BV190" s="106">
        <f t="shared" si="41"/>
        <v>0</v>
      </c>
      <c r="BW190" s="106">
        <f t="shared" si="42"/>
        <v>3</v>
      </c>
      <c r="BX190" s="106">
        <f t="shared" si="43"/>
        <v>2</v>
      </c>
      <c r="BY190" s="106">
        <f t="shared" si="44"/>
        <v>0</v>
      </c>
      <c r="BZ190" s="106">
        <f t="shared" si="45"/>
        <v>3</v>
      </c>
      <c r="CA190" s="106">
        <f t="shared" si="46"/>
        <v>3</v>
      </c>
      <c r="CB190" s="106">
        <f t="shared" si="47"/>
        <v>0</v>
      </c>
    </row>
    <row r="191" spans="1:80" ht="15.75" customHeight="1">
      <c r="A191" s="249" t="s">
        <v>87</v>
      </c>
      <c r="B191" s="249">
        <v>151</v>
      </c>
      <c r="C191" s="249">
        <v>0.1</v>
      </c>
      <c r="D191" s="249">
        <v>29</v>
      </c>
      <c r="E191" s="249">
        <v>1</v>
      </c>
      <c r="F191" s="249">
        <v>23</v>
      </c>
      <c r="G191" s="249">
        <v>1</v>
      </c>
      <c r="H191" s="249">
        <v>24</v>
      </c>
      <c r="I191" s="249">
        <v>1</v>
      </c>
      <c r="J191" s="249">
        <v>34</v>
      </c>
      <c r="K191" s="249">
        <v>2</v>
      </c>
      <c r="L191" s="249">
        <v>35</v>
      </c>
      <c r="M191" s="249">
        <v>2</v>
      </c>
      <c r="N191" s="249">
        <v>38</v>
      </c>
      <c r="O191" s="249">
        <v>2</v>
      </c>
      <c r="P191" s="249">
        <v>24</v>
      </c>
      <c r="Q191" s="249">
        <v>1</v>
      </c>
      <c r="R191" s="249">
        <v>41</v>
      </c>
      <c r="S191" s="249">
        <v>2</v>
      </c>
      <c r="T191" s="249">
        <v>19</v>
      </c>
      <c r="U191" s="249">
        <v>1</v>
      </c>
      <c r="V191" s="249">
        <v>23</v>
      </c>
      <c r="W191" s="249">
        <v>1</v>
      </c>
      <c r="X191" s="249">
        <v>26</v>
      </c>
      <c r="Y191" s="249">
        <v>1</v>
      </c>
      <c r="Z191" s="249">
        <v>35</v>
      </c>
      <c r="AA191" s="249">
        <v>2</v>
      </c>
      <c r="AB191" s="249">
        <v>23</v>
      </c>
      <c r="AC191" s="249">
        <v>1</v>
      </c>
      <c r="AD191" s="249">
        <v>22</v>
      </c>
      <c r="AE191" s="249">
        <v>1</v>
      </c>
      <c r="AF191" s="249">
        <v>35</v>
      </c>
      <c r="AG191" s="249">
        <v>2</v>
      </c>
      <c r="AH191" s="249">
        <v>17</v>
      </c>
      <c r="AI191" s="249">
        <v>1</v>
      </c>
      <c r="AJ191" s="249">
        <v>18</v>
      </c>
      <c r="AK191" s="249">
        <v>1</v>
      </c>
      <c r="AL191" s="249">
        <v>17</v>
      </c>
      <c r="AM191" s="249">
        <v>1</v>
      </c>
      <c r="AN191" s="249">
        <v>13</v>
      </c>
      <c r="AO191" s="249">
        <v>1</v>
      </c>
      <c r="AP191" s="249">
        <v>24</v>
      </c>
      <c r="AQ191" s="249">
        <v>1</v>
      </c>
      <c r="AR191" s="249">
        <v>22</v>
      </c>
      <c r="AS191" s="249">
        <v>1</v>
      </c>
      <c r="AT191" s="249">
        <v>23</v>
      </c>
      <c r="AU191" s="249">
        <v>1</v>
      </c>
      <c r="AV191" s="249">
        <v>23</v>
      </c>
      <c r="AW191" s="249">
        <v>1</v>
      </c>
      <c r="AX191" s="249"/>
      <c r="AY191" s="249"/>
      <c r="AZ191" s="249" t="s">
        <v>15</v>
      </c>
      <c r="BA191" s="249" t="s">
        <v>15</v>
      </c>
      <c r="BB191" s="249" t="s">
        <v>15</v>
      </c>
      <c r="BC191" s="249" t="s">
        <v>15</v>
      </c>
      <c r="BD191" s="249" t="s">
        <v>15</v>
      </c>
      <c r="BE191" s="249" t="s">
        <v>15</v>
      </c>
      <c r="BF191" s="249" t="s">
        <v>15</v>
      </c>
      <c r="BG191" s="249" t="s">
        <v>15</v>
      </c>
      <c r="BH191" s="249" t="s">
        <v>15</v>
      </c>
      <c r="BI191" s="249" t="s">
        <v>15</v>
      </c>
      <c r="BJ191" s="249" t="s">
        <v>15</v>
      </c>
      <c r="BK191" s="106">
        <f t="shared" si="30"/>
        <v>2</v>
      </c>
      <c r="BL191" s="106">
        <f t="shared" si="31"/>
        <v>1</v>
      </c>
      <c r="BM191" s="106">
        <f t="shared" si="32"/>
        <v>1</v>
      </c>
      <c r="BN191" s="106">
        <f t="shared" si="33"/>
        <v>3</v>
      </c>
      <c r="BO191" s="106">
        <f t="shared" si="34"/>
        <v>1</v>
      </c>
      <c r="BP191" s="106">
        <f t="shared" si="35"/>
        <v>1</v>
      </c>
      <c r="BQ191" s="106">
        <f t="shared" si="36"/>
        <v>3</v>
      </c>
      <c r="BR191" s="106">
        <f t="shared" si="37"/>
        <v>1</v>
      </c>
      <c r="BS191" s="106">
        <f t="shared" si="38"/>
        <v>1</v>
      </c>
      <c r="BT191" s="106">
        <f t="shared" si="39"/>
        <v>3</v>
      </c>
      <c r="BU191" s="106">
        <f t="shared" si="40"/>
        <v>1</v>
      </c>
      <c r="BV191" s="106">
        <f t="shared" si="41"/>
        <v>2</v>
      </c>
      <c r="BW191" s="106">
        <f t="shared" si="42"/>
        <v>4</v>
      </c>
      <c r="BX191" s="106">
        <f t="shared" si="43"/>
        <v>2</v>
      </c>
      <c r="BY191" s="106">
        <f t="shared" si="44"/>
        <v>2</v>
      </c>
      <c r="BZ191" s="106">
        <f t="shared" si="45"/>
        <v>4</v>
      </c>
      <c r="CA191" s="106">
        <f t="shared" si="46"/>
        <v>2</v>
      </c>
      <c r="CB191" s="106">
        <f t="shared" si="47"/>
        <v>2</v>
      </c>
    </row>
    <row r="192" spans="1:80" ht="15.75" customHeight="1">
      <c r="A192" s="249" t="s">
        <v>347</v>
      </c>
      <c r="B192" s="249">
        <v>2</v>
      </c>
      <c r="C192" s="249">
        <v>0.1</v>
      </c>
      <c r="D192" s="249">
        <v>39</v>
      </c>
      <c r="E192" s="249">
        <v>2</v>
      </c>
      <c r="F192" s="249"/>
      <c r="G192" s="249"/>
      <c r="H192" s="249">
        <v>33</v>
      </c>
      <c r="I192" s="249">
        <v>2</v>
      </c>
      <c r="J192" s="249"/>
      <c r="K192" s="249"/>
      <c r="L192" s="249">
        <v>32</v>
      </c>
      <c r="M192" s="249">
        <v>2</v>
      </c>
      <c r="N192" s="249"/>
      <c r="O192" s="249"/>
      <c r="P192" s="249">
        <v>45</v>
      </c>
      <c r="Q192" s="249">
        <v>2</v>
      </c>
      <c r="R192" s="249"/>
      <c r="S192" s="249"/>
      <c r="T192" s="249">
        <v>35</v>
      </c>
      <c r="U192" s="249">
        <v>2</v>
      </c>
      <c r="V192" s="249"/>
      <c r="W192" s="249"/>
      <c r="X192" s="249">
        <v>33</v>
      </c>
      <c r="Y192" s="249">
        <v>2</v>
      </c>
      <c r="Z192" s="249"/>
      <c r="AA192" s="249"/>
      <c r="AB192" s="249">
        <v>42</v>
      </c>
      <c r="AC192" s="249">
        <v>2</v>
      </c>
      <c r="AD192" s="249"/>
      <c r="AE192" s="249"/>
      <c r="AF192" s="249">
        <v>31</v>
      </c>
      <c r="AG192" s="249">
        <v>2</v>
      </c>
      <c r="AH192" s="249"/>
      <c r="AI192" s="249"/>
      <c r="AJ192" s="249">
        <v>34</v>
      </c>
      <c r="AK192" s="249">
        <v>2</v>
      </c>
      <c r="AL192" s="249"/>
      <c r="AM192" s="249"/>
      <c r="AN192" s="249">
        <v>21</v>
      </c>
      <c r="AO192" s="249">
        <v>1</v>
      </c>
      <c r="AP192" s="249"/>
      <c r="AQ192" s="249"/>
      <c r="AR192" s="249">
        <v>40</v>
      </c>
      <c r="AS192" s="249">
        <v>2</v>
      </c>
      <c r="AT192" s="249"/>
      <c r="AU192" s="249"/>
      <c r="AV192" s="249"/>
      <c r="AW192" s="249"/>
      <c r="AX192" s="249">
        <v>23</v>
      </c>
      <c r="AY192" s="249">
        <v>1</v>
      </c>
      <c r="AZ192" s="249" t="s">
        <v>15</v>
      </c>
      <c r="BA192" s="249" t="s">
        <v>15</v>
      </c>
      <c r="BB192" s="249" t="s">
        <v>15</v>
      </c>
      <c r="BC192" s="249" t="s">
        <v>15</v>
      </c>
      <c r="BD192" s="249" t="s">
        <v>15</v>
      </c>
      <c r="BE192" s="249" t="s">
        <v>15</v>
      </c>
      <c r="BF192" s="249" t="s">
        <v>15</v>
      </c>
      <c r="BG192" s="249" t="s">
        <v>15</v>
      </c>
      <c r="BH192" s="249" t="s">
        <v>15</v>
      </c>
      <c r="BI192" s="249" t="s">
        <v>15</v>
      </c>
      <c r="BJ192" s="249" t="s">
        <v>15</v>
      </c>
      <c r="BK192" s="106">
        <f t="shared" si="30"/>
        <v>2</v>
      </c>
      <c r="BL192" s="106">
        <f t="shared" si="31"/>
        <v>1</v>
      </c>
      <c r="BM192" s="106">
        <f t="shared" si="32"/>
        <v>0</v>
      </c>
      <c r="BN192" s="106">
        <f t="shared" si="33"/>
        <v>2</v>
      </c>
      <c r="BO192" s="106">
        <f t="shared" si="34"/>
        <v>2</v>
      </c>
      <c r="BP192" s="106">
        <f t="shared" si="35"/>
        <v>0</v>
      </c>
      <c r="BQ192" s="106">
        <f t="shared" si="36"/>
        <v>2</v>
      </c>
      <c r="BR192" s="106">
        <f t="shared" si="37"/>
        <v>2</v>
      </c>
      <c r="BS192" s="106">
        <f t="shared" si="38"/>
        <v>0</v>
      </c>
      <c r="BT192" s="106">
        <f t="shared" si="39"/>
        <v>3</v>
      </c>
      <c r="BU192" s="106">
        <f t="shared" si="40"/>
        <v>2</v>
      </c>
      <c r="BV192" s="106">
        <f t="shared" si="41"/>
        <v>0</v>
      </c>
      <c r="BW192" s="106">
        <f t="shared" si="42"/>
        <v>3</v>
      </c>
      <c r="BX192" s="106">
        <f t="shared" si="43"/>
        <v>2</v>
      </c>
      <c r="BY192" s="106">
        <f t="shared" si="44"/>
        <v>0</v>
      </c>
      <c r="BZ192" s="106">
        <f t="shared" si="45"/>
        <v>3</v>
      </c>
      <c r="CA192" s="106">
        <f t="shared" si="46"/>
        <v>3</v>
      </c>
      <c r="CB192" s="106">
        <f t="shared" si="47"/>
        <v>0</v>
      </c>
    </row>
    <row r="193" spans="1:83" ht="15.75" customHeight="1">
      <c r="A193" s="249" t="s">
        <v>87</v>
      </c>
      <c r="B193" s="249">
        <v>150</v>
      </c>
      <c r="C193" s="249">
        <v>0.1</v>
      </c>
      <c r="D193" s="249">
        <v>21</v>
      </c>
      <c r="E193" s="249">
        <v>1</v>
      </c>
      <c r="F193" s="249">
        <v>25</v>
      </c>
      <c r="G193" s="249">
        <v>1</v>
      </c>
      <c r="H193" s="249">
        <v>34</v>
      </c>
      <c r="I193" s="249">
        <v>2</v>
      </c>
      <c r="J193" s="249">
        <v>17</v>
      </c>
      <c r="K193" s="249">
        <v>1</v>
      </c>
      <c r="L193" s="249">
        <v>15</v>
      </c>
      <c r="M193" s="249">
        <v>1</v>
      </c>
      <c r="N193" s="249" t="s">
        <v>15</v>
      </c>
      <c r="O193" s="249" t="s">
        <v>15</v>
      </c>
      <c r="P193" s="249">
        <v>34</v>
      </c>
      <c r="Q193" s="249">
        <v>2</v>
      </c>
      <c r="R193" s="249">
        <v>9</v>
      </c>
      <c r="S193" s="249">
        <v>1</v>
      </c>
      <c r="T193" s="249">
        <v>29</v>
      </c>
      <c r="U193" s="249">
        <v>1</v>
      </c>
      <c r="V193" s="249" t="s">
        <v>15</v>
      </c>
      <c r="W193" s="249" t="s">
        <v>15</v>
      </c>
      <c r="X193" s="249">
        <v>27</v>
      </c>
      <c r="Y193" s="249">
        <v>1</v>
      </c>
      <c r="Z193" s="249">
        <v>15</v>
      </c>
      <c r="AA193" s="249">
        <v>1</v>
      </c>
      <c r="AB193" s="249">
        <v>40</v>
      </c>
      <c r="AC193" s="249">
        <v>2</v>
      </c>
      <c r="AD193" s="249" t="s">
        <v>15</v>
      </c>
      <c r="AE193" s="249" t="s">
        <v>15</v>
      </c>
      <c r="AF193" s="249">
        <v>41</v>
      </c>
      <c r="AG193" s="249">
        <v>2</v>
      </c>
      <c r="AH193" s="249" t="s">
        <v>15</v>
      </c>
      <c r="AI193" s="249" t="s">
        <v>15</v>
      </c>
      <c r="AJ193" s="249">
        <v>25</v>
      </c>
      <c r="AK193" s="249">
        <v>1</v>
      </c>
      <c r="AL193" s="249" t="s">
        <v>15</v>
      </c>
      <c r="AM193" s="249" t="s">
        <v>15</v>
      </c>
      <c r="AN193" s="249">
        <v>29</v>
      </c>
      <c r="AO193" s="249">
        <v>1</v>
      </c>
      <c r="AP193" s="249" t="s">
        <v>15</v>
      </c>
      <c r="AQ193" s="249" t="s">
        <v>15</v>
      </c>
      <c r="AR193" s="249">
        <v>25</v>
      </c>
      <c r="AS193" s="249">
        <v>1</v>
      </c>
      <c r="AT193" s="249" t="s">
        <v>15</v>
      </c>
      <c r="AU193" s="249" t="s">
        <v>15</v>
      </c>
      <c r="AV193" s="249" t="s">
        <v>15</v>
      </c>
      <c r="AW193" s="249" t="s">
        <v>15</v>
      </c>
      <c r="AX193" s="249"/>
      <c r="AY193" s="249"/>
      <c r="AZ193" s="249" t="s">
        <v>15</v>
      </c>
      <c r="BA193" s="249" t="s">
        <v>15</v>
      </c>
      <c r="BB193" s="249" t="s">
        <v>15</v>
      </c>
      <c r="BC193" s="249" t="s">
        <v>15</v>
      </c>
      <c r="BD193" s="249" t="s">
        <v>15</v>
      </c>
      <c r="BE193" s="249" t="s">
        <v>15</v>
      </c>
      <c r="BF193" s="249" t="s">
        <v>15</v>
      </c>
      <c r="BG193" s="249" t="s">
        <v>15</v>
      </c>
      <c r="BH193" s="249" t="s">
        <v>15</v>
      </c>
      <c r="BI193" s="249" t="s">
        <v>15</v>
      </c>
      <c r="BJ193" s="249" t="s">
        <v>15</v>
      </c>
      <c r="BK193" s="106" t="e">
        <f t="shared" si="30"/>
        <v>#VALUE!</v>
      </c>
      <c r="BL193" s="106">
        <f t="shared" si="31"/>
        <v>1</v>
      </c>
      <c r="BM193" s="106" t="e">
        <f t="shared" si="32"/>
        <v>#VALUE!</v>
      </c>
      <c r="BN193" s="106" t="e">
        <f t="shared" si="33"/>
        <v>#VALUE!</v>
      </c>
      <c r="BO193" s="106">
        <f t="shared" si="34"/>
        <v>1</v>
      </c>
      <c r="BP193" s="106" t="e">
        <f t="shared" si="35"/>
        <v>#VALUE!</v>
      </c>
      <c r="BQ193" s="106" t="e">
        <f t="shared" si="36"/>
        <v>#VALUE!</v>
      </c>
      <c r="BR193" s="106">
        <f t="shared" si="37"/>
        <v>2</v>
      </c>
      <c r="BS193" s="106" t="e">
        <f t="shared" si="38"/>
        <v>#VALUE!</v>
      </c>
      <c r="BT193" s="106" t="e">
        <f t="shared" si="39"/>
        <v>#VALUE!</v>
      </c>
      <c r="BU193" s="106">
        <f t="shared" si="40"/>
        <v>2</v>
      </c>
      <c r="BV193" s="106" t="e">
        <f t="shared" si="41"/>
        <v>#VALUE!</v>
      </c>
      <c r="BW193" s="106" t="e">
        <f t="shared" si="42"/>
        <v>#VALUE!</v>
      </c>
      <c r="BX193" s="106">
        <f t="shared" si="43"/>
        <v>2</v>
      </c>
      <c r="BY193" s="106" t="e">
        <f t="shared" si="44"/>
        <v>#VALUE!</v>
      </c>
      <c r="BZ193" s="106" t="e">
        <f t="shared" si="45"/>
        <v>#VALUE!</v>
      </c>
      <c r="CA193" s="106">
        <f t="shared" si="46"/>
        <v>2</v>
      </c>
      <c r="CB193" s="106" t="e">
        <f t="shared" si="47"/>
        <v>#VALUE!</v>
      </c>
    </row>
    <row r="194" spans="1:83" ht="15.75" customHeight="1">
      <c r="A194" s="249" t="s">
        <v>87</v>
      </c>
      <c r="B194" s="249">
        <v>8</v>
      </c>
      <c r="C194" s="249">
        <v>0.1</v>
      </c>
      <c r="D194" s="249">
        <v>35</v>
      </c>
      <c r="E194" s="249">
        <v>2</v>
      </c>
      <c r="F194" s="249"/>
      <c r="G194" s="249"/>
      <c r="H194" s="249">
        <v>53</v>
      </c>
      <c r="I194" s="249">
        <v>3</v>
      </c>
      <c r="J194" s="249"/>
      <c r="K194" s="249"/>
      <c r="L194" s="249">
        <v>31</v>
      </c>
      <c r="M194" s="249">
        <v>2</v>
      </c>
      <c r="N194" s="249"/>
      <c r="O194" s="249"/>
      <c r="P194" s="249">
        <v>38</v>
      </c>
      <c r="Q194" s="249">
        <v>2</v>
      </c>
      <c r="R194" s="249"/>
      <c r="S194" s="249"/>
      <c r="T194" s="249">
        <v>43</v>
      </c>
      <c r="U194" s="249">
        <v>2</v>
      </c>
      <c r="V194" s="249"/>
      <c r="W194" s="249"/>
      <c r="X194" s="249">
        <v>47</v>
      </c>
      <c r="Y194" s="249">
        <v>2</v>
      </c>
      <c r="Z194" s="249"/>
      <c r="AA194" s="249"/>
      <c r="AB194" s="249">
        <v>25</v>
      </c>
      <c r="AC194" s="249">
        <v>2</v>
      </c>
      <c r="AD194" s="249"/>
      <c r="AE194" s="249"/>
      <c r="AF194" s="249">
        <v>27</v>
      </c>
      <c r="AG194" s="249">
        <v>2</v>
      </c>
      <c r="AH194" s="249"/>
      <c r="AI194" s="249"/>
      <c r="AJ194" s="249">
        <v>30</v>
      </c>
      <c r="AK194" s="249">
        <v>2</v>
      </c>
      <c r="AL194" s="249"/>
      <c r="AM194" s="249"/>
      <c r="AN194" s="249" t="s">
        <v>15</v>
      </c>
      <c r="AO194" s="249" t="s">
        <v>15</v>
      </c>
      <c r="AP194" s="249"/>
      <c r="AQ194" s="249"/>
      <c r="AR194" s="249" t="s">
        <v>15</v>
      </c>
      <c r="AS194" s="249" t="s">
        <v>15</v>
      </c>
      <c r="AT194" s="249"/>
      <c r="AU194" s="249"/>
      <c r="AV194" s="249"/>
      <c r="AW194" s="249"/>
      <c r="AX194" s="249" t="s">
        <v>15</v>
      </c>
      <c r="AY194" s="249" t="s">
        <v>15</v>
      </c>
      <c r="AZ194" s="249" t="s">
        <v>15</v>
      </c>
      <c r="BA194" s="249" t="s">
        <v>15</v>
      </c>
      <c r="BB194" s="249" t="s">
        <v>15</v>
      </c>
      <c r="BC194" s="249" t="s">
        <v>15</v>
      </c>
      <c r="BD194" s="249" t="s">
        <v>15</v>
      </c>
      <c r="BE194" s="249" t="s">
        <v>15</v>
      </c>
      <c r="BF194" s="249" t="s">
        <v>15</v>
      </c>
      <c r="BG194" s="249" t="s">
        <v>15</v>
      </c>
      <c r="BH194" s="249" t="s">
        <v>15</v>
      </c>
      <c r="BI194" s="249" t="s">
        <v>15</v>
      </c>
      <c r="BJ194" s="249" t="s">
        <v>15</v>
      </c>
      <c r="BK194" s="106" t="e">
        <f t="shared" si="30"/>
        <v>#VALUE!</v>
      </c>
      <c r="BL194" s="106">
        <f t="shared" si="31"/>
        <v>1</v>
      </c>
      <c r="BM194" s="106">
        <f t="shared" si="32"/>
        <v>0</v>
      </c>
      <c r="BN194" s="106" t="e">
        <f t="shared" si="33"/>
        <v>#VALUE!</v>
      </c>
      <c r="BO194" s="106">
        <f t="shared" si="34"/>
        <v>2</v>
      </c>
      <c r="BP194" s="106">
        <f t="shared" si="35"/>
        <v>0</v>
      </c>
      <c r="BQ194" s="106" t="e">
        <f t="shared" si="36"/>
        <v>#VALUE!</v>
      </c>
      <c r="BR194" s="106">
        <f t="shared" si="37"/>
        <v>2</v>
      </c>
      <c r="BS194" s="106">
        <f t="shared" si="38"/>
        <v>0</v>
      </c>
      <c r="BT194" s="106" t="e">
        <f t="shared" si="39"/>
        <v>#VALUE!</v>
      </c>
      <c r="BU194" s="106">
        <f t="shared" si="40"/>
        <v>2</v>
      </c>
      <c r="BV194" s="106">
        <f t="shared" si="41"/>
        <v>0</v>
      </c>
      <c r="BW194" s="106" t="e">
        <f t="shared" si="42"/>
        <v>#VALUE!</v>
      </c>
      <c r="BX194" s="106">
        <f t="shared" si="43"/>
        <v>2</v>
      </c>
      <c r="BY194" s="106">
        <f t="shared" si="44"/>
        <v>0</v>
      </c>
      <c r="BZ194" s="106" t="e">
        <f t="shared" si="45"/>
        <v>#VALUE!</v>
      </c>
      <c r="CA194" s="106">
        <f t="shared" si="46"/>
        <v>3</v>
      </c>
      <c r="CB194" s="106">
        <f t="shared" si="47"/>
        <v>0</v>
      </c>
    </row>
    <row r="195" spans="1:83" ht="15.75" customHeight="1">
      <c r="A195" s="249" t="s">
        <v>87</v>
      </c>
      <c r="B195" s="249" t="s">
        <v>951</v>
      </c>
      <c r="C195" s="249">
        <v>0.1</v>
      </c>
      <c r="D195" s="249">
        <v>204</v>
      </c>
      <c r="E195" s="249">
        <v>7</v>
      </c>
      <c r="F195" s="249">
        <v>170</v>
      </c>
      <c r="G195" s="249">
        <v>4</v>
      </c>
      <c r="H195" s="249">
        <v>150</v>
      </c>
      <c r="I195" s="249">
        <v>7</v>
      </c>
      <c r="J195" s="249">
        <v>167</v>
      </c>
      <c r="K195" s="249">
        <v>4</v>
      </c>
      <c r="L195" s="249">
        <v>174</v>
      </c>
      <c r="M195" s="249">
        <v>7</v>
      </c>
      <c r="N195" s="249">
        <v>190</v>
      </c>
      <c r="O195" s="249">
        <v>6</v>
      </c>
      <c r="P195" s="249">
        <v>175</v>
      </c>
      <c r="Q195" s="249">
        <v>6</v>
      </c>
      <c r="R195" s="249">
        <v>132</v>
      </c>
      <c r="S195" s="249">
        <v>4</v>
      </c>
      <c r="T195" s="249">
        <v>191</v>
      </c>
      <c r="U195" s="249">
        <v>7</v>
      </c>
      <c r="V195" s="249">
        <v>137</v>
      </c>
      <c r="W195" s="249">
        <v>4</v>
      </c>
      <c r="X195" s="249">
        <v>187</v>
      </c>
      <c r="Y195" s="249">
        <v>7</v>
      </c>
      <c r="Z195" s="249">
        <v>132</v>
      </c>
      <c r="AA195" s="249">
        <v>6</v>
      </c>
      <c r="AB195" s="249">
        <v>167</v>
      </c>
      <c r="AC195" s="249">
        <v>7</v>
      </c>
      <c r="AD195" s="249">
        <v>118</v>
      </c>
      <c r="AE195" s="249">
        <v>4</v>
      </c>
      <c r="AF195" s="249">
        <v>178</v>
      </c>
      <c r="AG195" s="249">
        <v>6</v>
      </c>
      <c r="AH195" s="249">
        <v>89</v>
      </c>
      <c r="AI195" s="249">
        <v>3</v>
      </c>
      <c r="AJ195" s="249">
        <v>135</v>
      </c>
      <c r="AK195" s="249">
        <v>7</v>
      </c>
      <c r="AL195" s="249">
        <v>86</v>
      </c>
      <c r="AM195" s="249">
        <v>3</v>
      </c>
      <c r="AN195" s="249">
        <v>58</v>
      </c>
      <c r="AO195" s="249">
        <v>2</v>
      </c>
      <c r="AP195" s="249">
        <v>54</v>
      </c>
      <c r="AQ195" s="249">
        <v>2</v>
      </c>
      <c r="AR195" s="249">
        <v>123</v>
      </c>
      <c r="AS195" s="249">
        <v>6</v>
      </c>
      <c r="AT195" s="249">
        <v>81</v>
      </c>
      <c r="AU195" s="249">
        <v>4</v>
      </c>
      <c r="AV195" s="249">
        <v>81</v>
      </c>
      <c r="AW195" s="249">
        <v>4</v>
      </c>
      <c r="AX195" s="249"/>
      <c r="AY195" s="249"/>
      <c r="AZ195" s="249" t="s">
        <v>15</v>
      </c>
      <c r="BA195" s="249" t="s">
        <v>15</v>
      </c>
      <c r="BB195" s="249" t="s">
        <v>15</v>
      </c>
      <c r="BC195" s="249" t="s">
        <v>15</v>
      </c>
      <c r="BD195" s="249" t="s">
        <v>15</v>
      </c>
      <c r="BE195" s="249" t="s">
        <v>15</v>
      </c>
      <c r="BF195" s="249" t="s">
        <v>15</v>
      </c>
      <c r="BG195" s="249" t="s">
        <v>15</v>
      </c>
      <c r="BH195" s="249" t="s">
        <v>15</v>
      </c>
      <c r="BI195" s="249" t="s">
        <v>15</v>
      </c>
      <c r="BJ195" s="249" t="s">
        <v>15</v>
      </c>
      <c r="BK195" s="106">
        <f t="shared" si="30"/>
        <v>8</v>
      </c>
      <c r="BL195" s="106">
        <f t="shared" si="31"/>
        <v>4</v>
      </c>
      <c r="BM195" s="106">
        <f t="shared" si="32"/>
        <v>2</v>
      </c>
      <c r="BN195" s="106">
        <f t="shared" si="33"/>
        <v>11</v>
      </c>
      <c r="BO195" s="106">
        <f t="shared" si="34"/>
        <v>5</v>
      </c>
      <c r="BP195" s="106">
        <f t="shared" si="35"/>
        <v>4</v>
      </c>
      <c r="BQ195" s="106">
        <f t="shared" si="36"/>
        <v>10</v>
      </c>
      <c r="BR195" s="106">
        <f t="shared" si="37"/>
        <v>5</v>
      </c>
      <c r="BS195" s="106">
        <f t="shared" si="38"/>
        <v>3</v>
      </c>
      <c r="BT195" s="106">
        <f t="shared" si="39"/>
        <v>12</v>
      </c>
      <c r="BU195" s="106">
        <f t="shared" si="40"/>
        <v>6</v>
      </c>
      <c r="BV195" s="106">
        <f t="shared" si="41"/>
        <v>4</v>
      </c>
      <c r="BW195" s="106">
        <f t="shared" si="42"/>
        <v>13</v>
      </c>
      <c r="BX195" s="106">
        <f t="shared" si="43"/>
        <v>6</v>
      </c>
      <c r="BY195" s="106">
        <f t="shared" si="44"/>
        <v>4</v>
      </c>
      <c r="BZ195" s="106">
        <f t="shared" si="45"/>
        <v>15</v>
      </c>
      <c r="CA195" s="106">
        <f t="shared" si="46"/>
        <v>8</v>
      </c>
      <c r="CB195" s="106">
        <f t="shared" si="47"/>
        <v>6</v>
      </c>
    </row>
    <row r="196" spans="1:83" ht="15.75" customHeight="1">
      <c r="A196" s="249" t="s">
        <v>239</v>
      </c>
      <c r="B196" s="249">
        <v>31</v>
      </c>
      <c r="C196" s="249">
        <v>0.1</v>
      </c>
      <c r="D196" s="249">
        <v>45</v>
      </c>
      <c r="E196" s="249">
        <v>2</v>
      </c>
      <c r="F196" s="249">
        <v>29</v>
      </c>
      <c r="G196" s="249">
        <v>1</v>
      </c>
      <c r="H196" s="249">
        <v>57</v>
      </c>
      <c r="I196" s="249">
        <v>3</v>
      </c>
      <c r="J196" s="249">
        <v>22</v>
      </c>
      <c r="K196" s="249">
        <v>1</v>
      </c>
      <c r="L196" s="249">
        <v>47</v>
      </c>
      <c r="M196" s="249">
        <v>2</v>
      </c>
      <c r="N196" s="249">
        <v>13</v>
      </c>
      <c r="O196" s="249">
        <v>1</v>
      </c>
      <c r="P196" s="249">
        <v>50</v>
      </c>
      <c r="Q196" s="249">
        <v>2</v>
      </c>
      <c r="R196" s="249">
        <v>16</v>
      </c>
      <c r="S196" s="249">
        <v>1</v>
      </c>
      <c r="T196" s="249">
        <v>51</v>
      </c>
      <c r="U196" s="249">
        <v>2</v>
      </c>
      <c r="V196" s="249">
        <v>18</v>
      </c>
      <c r="W196" s="249">
        <v>1</v>
      </c>
      <c r="X196" s="249">
        <v>52</v>
      </c>
      <c r="Y196" s="249">
        <v>2</v>
      </c>
      <c r="Z196" s="249">
        <v>14</v>
      </c>
      <c r="AA196" s="249">
        <v>1</v>
      </c>
      <c r="AB196" s="249">
        <v>32</v>
      </c>
      <c r="AC196" s="249">
        <v>2</v>
      </c>
      <c r="AD196" s="249">
        <v>10</v>
      </c>
      <c r="AE196" s="249">
        <v>1</v>
      </c>
      <c r="AF196" s="249">
        <v>40</v>
      </c>
      <c r="AG196" s="249">
        <v>2</v>
      </c>
      <c r="AH196" s="249">
        <v>11</v>
      </c>
      <c r="AI196" s="249">
        <v>1</v>
      </c>
      <c r="AJ196" s="249">
        <v>41</v>
      </c>
      <c r="AK196" s="249">
        <v>2</v>
      </c>
      <c r="AL196" s="249" t="s">
        <v>15</v>
      </c>
      <c r="AM196" s="249" t="s">
        <v>15</v>
      </c>
      <c r="AN196" s="249">
        <v>38</v>
      </c>
      <c r="AO196" s="249">
        <v>2</v>
      </c>
      <c r="AP196" s="249">
        <v>13</v>
      </c>
      <c r="AQ196" s="249">
        <v>1</v>
      </c>
      <c r="AR196" s="249">
        <v>36</v>
      </c>
      <c r="AS196" s="249">
        <v>2</v>
      </c>
      <c r="AT196" s="249" t="s">
        <v>15</v>
      </c>
      <c r="AU196" s="249" t="s">
        <v>15</v>
      </c>
      <c r="AV196" s="250">
        <v>2</v>
      </c>
      <c r="AW196" s="250">
        <v>0</v>
      </c>
      <c r="AX196" s="250">
        <v>0</v>
      </c>
      <c r="AY196" s="250">
        <v>0</v>
      </c>
      <c r="AZ196" s="250">
        <v>0</v>
      </c>
      <c r="BA196" s="250">
        <v>0</v>
      </c>
      <c r="BB196" s="249" t="s">
        <v>15</v>
      </c>
      <c r="BC196" s="249" t="s">
        <v>15</v>
      </c>
      <c r="BD196" s="249" t="s">
        <v>15</v>
      </c>
      <c r="BE196" s="249" t="s">
        <v>15</v>
      </c>
      <c r="BF196" s="249" t="s">
        <v>15</v>
      </c>
      <c r="BG196" s="249" t="s">
        <v>15</v>
      </c>
      <c r="BH196" s="249" t="s">
        <v>15</v>
      </c>
      <c r="BI196" s="249" t="s">
        <v>15</v>
      </c>
      <c r="BJ196" s="249" t="s">
        <v>15</v>
      </c>
      <c r="BK196" s="106" t="e">
        <f t="shared" si="30"/>
        <v>#VALUE!</v>
      </c>
      <c r="BL196" s="106">
        <f t="shared" si="31"/>
        <v>1</v>
      </c>
      <c r="BM196" s="106">
        <f t="shared" si="32"/>
        <v>1</v>
      </c>
      <c r="BN196" s="106" t="e">
        <f t="shared" si="33"/>
        <v>#VALUE!</v>
      </c>
      <c r="BO196" s="106">
        <f t="shared" si="34"/>
        <v>2</v>
      </c>
      <c r="BP196" s="106">
        <f t="shared" si="35"/>
        <v>1</v>
      </c>
      <c r="BQ196" s="106" t="e">
        <f t="shared" si="36"/>
        <v>#VALUE!</v>
      </c>
      <c r="BR196" s="106">
        <f t="shared" si="37"/>
        <v>2</v>
      </c>
      <c r="BS196" s="106">
        <f t="shared" si="38"/>
        <v>1</v>
      </c>
      <c r="BT196" s="106" t="e">
        <f t="shared" si="39"/>
        <v>#VALUE!</v>
      </c>
      <c r="BU196" s="106">
        <f t="shared" si="40"/>
        <v>2</v>
      </c>
      <c r="BV196" s="106">
        <f t="shared" si="41"/>
        <v>1</v>
      </c>
      <c r="BW196" s="106" t="e">
        <f t="shared" si="42"/>
        <v>#VALUE!</v>
      </c>
      <c r="BX196" s="106">
        <f t="shared" si="43"/>
        <v>2</v>
      </c>
      <c r="BY196" s="106">
        <f t="shared" si="44"/>
        <v>1</v>
      </c>
      <c r="BZ196" s="106" t="e">
        <f t="shared" si="45"/>
        <v>#VALUE!</v>
      </c>
      <c r="CA196" s="106">
        <f t="shared" si="46"/>
        <v>3</v>
      </c>
      <c r="CB196" s="106">
        <f t="shared" si="47"/>
        <v>2</v>
      </c>
    </row>
    <row r="197" spans="1:83" ht="15.75" customHeight="1">
      <c r="A197" s="240"/>
      <c r="B197" s="240"/>
      <c r="C197" s="240"/>
      <c r="D197" s="241">
        <f t="shared" ref="D197:BA197" si="48">SUM(D146:D196)</f>
        <v>7038</v>
      </c>
      <c r="E197" s="241">
        <f t="shared" si="48"/>
        <v>257</v>
      </c>
      <c r="F197" s="241">
        <f t="shared" si="48"/>
        <v>2028</v>
      </c>
      <c r="G197" s="241">
        <f t="shared" si="48"/>
        <v>55</v>
      </c>
      <c r="H197" s="241">
        <f t="shared" si="48"/>
        <v>7011</v>
      </c>
      <c r="I197" s="241">
        <f t="shared" si="48"/>
        <v>267</v>
      </c>
      <c r="J197" s="241">
        <f t="shared" si="48"/>
        <v>2071</v>
      </c>
      <c r="K197" s="241">
        <f t="shared" si="48"/>
        <v>65</v>
      </c>
      <c r="L197" s="241">
        <f t="shared" si="48"/>
        <v>7057</v>
      </c>
      <c r="M197" s="241">
        <f t="shared" si="48"/>
        <v>259</v>
      </c>
      <c r="N197" s="241">
        <f t="shared" si="48"/>
        <v>1848</v>
      </c>
      <c r="O197" s="241">
        <f t="shared" si="48"/>
        <v>63</v>
      </c>
      <c r="P197" s="241">
        <f t="shared" si="48"/>
        <v>6782</v>
      </c>
      <c r="Q197" s="241">
        <f t="shared" si="48"/>
        <v>251</v>
      </c>
      <c r="R197" s="241">
        <f t="shared" si="48"/>
        <v>1621</v>
      </c>
      <c r="S197" s="241">
        <f t="shared" si="48"/>
        <v>57</v>
      </c>
      <c r="T197" s="241">
        <f t="shared" si="48"/>
        <v>6576</v>
      </c>
      <c r="U197" s="241">
        <f t="shared" si="48"/>
        <v>251</v>
      </c>
      <c r="V197" s="241">
        <f t="shared" si="48"/>
        <v>1509</v>
      </c>
      <c r="W197" s="241">
        <f t="shared" si="48"/>
        <v>54</v>
      </c>
      <c r="X197" s="241">
        <f t="shared" si="48"/>
        <v>5795</v>
      </c>
      <c r="Y197" s="241">
        <f t="shared" si="48"/>
        <v>229</v>
      </c>
      <c r="Z197" s="241">
        <f t="shared" si="48"/>
        <v>1364</v>
      </c>
      <c r="AA197" s="241">
        <f t="shared" si="48"/>
        <v>57</v>
      </c>
      <c r="AB197" s="241">
        <f t="shared" si="48"/>
        <v>5704</v>
      </c>
      <c r="AC197" s="241">
        <f t="shared" si="48"/>
        <v>233</v>
      </c>
      <c r="AD197" s="241">
        <f t="shared" si="48"/>
        <v>1160</v>
      </c>
      <c r="AE197" s="241">
        <f t="shared" si="48"/>
        <v>46</v>
      </c>
      <c r="AF197" s="241">
        <f t="shared" si="48"/>
        <v>5040</v>
      </c>
      <c r="AG197" s="241">
        <f t="shared" si="48"/>
        <v>211</v>
      </c>
      <c r="AH197" s="241">
        <f t="shared" si="48"/>
        <v>1053</v>
      </c>
      <c r="AI197" s="241">
        <f t="shared" si="48"/>
        <v>44</v>
      </c>
      <c r="AJ197" s="241">
        <f t="shared" si="48"/>
        <v>4543</v>
      </c>
      <c r="AK197" s="241">
        <f t="shared" si="48"/>
        <v>205</v>
      </c>
      <c r="AL197" s="241">
        <f t="shared" si="48"/>
        <v>926</v>
      </c>
      <c r="AM197" s="241">
        <f t="shared" si="48"/>
        <v>38</v>
      </c>
      <c r="AN197" s="241">
        <f t="shared" si="48"/>
        <v>3119</v>
      </c>
      <c r="AO197" s="241">
        <f t="shared" si="48"/>
        <v>135</v>
      </c>
      <c r="AP197" s="241">
        <f t="shared" si="48"/>
        <v>784</v>
      </c>
      <c r="AQ197" s="241">
        <f t="shared" si="48"/>
        <v>36</v>
      </c>
      <c r="AR197" s="241">
        <f t="shared" si="48"/>
        <v>3277</v>
      </c>
      <c r="AS197" s="241">
        <f t="shared" si="48"/>
        <v>144</v>
      </c>
      <c r="AT197" s="241">
        <f t="shared" si="48"/>
        <v>797</v>
      </c>
      <c r="AU197" s="241">
        <f t="shared" si="48"/>
        <v>38</v>
      </c>
      <c r="AV197" s="240">
        <f t="shared" si="48"/>
        <v>799</v>
      </c>
      <c r="AW197" s="240">
        <f t="shared" si="48"/>
        <v>38</v>
      </c>
      <c r="AX197" s="240">
        <f t="shared" si="48"/>
        <v>797</v>
      </c>
      <c r="AY197" s="240">
        <f t="shared" si="48"/>
        <v>38</v>
      </c>
      <c r="AZ197" s="240">
        <f t="shared" si="48"/>
        <v>0</v>
      </c>
      <c r="BA197" s="240">
        <f t="shared" si="48"/>
        <v>0</v>
      </c>
      <c r="BB197" s="240"/>
      <c r="BC197" s="240"/>
      <c r="BD197" s="240"/>
      <c r="BE197" s="240"/>
      <c r="BF197" s="240"/>
      <c r="BG197" s="240"/>
      <c r="BH197" s="240"/>
      <c r="BI197" s="240"/>
      <c r="BJ197" s="240"/>
      <c r="BK197" s="240" t="e">
        <f t="shared" ref="BK197:CB197" si="49">SUM(BK146:BK196)</f>
        <v>#VALUE!</v>
      </c>
      <c r="BL197" s="240">
        <f t="shared" si="49"/>
        <v>126</v>
      </c>
      <c r="BM197" s="240" t="e">
        <f t="shared" si="49"/>
        <v>#VALUE!</v>
      </c>
      <c r="BN197" s="240" t="e">
        <f t="shared" si="49"/>
        <v>#VALUE!</v>
      </c>
      <c r="BO197" s="240">
        <f t="shared" si="49"/>
        <v>178</v>
      </c>
      <c r="BP197" s="240" t="e">
        <f t="shared" si="49"/>
        <v>#VALUE!</v>
      </c>
      <c r="BQ197" s="240" t="e">
        <f t="shared" si="49"/>
        <v>#VALUE!</v>
      </c>
      <c r="BR197" s="240" t="e">
        <f t="shared" si="49"/>
        <v>#VALUE!</v>
      </c>
      <c r="BS197" s="240" t="e">
        <f t="shared" si="49"/>
        <v>#VALUE!</v>
      </c>
      <c r="BT197" s="240" t="e">
        <f t="shared" si="49"/>
        <v>#VALUE!</v>
      </c>
      <c r="BU197" s="240" t="e">
        <f t="shared" si="49"/>
        <v>#VALUE!</v>
      </c>
      <c r="BV197" s="240" t="e">
        <f t="shared" si="49"/>
        <v>#VALUE!</v>
      </c>
      <c r="BW197" s="240" t="e">
        <f t="shared" si="49"/>
        <v>#VALUE!</v>
      </c>
      <c r="BX197" s="240" t="e">
        <f t="shared" si="49"/>
        <v>#VALUE!</v>
      </c>
      <c r="BY197" s="240" t="e">
        <f t="shared" si="49"/>
        <v>#VALUE!</v>
      </c>
      <c r="BZ197" s="240" t="e">
        <f t="shared" si="49"/>
        <v>#VALUE!</v>
      </c>
      <c r="CA197" s="240" t="e">
        <f t="shared" si="49"/>
        <v>#VALUE!</v>
      </c>
      <c r="CB197" s="240" t="e">
        <f t="shared" si="49"/>
        <v>#VALUE!</v>
      </c>
      <c r="CC197" s="240"/>
      <c r="CD197" s="240"/>
      <c r="CE197" s="240"/>
    </row>
    <row r="198" spans="1:83" ht="15.75" customHeight="1">
      <c r="A198" s="240"/>
      <c r="B198" s="240"/>
      <c r="C198" s="240"/>
      <c r="D198" s="241"/>
      <c r="E198" s="241"/>
      <c r="F198" s="241"/>
      <c r="G198" s="241"/>
      <c r="H198" s="241"/>
      <c r="I198" s="241"/>
      <c r="J198" s="241"/>
      <c r="K198" s="241"/>
      <c r="L198" s="241"/>
      <c r="M198" s="241"/>
      <c r="N198" s="241"/>
      <c r="O198" s="241"/>
      <c r="P198" s="241"/>
      <c r="Q198" s="241"/>
      <c r="R198" s="241"/>
      <c r="S198" s="241"/>
      <c r="T198" s="241"/>
      <c r="U198" s="241"/>
      <c r="V198" s="241"/>
      <c r="W198" s="241"/>
      <c r="X198" s="241"/>
      <c r="Y198" s="241"/>
      <c r="Z198" s="241"/>
      <c r="AA198" s="241"/>
      <c r="AB198" s="241"/>
      <c r="AC198" s="241"/>
      <c r="AD198" s="241"/>
      <c r="AE198" s="241"/>
      <c r="AF198" s="241"/>
      <c r="AG198" s="241"/>
      <c r="AH198" s="241"/>
      <c r="AI198" s="241"/>
      <c r="AJ198" s="241"/>
      <c r="AK198" s="241"/>
      <c r="AL198" s="241"/>
      <c r="AM198" s="241"/>
      <c r="AN198" s="241"/>
      <c r="AO198" s="241"/>
      <c r="AP198" s="241"/>
      <c r="AQ198" s="241"/>
      <c r="AR198" s="241"/>
      <c r="AS198" s="241"/>
      <c r="AT198" s="241"/>
      <c r="AU198" s="241"/>
      <c r="AV198" s="240"/>
      <c r="AW198" s="240"/>
      <c r="AX198" s="240"/>
      <c r="AY198" s="240"/>
      <c r="AZ198" s="240"/>
      <c r="BA198" s="240"/>
      <c r="BB198" s="240"/>
      <c r="BC198" s="240"/>
      <c r="BD198" s="240"/>
      <c r="BE198" s="240"/>
      <c r="BF198" s="240"/>
      <c r="BG198" s="240"/>
      <c r="BH198" s="240"/>
      <c r="BI198" s="240"/>
      <c r="BJ198" s="240"/>
      <c r="BK198" s="240"/>
      <c r="BL198" s="240"/>
      <c r="BM198" s="240"/>
      <c r="BN198" s="240"/>
      <c r="BO198" s="240"/>
      <c r="BP198" s="240"/>
      <c r="BQ198" s="240"/>
      <c r="BR198" s="240"/>
      <c r="BS198" s="240"/>
      <c r="BT198" s="240"/>
      <c r="BU198" s="240"/>
      <c r="BV198" s="240"/>
      <c r="BW198" s="240"/>
      <c r="BX198" s="240"/>
      <c r="BY198" s="240"/>
      <c r="BZ198" s="240"/>
      <c r="CA198" s="240"/>
      <c r="CB198" s="240"/>
      <c r="CC198" s="240"/>
      <c r="CD198" s="240"/>
      <c r="CE198" s="240"/>
    </row>
    <row r="199" spans="1:83" ht="15.75" customHeight="1">
      <c r="A199" s="240"/>
      <c r="B199" s="240"/>
      <c r="C199" s="240"/>
      <c r="D199" s="241"/>
      <c r="E199" s="241"/>
      <c r="F199" s="241"/>
      <c r="G199" s="241"/>
      <c r="H199" s="241"/>
      <c r="I199" s="241"/>
      <c r="J199" s="241"/>
      <c r="K199" s="241"/>
      <c r="L199" s="241"/>
      <c r="M199" s="241"/>
      <c r="N199" s="241"/>
      <c r="O199" s="241"/>
      <c r="P199" s="241"/>
      <c r="Q199" s="241"/>
      <c r="R199" s="241"/>
      <c r="S199" s="241"/>
      <c r="T199" s="241"/>
      <c r="U199" s="241"/>
      <c r="V199" s="241"/>
      <c r="W199" s="241"/>
      <c r="X199" s="241"/>
      <c r="Y199" s="241"/>
      <c r="Z199" s="241"/>
      <c r="AA199" s="241"/>
      <c r="AB199" s="241"/>
      <c r="AC199" s="241"/>
      <c r="AD199" s="241"/>
      <c r="AE199" s="241"/>
      <c r="AF199" s="241"/>
      <c r="AG199" s="241"/>
      <c r="AH199" s="241"/>
      <c r="AI199" s="241"/>
      <c r="AJ199" s="241"/>
      <c r="AK199" s="241"/>
      <c r="AL199" s="241"/>
      <c r="AM199" s="241"/>
      <c r="AN199" s="241"/>
      <c r="AO199" s="241"/>
      <c r="AP199" s="241"/>
      <c r="AQ199" s="241"/>
      <c r="AR199" s="241"/>
      <c r="AS199" s="241"/>
      <c r="AT199" s="241"/>
      <c r="AU199" s="241"/>
      <c r="AV199" s="240"/>
      <c r="AW199" s="240"/>
      <c r="AX199" s="240"/>
      <c r="AY199" s="240"/>
      <c r="AZ199" s="240"/>
      <c r="BA199" s="240"/>
      <c r="BB199" s="240"/>
      <c r="BC199" s="240"/>
      <c r="BD199" s="240"/>
      <c r="BE199" s="240"/>
      <c r="BF199" s="240"/>
      <c r="BG199" s="240"/>
      <c r="BH199" s="240"/>
      <c r="BI199" s="240"/>
      <c r="BJ199" s="240"/>
      <c r="BK199" s="240"/>
      <c r="BL199" s="240"/>
      <c r="BM199" s="240"/>
      <c r="BN199" s="240"/>
      <c r="BO199" s="240"/>
      <c r="BP199" s="240"/>
      <c r="BQ199" s="240"/>
      <c r="BR199" s="240"/>
      <c r="BS199" s="240"/>
      <c r="BT199" s="240"/>
      <c r="BU199" s="240"/>
      <c r="BV199" s="240"/>
      <c r="BW199" s="240"/>
      <c r="BX199" s="240"/>
      <c r="BY199" s="240"/>
      <c r="BZ199" s="240"/>
      <c r="CA199" s="240"/>
      <c r="CB199" s="240"/>
      <c r="CC199" s="240"/>
      <c r="CD199" s="240"/>
      <c r="CE199" s="240"/>
    </row>
    <row r="200" spans="1:83" ht="15.75" customHeight="1">
      <c r="A200" s="240"/>
      <c r="B200" s="240"/>
      <c r="C200" s="240"/>
      <c r="D200" s="241"/>
      <c r="E200" s="241"/>
      <c r="F200" s="241"/>
      <c r="G200" s="241"/>
      <c r="H200" s="241"/>
      <c r="I200" s="241"/>
      <c r="J200" s="241"/>
      <c r="K200" s="241"/>
      <c r="L200" s="241"/>
      <c r="M200" s="241"/>
      <c r="N200" s="241"/>
      <c r="O200" s="241"/>
      <c r="P200" s="241"/>
      <c r="Q200" s="241"/>
      <c r="R200" s="241"/>
      <c r="S200" s="241"/>
      <c r="T200" s="241"/>
      <c r="U200" s="241"/>
      <c r="V200" s="241"/>
      <c r="W200" s="241"/>
      <c r="X200" s="241"/>
      <c r="Y200" s="241"/>
      <c r="Z200" s="241"/>
      <c r="AA200" s="241"/>
      <c r="AB200" s="241"/>
      <c r="AC200" s="241"/>
      <c r="AD200" s="241"/>
      <c r="AE200" s="241"/>
      <c r="AF200" s="241"/>
      <c r="AG200" s="241"/>
      <c r="AH200" s="241"/>
      <c r="AI200" s="241"/>
      <c r="AJ200" s="241"/>
      <c r="AK200" s="241"/>
      <c r="AL200" s="241"/>
      <c r="AM200" s="241"/>
      <c r="AN200" s="241"/>
      <c r="AO200" s="241"/>
      <c r="AP200" s="241"/>
      <c r="AQ200" s="241"/>
      <c r="AR200" s="241"/>
      <c r="AS200" s="241"/>
      <c r="AT200" s="241"/>
      <c r="AU200" s="241"/>
      <c r="AV200" s="240"/>
      <c r="AW200" s="240"/>
      <c r="AX200" s="240"/>
      <c r="AY200" s="240"/>
      <c r="AZ200" s="240"/>
      <c r="BA200" s="240"/>
      <c r="BB200" s="240"/>
      <c r="BC200" s="240"/>
      <c r="BD200" s="240"/>
      <c r="BE200" s="240"/>
      <c r="BF200" s="240"/>
      <c r="BG200" s="240"/>
      <c r="BH200" s="240"/>
      <c r="BI200" s="240"/>
      <c r="BJ200" s="240"/>
      <c r="BK200" s="240"/>
      <c r="BL200" s="240"/>
      <c r="BM200" s="240"/>
      <c r="BN200" s="240"/>
      <c r="BO200" s="240"/>
      <c r="BP200" s="240"/>
      <c r="BQ200" s="240"/>
      <c r="BR200" s="240"/>
      <c r="BS200" s="240"/>
      <c r="BT200" s="240"/>
      <c r="BU200" s="240"/>
      <c r="BV200" s="240"/>
      <c r="BW200" s="240"/>
      <c r="BX200" s="240"/>
      <c r="BY200" s="240"/>
      <c r="BZ200" s="240"/>
      <c r="CA200" s="240"/>
      <c r="CB200" s="240"/>
      <c r="CC200" s="240"/>
      <c r="CD200" s="240"/>
      <c r="CE200" s="240"/>
    </row>
    <row r="201" spans="1:83" ht="15.75" customHeight="1">
      <c r="A201" s="240"/>
      <c r="B201" s="240"/>
      <c r="C201" s="240"/>
      <c r="D201" s="241"/>
      <c r="E201" s="241"/>
      <c r="F201" s="241"/>
      <c r="G201" s="241"/>
      <c r="H201" s="241"/>
      <c r="I201" s="241"/>
      <c r="J201" s="241"/>
      <c r="K201" s="241"/>
      <c r="L201" s="241"/>
      <c r="M201" s="241"/>
      <c r="N201" s="241"/>
      <c r="O201" s="241"/>
      <c r="P201" s="241"/>
      <c r="Q201" s="241"/>
      <c r="R201" s="241"/>
      <c r="S201" s="241"/>
      <c r="T201" s="241"/>
      <c r="U201" s="241"/>
      <c r="V201" s="241"/>
      <c r="W201" s="241"/>
      <c r="X201" s="241"/>
      <c r="Y201" s="241"/>
      <c r="Z201" s="241"/>
      <c r="AA201" s="241"/>
      <c r="AB201" s="241"/>
      <c r="AC201" s="241"/>
      <c r="AD201" s="241"/>
      <c r="AE201" s="241"/>
      <c r="AF201" s="241"/>
      <c r="AG201" s="241"/>
      <c r="AH201" s="241"/>
      <c r="AI201" s="241"/>
      <c r="AJ201" s="241"/>
      <c r="AK201" s="241"/>
      <c r="AL201" s="241"/>
      <c r="AM201" s="241"/>
      <c r="AN201" s="241"/>
      <c r="AO201" s="241"/>
      <c r="AP201" s="241"/>
      <c r="AQ201" s="241"/>
      <c r="AR201" s="241"/>
      <c r="AS201" s="241"/>
      <c r="AT201" s="241"/>
      <c r="AU201" s="241"/>
      <c r="AV201" s="240"/>
      <c r="AW201" s="240"/>
      <c r="AX201" s="240"/>
      <c r="AY201" s="240"/>
      <c r="AZ201" s="240"/>
      <c r="BA201" s="240"/>
      <c r="BB201" s="240"/>
      <c r="BC201" s="240"/>
      <c r="BD201" s="240"/>
      <c r="BE201" s="240"/>
      <c r="BF201" s="240"/>
      <c r="BG201" s="240"/>
      <c r="BH201" s="240"/>
      <c r="BI201" s="240"/>
      <c r="BJ201" s="240"/>
      <c r="BK201" s="240"/>
      <c r="BL201" s="240"/>
      <c r="BM201" s="240"/>
      <c r="BN201" s="240"/>
      <c r="BO201" s="240"/>
      <c r="BP201" s="240"/>
      <c r="BQ201" s="240"/>
      <c r="BR201" s="240"/>
      <c r="BS201" s="240"/>
      <c r="BT201" s="240"/>
      <c r="BU201" s="240"/>
      <c r="BV201" s="240"/>
      <c r="BW201" s="240"/>
      <c r="BX201" s="240"/>
      <c r="BY201" s="240"/>
      <c r="BZ201" s="240"/>
      <c r="CA201" s="240"/>
      <c r="CB201" s="240"/>
      <c r="CC201" s="240"/>
      <c r="CD201" s="240"/>
      <c r="CE201" s="240"/>
    </row>
    <row r="202" spans="1:83" ht="15.75" customHeight="1">
      <c r="A202" s="240"/>
      <c r="B202" s="240"/>
      <c r="C202" s="240"/>
      <c r="D202" s="241"/>
      <c r="E202" s="241"/>
      <c r="F202" s="241"/>
      <c r="G202" s="241"/>
      <c r="H202" s="241"/>
      <c r="I202" s="241"/>
      <c r="J202" s="241"/>
      <c r="K202" s="241"/>
      <c r="L202" s="241"/>
      <c r="M202" s="241"/>
      <c r="N202" s="241"/>
      <c r="O202" s="241"/>
      <c r="P202" s="241"/>
      <c r="Q202" s="241"/>
      <c r="R202" s="241"/>
      <c r="S202" s="241"/>
      <c r="T202" s="241"/>
      <c r="U202" s="241"/>
      <c r="V202" s="241"/>
      <c r="W202" s="241"/>
      <c r="X202" s="241"/>
      <c r="Y202" s="241"/>
      <c r="Z202" s="241"/>
      <c r="AA202" s="241"/>
      <c r="AB202" s="241"/>
      <c r="AC202" s="241"/>
      <c r="AD202" s="241"/>
      <c r="AE202" s="241"/>
      <c r="AF202" s="241"/>
      <c r="AG202" s="241"/>
      <c r="AH202" s="241"/>
      <c r="AI202" s="241"/>
      <c r="AJ202" s="241"/>
      <c r="AK202" s="241"/>
      <c r="AL202" s="241"/>
      <c r="AM202" s="241"/>
      <c r="AN202" s="241"/>
      <c r="AO202" s="241"/>
      <c r="AP202" s="241"/>
      <c r="AQ202" s="241"/>
      <c r="AR202" s="241"/>
      <c r="AS202" s="241"/>
      <c r="AT202" s="241"/>
      <c r="AU202" s="241"/>
      <c r="AV202" s="240"/>
      <c r="AW202" s="240"/>
      <c r="AX202" s="240"/>
      <c r="AY202" s="240"/>
      <c r="AZ202" s="240"/>
      <c r="BA202" s="240"/>
      <c r="BB202" s="240"/>
      <c r="BC202" s="240"/>
      <c r="BD202" s="240"/>
      <c r="BE202" s="240"/>
      <c r="BF202" s="240"/>
      <c r="BG202" s="240"/>
      <c r="BH202" s="240"/>
      <c r="BI202" s="240"/>
      <c r="BJ202" s="240"/>
      <c r="BK202" s="240"/>
      <c r="BL202" s="240"/>
      <c r="BM202" s="240"/>
      <c r="BN202" s="240"/>
      <c r="BO202" s="240"/>
      <c r="BP202" s="240"/>
      <c r="BQ202" s="240"/>
      <c r="BR202" s="240"/>
      <c r="BS202" s="240"/>
      <c r="BT202" s="240"/>
      <c r="BU202" s="240"/>
      <c r="BV202" s="240"/>
      <c r="BW202" s="240"/>
      <c r="BX202" s="240"/>
      <c r="BY202" s="240"/>
      <c r="BZ202" s="240"/>
      <c r="CA202" s="240"/>
      <c r="CB202" s="240"/>
      <c r="CC202" s="240"/>
      <c r="CD202" s="240"/>
      <c r="CE202" s="240"/>
    </row>
    <row r="203" spans="1:83" ht="15.75" customHeight="1">
      <c r="A203" s="240"/>
      <c r="B203" s="240"/>
      <c r="C203" s="240"/>
      <c r="D203" s="241"/>
      <c r="E203" s="241"/>
      <c r="F203" s="241"/>
      <c r="G203" s="241"/>
      <c r="H203" s="241"/>
      <c r="I203" s="241"/>
      <c r="J203" s="241"/>
      <c r="K203" s="241"/>
      <c r="L203" s="241"/>
      <c r="M203" s="241"/>
      <c r="N203" s="241"/>
      <c r="O203" s="241"/>
      <c r="P203" s="241"/>
      <c r="Q203" s="241"/>
      <c r="R203" s="241"/>
      <c r="S203" s="241"/>
      <c r="T203" s="241"/>
      <c r="U203" s="241"/>
      <c r="V203" s="241"/>
      <c r="W203" s="241"/>
      <c r="X203" s="241"/>
      <c r="Y203" s="241"/>
      <c r="Z203" s="241"/>
      <c r="AA203" s="241"/>
      <c r="AB203" s="241"/>
      <c r="AC203" s="241"/>
      <c r="AD203" s="241"/>
      <c r="AE203" s="241"/>
      <c r="AF203" s="241"/>
      <c r="AG203" s="241"/>
      <c r="AH203" s="241"/>
      <c r="AI203" s="241"/>
      <c r="AJ203" s="241"/>
      <c r="AK203" s="241"/>
      <c r="AL203" s="241"/>
      <c r="AM203" s="241"/>
      <c r="AN203" s="241"/>
      <c r="AO203" s="241"/>
      <c r="AP203" s="241"/>
      <c r="AQ203" s="241"/>
      <c r="AR203" s="241"/>
      <c r="AS203" s="241"/>
      <c r="AT203" s="241"/>
      <c r="AU203" s="241"/>
      <c r="AV203" s="240"/>
      <c r="AW203" s="240"/>
      <c r="AX203" s="240"/>
      <c r="AY203" s="240"/>
      <c r="AZ203" s="240"/>
      <c r="BA203" s="240"/>
      <c r="BB203" s="240"/>
      <c r="BC203" s="240"/>
      <c r="BD203" s="240"/>
      <c r="BE203" s="240"/>
      <c r="BF203" s="240"/>
      <c r="BG203" s="240"/>
      <c r="BH203" s="240"/>
      <c r="BI203" s="240"/>
      <c r="BJ203" s="240"/>
      <c r="BK203" s="240"/>
      <c r="BL203" s="240"/>
      <c r="BM203" s="240"/>
      <c r="BN203" s="240"/>
      <c r="BO203" s="240"/>
      <c r="BP203" s="240"/>
      <c r="BQ203" s="240"/>
      <c r="BR203" s="240"/>
      <c r="BS203" s="240"/>
      <c r="BT203" s="240"/>
      <c r="BU203" s="240"/>
      <c r="BV203" s="240"/>
      <c r="BW203" s="240"/>
      <c r="BX203" s="240"/>
      <c r="BY203" s="240"/>
      <c r="BZ203" s="240"/>
      <c r="CA203" s="240"/>
      <c r="CB203" s="240"/>
      <c r="CC203" s="240"/>
      <c r="CD203" s="240"/>
      <c r="CE203" s="240"/>
    </row>
    <row r="204" spans="1:83" ht="15.75" customHeight="1">
      <c r="A204" s="240"/>
      <c r="B204" s="240"/>
      <c r="C204" s="240"/>
      <c r="D204" s="241"/>
      <c r="E204" s="241"/>
      <c r="F204" s="241"/>
      <c r="G204" s="241"/>
      <c r="H204" s="241"/>
      <c r="I204" s="241"/>
      <c r="J204" s="241"/>
      <c r="K204" s="241"/>
      <c r="L204" s="241"/>
      <c r="M204" s="241"/>
      <c r="N204" s="241"/>
      <c r="O204" s="241"/>
      <c r="P204" s="241"/>
      <c r="Q204" s="241"/>
      <c r="R204" s="241"/>
      <c r="S204" s="241"/>
      <c r="T204" s="241"/>
      <c r="U204" s="241"/>
      <c r="V204" s="241"/>
      <c r="W204" s="241"/>
      <c r="X204" s="241"/>
      <c r="Y204" s="241"/>
      <c r="Z204" s="241"/>
      <c r="AA204" s="241"/>
      <c r="AB204" s="241"/>
      <c r="AC204" s="241"/>
      <c r="AD204" s="241"/>
      <c r="AE204" s="241"/>
      <c r="AF204" s="241"/>
      <c r="AG204" s="241"/>
      <c r="AH204" s="241"/>
      <c r="AI204" s="241"/>
      <c r="AJ204" s="241"/>
      <c r="AK204" s="241"/>
      <c r="AL204" s="241"/>
      <c r="AM204" s="241"/>
      <c r="AN204" s="241"/>
      <c r="AO204" s="241"/>
      <c r="AP204" s="241"/>
      <c r="AQ204" s="241"/>
      <c r="AR204" s="241"/>
      <c r="AS204" s="241"/>
      <c r="AT204" s="241"/>
      <c r="AU204" s="241"/>
      <c r="AV204" s="240"/>
      <c r="AW204" s="240"/>
      <c r="AX204" s="240"/>
      <c r="AY204" s="240"/>
      <c r="AZ204" s="240"/>
      <c r="BA204" s="240"/>
      <c r="BB204" s="240"/>
      <c r="BC204" s="240"/>
      <c r="BD204" s="240"/>
      <c r="BE204" s="240"/>
      <c r="BF204" s="240"/>
      <c r="BG204" s="240"/>
      <c r="BH204" s="240"/>
      <c r="BI204" s="240"/>
      <c r="BJ204" s="240"/>
      <c r="BK204" s="240"/>
      <c r="BL204" s="240"/>
      <c r="BM204" s="240"/>
      <c r="BN204" s="240"/>
      <c r="BO204" s="240"/>
      <c r="BP204" s="240"/>
      <c r="BQ204" s="240"/>
      <c r="BR204" s="240"/>
      <c r="BS204" s="240"/>
      <c r="BT204" s="240"/>
      <c r="BU204" s="240"/>
      <c r="BV204" s="240"/>
      <c r="BW204" s="240"/>
      <c r="BX204" s="240"/>
      <c r="BY204" s="240"/>
      <c r="BZ204" s="240"/>
      <c r="CA204" s="240"/>
      <c r="CB204" s="240"/>
      <c r="CC204" s="240"/>
      <c r="CD204" s="240"/>
      <c r="CE204" s="240"/>
    </row>
    <row r="205" spans="1:83" ht="15.75" customHeight="1">
      <c r="A205" s="240"/>
      <c r="B205" s="240"/>
      <c r="C205" s="240"/>
      <c r="D205" s="241"/>
      <c r="E205" s="241"/>
      <c r="F205" s="241"/>
      <c r="G205" s="241"/>
      <c r="H205" s="241"/>
      <c r="I205" s="241"/>
      <c r="J205" s="241"/>
      <c r="K205" s="241"/>
      <c r="L205" s="241"/>
      <c r="M205" s="241"/>
      <c r="N205" s="241"/>
      <c r="O205" s="241"/>
      <c r="P205" s="241"/>
      <c r="Q205" s="241"/>
      <c r="R205" s="241"/>
      <c r="S205" s="241"/>
      <c r="T205" s="241"/>
      <c r="U205" s="241"/>
      <c r="V205" s="241"/>
      <c r="W205" s="241"/>
      <c r="X205" s="241"/>
      <c r="Y205" s="241"/>
      <c r="Z205" s="241"/>
      <c r="AA205" s="241"/>
      <c r="AB205" s="241"/>
      <c r="AC205" s="241"/>
      <c r="AD205" s="241"/>
      <c r="AE205" s="241"/>
      <c r="AF205" s="241"/>
      <c r="AG205" s="241"/>
      <c r="AH205" s="241"/>
      <c r="AI205" s="241"/>
      <c r="AJ205" s="241"/>
      <c r="AK205" s="241"/>
      <c r="AL205" s="241"/>
      <c r="AM205" s="241"/>
      <c r="AN205" s="241"/>
      <c r="AO205" s="241"/>
      <c r="AP205" s="241"/>
      <c r="AQ205" s="241"/>
      <c r="AR205" s="241"/>
      <c r="AS205" s="241"/>
      <c r="AT205" s="241"/>
      <c r="AU205" s="241"/>
      <c r="AV205" s="240"/>
      <c r="AW205" s="240"/>
      <c r="AX205" s="240"/>
      <c r="AY205" s="240"/>
      <c r="AZ205" s="240"/>
      <c r="BA205" s="240"/>
      <c r="BB205" s="240"/>
      <c r="BC205" s="240"/>
      <c r="BD205" s="240"/>
      <c r="BE205" s="240"/>
      <c r="BF205" s="240"/>
      <c r="BG205" s="240"/>
      <c r="BH205" s="240"/>
      <c r="BI205" s="240"/>
      <c r="BJ205" s="240"/>
      <c r="BK205" s="240"/>
      <c r="BL205" s="240"/>
      <c r="BM205" s="240"/>
      <c r="BN205" s="240"/>
      <c r="BO205" s="240"/>
      <c r="BP205" s="240"/>
      <c r="BQ205" s="240"/>
      <c r="BR205" s="240"/>
      <c r="BS205" s="240"/>
      <c r="BT205" s="240"/>
      <c r="BU205" s="240"/>
      <c r="BV205" s="240"/>
      <c r="BW205" s="240"/>
      <c r="BX205" s="240"/>
      <c r="BY205" s="240"/>
      <c r="BZ205" s="240"/>
      <c r="CA205" s="240"/>
      <c r="CB205" s="240"/>
      <c r="CC205" s="240"/>
      <c r="CD205" s="240"/>
      <c r="CE205" s="240"/>
    </row>
    <row r="206" spans="1:83" ht="15.75" customHeight="1">
      <c r="A206" s="240"/>
      <c r="B206" s="240"/>
      <c r="C206" s="240"/>
      <c r="D206" s="241"/>
      <c r="E206" s="241"/>
      <c r="F206" s="241"/>
      <c r="G206" s="241"/>
      <c r="H206" s="241"/>
      <c r="I206" s="241"/>
      <c r="J206" s="241"/>
      <c r="K206" s="241"/>
      <c r="L206" s="241"/>
      <c r="M206" s="241"/>
      <c r="N206" s="241"/>
      <c r="O206" s="241"/>
      <c r="P206" s="241"/>
      <c r="Q206" s="241"/>
      <c r="R206" s="241"/>
      <c r="S206" s="241"/>
      <c r="T206" s="241"/>
      <c r="U206" s="241"/>
      <c r="V206" s="241"/>
      <c r="W206" s="241"/>
      <c r="X206" s="241"/>
      <c r="Y206" s="241"/>
      <c r="Z206" s="241"/>
      <c r="AA206" s="241"/>
      <c r="AB206" s="241"/>
      <c r="AC206" s="241"/>
      <c r="AD206" s="241"/>
      <c r="AE206" s="241"/>
      <c r="AF206" s="241"/>
      <c r="AG206" s="241"/>
      <c r="AH206" s="241"/>
      <c r="AI206" s="241"/>
      <c r="AJ206" s="241"/>
      <c r="AK206" s="241"/>
      <c r="AL206" s="241"/>
      <c r="AM206" s="241"/>
      <c r="AN206" s="241"/>
      <c r="AO206" s="241"/>
      <c r="AP206" s="241"/>
      <c r="AQ206" s="241"/>
      <c r="AR206" s="241"/>
      <c r="AS206" s="241"/>
      <c r="AT206" s="241"/>
      <c r="AU206" s="241"/>
      <c r="AV206" s="240"/>
      <c r="AW206" s="240"/>
      <c r="AX206" s="240"/>
      <c r="AY206" s="240"/>
      <c r="AZ206" s="240"/>
      <c r="BA206" s="240"/>
      <c r="BB206" s="240"/>
      <c r="BC206" s="240"/>
      <c r="BD206" s="240"/>
      <c r="BE206" s="240"/>
      <c r="BF206" s="240"/>
      <c r="BG206" s="240"/>
      <c r="BH206" s="240"/>
      <c r="BI206" s="240"/>
      <c r="BJ206" s="240"/>
      <c r="BK206" s="240"/>
      <c r="BL206" s="240"/>
      <c r="BM206" s="240"/>
      <c r="BN206" s="240"/>
      <c r="BO206" s="240"/>
      <c r="BP206" s="240"/>
      <c r="BQ206" s="240"/>
      <c r="BR206" s="240"/>
      <c r="BS206" s="240"/>
      <c r="BT206" s="240"/>
      <c r="BU206" s="240"/>
      <c r="BV206" s="240"/>
      <c r="BW206" s="240"/>
      <c r="BX206" s="240"/>
      <c r="BY206" s="240"/>
      <c r="BZ206" s="240"/>
      <c r="CA206" s="240"/>
      <c r="CB206" s="240"/>
      <c r="CC206" s="240"/>
      <c r="CD206" s="240"/>
      <c r="CE206" s="240"/>
    </row>
    <row r="207" spans="1:83" ht="15.75" customHeight="1">
      <c r="A207" s="240"/>
      <c r="B207" s="240"/>
      <c r="C207" s="240"/>
      <c r="D207" s="241"/>
      <c r="E207" s="241"/>
      <c r="F207" s="241"/>
      <c r="G207" s="241"/>
      <c r="H207" s="241"/>
      <c r="I207" s="241"/>
      <c r="J207" s="241"/>
      <c r="K207" s="241"/>
      <c r="L207" s="241"/>
      <c r="M207" s="241"/>
      <c r="N207" s="241"/>
      <c r="O207" s="241"/>
      <c r="P207" s="241"/>
      <c r="Q207" s="241"/>
      <c r="R207" s="241"/>
      <c r="S207" s="241"/>
      <c r="T207" s="241"/>
      <c r="U207" s="241"/>
      <c r="V207" s="241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1"/>
      <c r="AH207" s="241"/>
      <c r="AI207" s="241"/>
      <c r="AJ207" s="241"/>
      <c r="AK207" s="241"/>
      <c r="AL207" s="241"/>
      <c r="AM207" s="241"/>
      <c r="AN207" s="241"/>
      <c r="AO207" s="241"/>
      <c r="AP207" s="241"/>
      <c r="AQ207" s="241"/>
      <c r="AR207" s="241"/>
      <c r="AS207" s="241"/>
      <c r="AT207" s="241"/>
      <c r="AU207" s="241"/>
      <c r="AV207" s="240"/>
      <c r="AW207" s="240"/>
      <c r="AX207" s="240"/>
      <c r="AY207" s="240"/>
      <c r="AZ207" s="240"/>
      <c r="BA207" s="240"/>
      <c r="BB207" s="240"/>
      <c r="BC207" s="240"/>
      <c r="BD207" s="240"/>
      <c r="BE207" s="240"/>
      <c r="BF207" s="240"/>
      <c r="BG207" s="240"/>
      <c r="BH207" s="240"/>
      <c r="BI207" s="240"/>
      <c r="BJ207" s="240"/>
      <c r="BK207" s="240"/>
      <c r="BL207" s="240"/>
      <c r="BM207" s="240"/>
      <c r="BN207" s="240"/>
      <c r="BO207" s="240"/>
      <c r="BP207" s="240"/>
      <c r="BQ207" s="240"/>
      <c r="BR207" s="240"/>
      <c r="BS207" s="240"/>
      <c r="BT207" s="240"/>
      <c r="BU207" s="240"/>
      <c r="BV207" s="240"/>
      <c r="BW207" s="240"/>
      <c r="BX207" s="240"/>
      <c r="BY207" s="240"/>
      <c r="BZ207" s="240"/>
      <c r="CA207" s="240"/>
      <c r="CB207" s="240"/>
      <c r="CC207" s="240"/>
      <c r="CD207" s="240"/>
      <c r="CE207" s="240"/>
    </row>
    <row r="208" spans="1:83" ht="15.75" customHeight="1">
      <c r="A208" s="240"/>
      <c r="B208" s="240"/>
      <c r="C208" s="240"/>
      <c r="D208" s="241"/>
      <c r="E208" s="241"/>
      <c r="F208" s="241"/>
      <c r="G208" s="241"/>
      <c r="H208" s="241"/>
      <c r="I208" s="241"/>
      <c r="J208" s="241"/>
      <c r="K208" s="241"/>
      <c r="L208" s="241"/>
      <c r="M208" s="241"/>
      <c r="N208" s="241"/>
      <c r="O208" s="241"/>
      <c r="P208" s="241"/>
      <c r="Q208" s="241"/>
      <c r="R208" s="241"/>
      <c r="S208" s="241"/>
      <c r="T208" s="241"/>
      <c r="U208" s="241"/>
      <c r="V208" s="241"/>
      <c r="W208" s="241"/>
      <c r="X208" s="241"/>
      <c r="Y208" s="241"/>
      <c r="Z208" s="241"/>
      <c r="AA208" s="241"/>
      <c r="AB208" s="241"/>
      <c r="AC208" s="241"/>
      <c r="AD208" s="241"/>
      <c r="AE208" s="241"/>
      <c r="AF208" s="241"/>
      <c r="AG208" s="241"/>
      <c r="AH208" s="241"/>
      <c r="AI208" s="241"/>
      <c r="AJ208" s="241"/>
      <c r="AK208" s="241"/>
      <c r="AL208" s="241"/>
      <c r="AM208" s="241"/>
      <c r="AN208" s="241"/>
      <c r="AO208" s="241"/>
      <c r="AP208" s="241"/>
      <c r="AQ208" s="241"/>
      <c r="AR208" s="241"/>
      <c r="AS208" s="241"/>
      <c r="AT208" s="241"/>
      <c r="AU208" s="241"/>
      <c r="AV208" s="240"/>
      <c r="AW208" s="240"/>
      <c r="AX208" s="240"/>
      <c r="AY208" s="240"/>
      <c r="AZ208" s="240"/>
      <c r="BA208" s="240"/>
      <c r="BB208" s="240"/>
      <c r="BC208" s="240"/>
      <c r="BD208" s="240"/>
      <c r="BE208" s="240"/>
      <c r="BF208" s="240"/>
      <c r="BG208" s="240"/>
      <c r="BH208" s="240"/>
      <c r="BI208" s="240"/>
      <c r="BJ208" s="240"/>
      <c r="BK208" s="240"/>
      <c r="BL208" s="240"/>
      <c r="BM208" s="240"/>
      <c r="BN208" s="240"/>
      <c r="BO208" s="240"/>
      <c r="BP208" s="240"/>
      <c r="BQ208" s="240"/>
      <c r="BR208" s="240"/>
      <c r="BS208" s="240"/>
      <c r="BT208" s="240"/>
      <c r="BU208" s="240"/>
      <c r="BV208" s="240"/>
      <c r="BW208" s="240"/>
      <c r="BX208" s="240"/>
      <c r="BY208" s="240"/>
      <c r="BZ208" s="240"/>
      <c r="CA208" s="240"/>
      <c r="CB208" s="240"/>
      <c r="CC208" s="240"/>
      <c r="CD208" s="240"/>
      <c r="CE208" s="240"/>
    </row>
    <row r="209" spans="1:83" ht="15.75" customHeight="1">
      <c r="A209" s="240"/>
      <c r="B209" s="240"/>
      <c r="C209" s="240"/>
      <c r="D209" s="241"/>
      <c r="E209" s="241"/>
      <c r="F209" s="241"/>
      <c r="G209" s="241"/>
      <c r="H209" s="241"/>
      <c r="I209" s="241"/>
      <c r="J209" s="241"/>
      <c r="K209" s="241"/>
      <c r="L209" s="241"/>
      <c r="M209" s="241"/>
      <c r="N209" s="241"/>
      <c r="O209" s="241"/>
      <c r="P209" s="241"/>
      <c r="Q209" s="241"/>
      <c r="R209" s="241"/>
      <c r="S209" s="241"/>
      <c r="T209" s="241"/>
      <c r="U209" s="241"/>
      <c r="V209" s="241"/>
      <c r="W209" s="241"/>
      <c r="X209" s="241"/>
      <c r="Y209" s="241"/>
      <c r="Z209" s="241"/>
      <c r="AA209" s="241"/>
      <c r="AB209" s="241"/>
      <c r="AC209" s="241"/>
      <c r="AD209" s="241"/>
      <c r="AE209" s="241"/>
      <c r="AF209" s="241"/>
      <c r="AG209" s="241"/>
      <c r="AH209" s="241"/>
      <c r="AI209" s="241"/>
      <c r="AJ209" s="241"/>
      <c r="AK209" s="241"/>
      <c r="AL209" s="241"/>
      <c r="AM209" s="241"/>
      <c r="AN209" s="241"/>
      <c r="AO209" s="241"/>
      <c r="AP209" s="241"/>
      <c r="AQ209" s="241"/>
      <c r="AR209" s="241"/>
      <c r="AS209" s="241"/>
      <c r="AT209" s="241"/>
      <c r="AU209" s="241"/>
      <c r="AV209" s="240"/>
      <c r="AW209" s="240"/>
      <c r="AX209" s="240"/>
      <c r="AY209" s="240"/>
      <c r="AZ209" s="240"/>
      <c r="BA209" s="240"/>
      <c r="BB209" s="240"/>
      <c r="BC209" s="240"/>
      <c r="BD209" s="240"/>
      <c r="BE209" s="240"/>
      <c r="BF209" s="240"/>
      <c r="BG209" s="240"/>
      <c r="BH209" s="240"/>
      <c r="BI209" s="240"/>
      <c r="BJ209" s="240"/>
      <c r="BK209" s="240"/>
      <c r="BL209" s="240"/>
      <c r="BM209" s="240"/>
      <c r="BN209" s="240"/>
      <c r="BO209" s="240"/>
      <c r="BP209" s="240"/>
      <c r="BQ209" s="240"/>
      <c r="BR209" s="240"/>
      <c r="BS209" s="240"/>
      <c r="BT209" s="240"/>
      <c r="BU209" s="240"/>
      <c r="BV209" s="240"/>
      <c r="BW209" s="240"/>
      <c r="BX209" s="240"/>
      <c r="BY209" s="240"/>
      <c r="BZ209" s="240"/>
      <c r="CA209" s="240"/>
      <c r="CB209" s="240"/>
      <c r="CC209" s="240"/>
      <c r="CD209" s="240"/>
      <c r="CE209" s="240"/>
    </row>
    <row r="210" spans="1:83" ht="15.75" customHeight="1">
      <c r="A210" s="240"/>
      <c r="B210" s="240"/>
      <c r="C210" s="240"/>
      <c r="D210" s="241"/>
      <c r="E210" s="241"/>
      <c r="F210" s="241"/>
      <c r="G210" s="241"/>
      <c r="H210" s="241"/>
      <c r="I210" s="241"/>
      <c r="J210" s="241"/>
      <c r="K210" s="241"/>
      <c r="L210" s="241"/>
      <c r="M210" s="241"/>
      <c r="N210" s="241"/>
      <c r="O210" s="241"/>
      <c r="P210" s="241"/>
      <c r="Q210" s="241"/>
      <c r="R210" s="241"/>
      <c r="S210" s="241"/>
      <c r="T210" s="241"/>
      <c r="U210" s="241"/>
      <c r="V210" s="241"/>
      <c r="W210" s="241"/>
      <c r="X210" s="241"/>
      <c r="Y210" s="241"/>
      <c r="Z210" s="241"/>
      <c r="AA210" s="241"/>
      <c r="AB210" s="241"/>
      <c r="AC210" s="241"/>
      <c r="AD210" s="241"/>
      <c r="AE210" s="241"/>
      <c r="AF210" s="241"/>
      <c r="AG210" s="241"/>
      <c r="AH210" s="241"/>
      <c r="AI210" s="241"/>
      <c r="AJ210" s="241"/>
      <c r="AK210" s="241"/>
      <c r="AL210" s="241"/>
      <c r="AM210" s="241"/>
      <c r="AN210" s="241"/>
      <c r="AO210" s="241"/>
      <c r="AP210" s="241"/>
      <c r="AQ210" s="241"/>
      <c r="AR210" s="241"/>
      <c r="AS210" s="241"/>
      <c r="AT210" s="241"/>
      <c r="AU210" s="241"/>
      <c r="AV210" s="240"/>
      <c r="AW210" s="240"/>
      <c r="AX210" s="240"/>
      <c r="AY210" s="240"/>
      <c r="AZ210" s="240"/>
      <c r="BA210" s="240"/>
      <c r="BB210" s="240"/>
      <c r="BC210" s="240"/>
      <c r="BD210" s="240"/>
      <c r="BE210" s="240"/>
      <c r="BF210" s="240"/>
      <c r="BG210" s="240"/>
      <c r="BH210" s="240"/>
      <c r="BI210" s="240"/>
      <c r="BJ210" s="240"/>
      <c r="BK210" s="240"/>
      <c r="BL210" s="240"/>
      <c r="BM210" s="240"/>
      <c r="BN210" s="240"/>
      <c r="BO210" s="240"/>
      <c r="BP210" s="240"/>
      <c r="BQ210" s="240"/>
      <c r="BR210" s="240"/>
      <c r="BS210" s="240"/>
      <c r="BT210" s="240"/>
      <c r="BU210" s="240"/>
      <c r="BV210" s="240"/>
      <c r="BW210" s="240"/>
      <c r="BX210" s="240"/>
      <c r="BY210" s="240"/>
      <c r="BZ210" s="240"/>
      <c r="CA210" s="240"/>
      <c r="CB210" s="240"/>
      <c r="CC210" s="240"/>
      <c r="CD210" s="240"/>
      <c r="CE210" s="240"/>
    </row>
    <row r="211" spans="1:83" ht="15.75" customHeight="1">
      <c r="A211" s="240"/>
      <c r="B211" s="240"/>
      <c r="C211" s="240"/>
      <c r="D211" s="241"/>
      <c r="E211" s="241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1"/>
      <c r="S211" s="241"/>
      <c r="T211" s="241"/>
      <c r="U211" s="241"/>
      <c r="V211" s="241"/>
      <c r="W211" s="241"/>
      <c r="X211" s="241"/>
      <c r="Y211" s="241"/>
      <c r="Z211" s="241"/>
      <c r="AA211" s="241"/>
      <c r="AB211" s="241"/>
      <c r="AC211" s="241"/>
      <c r="AD211" s="241"/>
      <c r="AE211" s="241"/>
      <c r="AF211" s="241"/>
      <c r="AG211" s="241"/>
      <c r="AH211" s="241"/>
      <c r="AI211" s="241"/>
      <c r="AJ211" s="241"/>
      <c r="AK211" s="241"/>
      <c r="AL211" s="241"/>
      <c r="AM211" s="241"/>
      <c r="AN211" s="241"/>
      <c r="AO211" s="241"/>
      <c r="AP211" s="241"/>
      <c r="AQ211" s="241"/>
      <c r="AR211" s="241"/>
      <c r="AS211" s="241"/>
      <c r="AT211" s="241"/>
      <c r="AU211" s="241"/>
      <c r="AV211" s="240"/>
      <c r="AW211" s="240"/>
      <c r="AX211" s="240"/>
      <c r="AY211" s="240"/>
      <c r="AZ211" s="240"/>
      <c r="BA211" s="240"/>
      <c r="BB211" s="240"/>
      <c r="BC211" s="240"/>
      <c r="BD211" s="240"/>
      <c r="BE211" s="240"/>
      <c r="BF211" s="240"/>
      <c r="BG211" s="240"/>
      <c r="BH211" s="240"/>
      <c r="BI211" s="240"/>
      <c r="BJ211" s="240"/>
      <c r="BK211" s="240"/>
      <c r="BL211" s="240"/>
      <c r="BM211" s="240"/>
      <c r="BN211" s="240"/>
      <c r="BO211" s="240"/>
      <c r="BP211" s="240"/>
      <c r="BQ211" s="240"/>
      <c r="BR211" s="240"/>
      <c r="BS211" s="240"/>
      <c r="BT211" s="240"/>
      <c r="BU211" s="240"/>
      <c r="BV211" s="240"/>
      <c r="BW211" s="240"/>
      <c r="BX211" s="240"/>
      <c r="BY211" s="240"/>
      <c r="BZ211" s="240"/>
      <c r="CA211" s="240"/>
      <c r="CB211" s="240"/>
      <c r="CC211" s="240"/>
      <c r="CD211" s="240"/>
      <c r="CE211" s="240"/>
    </row>
    <row r="212" spans="1:83" ht="15.75" customHeight="1">
      <c r="A212" s="240"/>
      <c r="B212" s="240"/>
      <c r="C212" s="240"/>
      <c r="D212" s="241"/>
      <c r="E212" s="241"/>
      <c r="F212" s="241"/>
      <c r="G212" s="241"/>
      <c r="H212" s="241"/>
      <c r="I212" s="241"/>
      <c r="J212" s="241"/>
      <c r="K212" s="241"/>
      <c r="L212" s="241"/>
      <c r="M212" s="241"/>
      <c r="N212" s="241"/>
      <c r="O212" s="241"/>
      <c r="P212" s="241"/>
      <c r="Q212" s="241"/>
      <c r="R212" s="241"/>
      <c r="S212" s="241"/>
      <c r="T212" s="241"/>
      <c r="U212" s="241"/>
      <c r="V212" s="241"/>
      <c r="W212" s="241"/>
      <c r="X212" s="241"/>
      <c r="Y212" s="241"/>
      <c r="Z212" s="241"/>
      <c r="AA212" s="241"/>
      <c r="AB212" s="241"/>
      <c r="AC212" s="241"/>
      <c r="AD212" s="241"/>
      <c r="AE212" s="241"/>
      <c r="AF212" s="241"/>
      <c r="AG212" s="241"/>
      <c r="AH212" s="241"/>
      <c r="AI212" s="241"/>
      <c r="AJ212" s="241"/>
      <c r="AK212" s="241"/>
      <c r="AL212" s="241"/>
      <c r="AM212" s="241"/>
      <c r="AN212" s="241"/>
      <c r="AO212" s="241"/>
      <c r="AP212" s="241"/>
      <c r="AQ212" s="241"/>
      <c r="AR212" s="241"/>
      <c r="AS212" s="241"/>
      <c r="AT212" s="241"/>
      <c r="AU212" s="241"/>
      <c r="AV212" s="240"/>
      <c r="AW212" s="240"/>
      <c r="AX212" s="240"/>
      <c r="AY212" s="240"/>
      <c r="AZ212" s="240"/>
      <c r="BA212" s="240"/>
      <c r="BB212" s="240"/>
      <c r="BC212" s="240"/>
      <c r="BD212" s="240"/>
      <c r="BE212" s="240"/>
      <c r="BF212" s="240"/>
      <c r="BG212" s="240"/>
      <c r="BH212" s="240"/>
      <c r="BI212" s="240"/>
      <c r="BJ212" s="240"/>
      <c r="BK212" s="240"/>
      <c r="BL212" s="240"/>
      <c r="BM212" s="240"/>
      <c r="BN212" s="240"/>
      <c r="BO212" s="240"/>
      <c r="BP212" s="240"/>
      <c r="BQ212" s="240"/>
      <c r="BR212" s="240"/>
      <c r="BS212" s="240"/>
      <c r="BT212" s="240"/>
      <c r="BU212" s="240"/>
      <c r="BV212" s="240"/>
      <c r="BW212" s="240"/>
      <c r="BX212" s="240"/>
      <c r="BY212" s="240"/>
      <c r="BZ212" s="240"/>
      <c r="CA212" s="240"/>
      <c r="CB212" s="240"/>
      <c r="CC212" s="240"/>
      <c r="CD212" s="240"/>
      <c r="CE212" s="240"/>
    </row>
    <row r="213" spans="1:83" ht="15.75" customHeight="1">
      <c r="A213" s="240"/>
      <c r="B213" s="240"/>
      <c r="C213" s="240"/>
      <c r="D213" s="241"/>
      <c r="E213" s="241"/>
      <c r="F213" s="241"/>
      <c r="G213" s="241"/>
      <c r="H213" s="241"/>
      <c r="I213" s="241"/>
      <c r="J213" s="241"/>
      <c r="K213" s="241"/>
      <c r="L213" s="241"/>
      <c r="M213" s="241"/>
      <c r="N213" s="241"/>
      <c r="O213" s="241"/>
      <c r="P213" s="241"/>
      <c r="Q213" s="241"/>
      <c r="R213" s="241"/>
      <c r="S213" s="241"/>
      <c r="T213" s="241"/>
      <c r="U213" s="241"/>
      <c r="V213" s="241"/>
      <c r="W213" s="241"/>
      <c r="X213" s="241"/>
      <c r="Y213" s="241"/>
      <c r="Z213" s="241"/>
      <c r="AA213" s="241"/>
      <c r="AB213" s="241"/>
      <c r="AC213" s="241"/>
      <c r="AD213" s="241"/>
      <c r="AE213" s="241"/>
      <c r="AF213" s="241"/>
      <c r="AG213" s="241"/>
      <c r="AH213" s="241"/>
      <c r="AI213" s="241"/>
      <c r="AJ213" s="241"/>
      <c r="AK213" s="241"/>
      <c r="AL213" s="241"/>
      <c r="AM213" s="241"/>
      <c r="AN213" s="241"/>
      <c r="AO213" s="241"/>
      <c r="AP213" s="241"/>
      <c r="AQ213" s="241"/>
      <c r="AR213" s="241"/>
      <c r="AS213" s="241"/>
      <c r="AT213" s="241"/>
      <c r="AU213" s="241"/>
      <c r="AV213" s="240"/>
      <c r="AW213" s="240"/>
      <c r="AX213" s="240"/>
      <c r="AY213" s="240"/>
      <c r="AZ213" s="240"/>
      <c r="BA213" s="240"/>
      <c r="BB213" s="240"/>
      <c r="BC213" s="240"/>
      <c r="BD213" s="240"/>
      <c r="BE213" s="240"/>
      <c r="BF213" s="240"/>
      <c r="BG213" s="240"/>
      <c r="BH213" s="240"/>
      <c r="BI213" s="240"/>
      <c r="BJ213" s="240"/>
      <c r="BK213" s="240"/>
      <c r="BL213" s="240"/>
      <c r="BM213" s="240"/>
      <c r="BN213" s="240"/>
      <c r="BO213" s="240"/>
      <c r="BP213" s="240"/>
      <c r="BQ213" s="240"/>
      <c r="BR213" s="240"/>
      <c r="BS213" s="240"/>
      <c r="BT213" s="240"/>
      <c r="BU213" s="240"/>
      <c r="BV213" s="240"/>
      <c r="BW213" s="240"/>
      <c r="BX213" s="240"/>
      <c r="BY213" s="240"/>
      <c r="BZ213" s="240"/>
      <c r="CA213" s="240"/>
      <c r="CB213" s="240"/>
      <c r="CC213" s="240"/>
      <c r="CD213" s="240"/>
      <c r="CE213" s="240"/>
    </row>
    <row r="214" spans="1:83" ht="15.75" customHeight="1">
      <c r="A214" s="240"/>
      <c r="B214" s="240"/>
      <c r="C214" s="240"/>
      <c r="D214" s="241"/>
      <c r="E214" s="241"/>
      <c r="F214" s="241"/>
      <c r="G214" s="241"/>
      <c r="H214" s="241"/>
      <c r="I214" s="241"/>
      <c r="J214" s="241"/>
      <c r="K214" s="241"/>
      <c r="L214" s="241"/>
      <c r="M214" s="241"/>
      <c r="N214" s="241"/>
      <c r="O214" s="241"/>
      <c r="P214" s="241"/>
      <c r="Q214" s="241"/>
      <c r="R214" s="241"/>
      <c r="S214" s="241"/>
      <c r="T214" s="241"/>
      <c r="U214" s="241"/>
      <c r="V214" s="241"/>
      <c r="W214" s="241"/>
      <c r="X214" s="241"/>
      <c r="Y214" s="241"/>
      <c r="Z214" s="241"/>
      <c r="AA214" s="241"/>
      <c r="AB214" s="241"/>
      <c r="AC214" s="241"/>
      <c r="AD214" s="241"/>
      <c r="AE214" s="241"/>
      <c r="AF214" s="241"/>
      <c r="AG214" s="241"/>
      <c r="AH214" s="241"/>
      <c r="AI214" s="241"/>
      <c r="AJ214" s="241"/>
      <c r="AK214" s="241"/>
      <c r="AL214" s="241"/>
      <c r="AM214" s="241"/>
      <c r="AN214" s="241"/>
      <c r="AO214" s="241"/>
      <c r="AP214" s="241"/>
      <c r="AQ214" s="241"/>
      <c r="AR214" s="241"/>
      <c r="AS214" s="241"/>
      <c r="AT214" s="241"/>
      <c r="AU214" s="241"/>
      <c r="AV214" s="240"/>
      <c r="AW214" s="240"/>
      <c r="AX214" s="240"/>
      <c r="AY214" s="240"/>
      <c r="AZ214" s="240"/>
      <c r="BA214" s="240"/>
      <c r="BB214" s="240"/>
      <c r="BC214" s="240"/>
      <c r="BD214" s="240"/>
      <c r="BE214" s="240"/>
      <c r="BF214" s="240"/>
      <c r="BG214" s="240"/>
      <c r="BH214" s="240"/>
      <c r="BI214" s="240"/>
      <c r="BJ214" s="240"/>
      <c r="BK214" s="240"/>
      <c r="BL214" s="240"/>
      <c r="BM214" s="240"/>
      <c r="BN214" s="240"/>
      <c r="BO214" s="240"/>
      <c r="BP214" s="240"/>
      <c r="BQ214" s="240"/>
      <c r="BR214" s="240"/>
      <c r="BS214" s="240"/>
      <c r="BT214" s="240"/>
      <c r="BU214" s="240"/>
      <c r="BV214" s="240"/>
      <c r="BW214" s="240"/>
      <c r="BX214" s="240"/>
      <c r="BY214" s="240"/>
      <c r="BZ214" s="240"/>
      <c r="CA214" s="240"/>
      <c r="CB214" s="240"/>
      <c r="CC214" s="240"/>
      <c r="CD214" s="240"/>
      <c r="CE214" s="240"/>
    </row>
    <row r="215" spans="1:83" ht="15.75" customHeight="1">
      <c r="A215" s="240"/>
      <c r="B215" s="240"/>
      <c r="C215" s="240"/>
      <c r="D215" s="241"/>
      <c r="E215" s="241"/>
      <c r="F215" s="241"/>
      <c r="G215" s="241"/>
      <c r="H215" s="241"/>
      <c r="I215" s="241"/>
      <c r="J215" s="241"/>
      <c r="K215" s="241"/>
      <c r="L215" s="241"/>
      <c r="M215" s="241"/>
      <c r="N215" s="241"/>
      <c r="O215" s="241"/>
      <c r="P215" s="241"/>
      <c r="Q215" s="241"/>
      <c r="R215" s="241"/>
      <c r="S215" s="241"/>
      <c r="T215" s="241"/>
      <c r="U215" s="241"/>
      <c r="V215" s="241"/>
      <c r="W215" s="241"/>
      <c r="X215" s="241"/>
      <c r="Y215" s="241"/>
      <c r="Z215" s="241"/>
      <c r="AA215" s="241"/>
      <c r="AB215" s="241"/>
      <c r="AC215" s="241"/>
      <c r="AD215" s="241"/>
      <c r="AE215" s="241"/>
      <c r="AF215" s="241"/>
      <c r="AG215" s="241"/>
      <c r="AH215" s="241"/>
      <c r="AI215" s="241"/>
      <c r="AJ215" s="241"/>
      <c r="AK215" s="241"/>
      <c r="AL215" s="241"/>
      <c r="AM215" s="241"/>
      <c r="AN215" s="241"/>
      <c r="AO215" s="241"/>
      <c r="AP215" s="241"/>
      <c r="AQ215" s="241"/>
      <c r="AR215" s="241"/>
      <c r="AS215" s="241"/>
      <c r="AT215" s="241"/>
      <c r="AU215" s="241"/>
      <c r="AV215" s="240"/>
      <c r="AW215" s="240"/>
      <c r="AX215" s="240"/>
      <c r="AY215" s="240"/>
      <c r="AZ215" s="240"/>
      <c r="BA215" s="240"/>
      <c r="BB215" s="240"/>
      <c r="BC215" s="240"/>
      <c r="BD215" s="240"/>
      <c r="BE215" s="240"/>
      <c r="BF215" s="240"/>
      <c r="BG215" s="240"/>
      <c r="BH215" s="240"/>
      <c r="BI215" s="240"/>
      <c r="BJ215" s="240"/>
      <c r="BK215" s="240"/>
      <c r="BL215" s="240"/>
      <c r="BM215" s="240"/>
      <c r="BN215" s="240"/>
      <c r="BO215" s="240"/>
      <c r="BP215" s="240"/>
      <c r="BQ215" s="240"/>
      <c r="BR215" s="240"/>
      <c r="BS215" s="240"/>
      <c r="BT215" s="240"/>
      <c r="BU215" s="240"/>
      <c r="BV215" s="240"/>
      <c r="BW215" s="240"/>
      <c r="BX215" s="240"/>
      <c r="BY215" s="240"/>
      <c r="BZ215" s="240"/>
      <c r="CA215" s="240"/>
      <c r="CB215" s="240"/>
      <c r="CC215" s="240"/>
      <c r="CD215" s="240"/>
      <c r="CE215" s="240"/>
    </row>
    <row r="216" spans="1:83" ht="15.75" customHeight="1">
      <c r="A216" s="240"/>
      <c r="B216" s="240"/>
      <c r="C216" s="240"/>
      <c r="D216" s="241"/>
      <c r="E216" s="241"/>
      <c r="F216" s="241"/>
      <c r="G216" s="241"/>
      <c r="H216" s="241"/>
      <c r="I216" s="241"/>
      <c r="J216" s="241"/>
      <c r="K216" s="241"/>
      <c r="L216" s="241"/>
      <c r="M216" s="241"/>
      <c r="N216" s="241"/>
      <c r="O216" s="241"/>
      <c r="P216" s="241"/>
      <c r="Q216" s="241"/>
      <c r="R216" s="241"/>
      <c r="S216" s="241"/>
      <c r="T216" s="241"/>
      <c r="U216" s="241"/>
      <c r="V216" s="241"/>
      <c r="W216" s="241"/>
      <c r="X216" s="241"/>
      <c r="Y216" s="241"/>
      <c r="Z216" s="241"/>
      <c r="AA216" s="241"/>
      <c r="AB216" s="241"/>
      <c r="AC216" s="241"/>
      <c r="AD216" s="241"/>
      <c r="AE216" s="241"/>
      <c r="AF216" s="241"/>
      <c r="AG216" s="241"/>
      <c r="AH216" s="241"/>
      <c r="AI216" s="241"/>
      <c r="AJ216" s="241"/>
      <c r="AK216" s="241"/>
      <c r="AL216" s="241"/>
      <c r="AM216" s="241"/>
      <c r="AN216" s="241"/>
      <c r="AO216" s="241"/>
      <c r="AP216" s="241"/>
      <c r="AQ216" s="241"/>
      <c r="AR216" s="241"/>
      <c r="AS216" s="241"/>
      <c r="AT216" s="241"/>
      <c r="AU216" s="241"/>
      <c r="AV216" s="240"/>
      <c r="AW216" s="240"/>
      <c r="AX216" s="240"/>
      <c r="AY216" s="240"/>
      <c r="AZ216" s="240"/>
      <c r="BA216" s="240"/>
      <c r="BB216" s="240"/>
      <c r="BC216" s="240"/>
      <c r="BD216" s="240"/>
      <c r="BE216" s="240"/>
      <c r="BF216" s="240"/>
      <c r="BG216" s="240"/>
      <c r="BH216" s="240"/>
      <c r="BI216" s="240"/>
      <c r="BJ216" s="240"/>
      <c r="BK216" s="240"/>
      <c r="BL216" s="240"/>
      <c r="BM216" s="240"/>
      <c r="BN216" s="240"/>
      <c r="BO216" s="240"/>
      <c r="BP216" s="240"/>
      <c r="BQ216" s="240"/>
      <c r="BR216" s="240"/>
      <c r="BS216" s="240"/>
      <c r="BT216" s="240"/>
      <c r="BU216" s="240"/>
      <c r="BV216" s="240"/>
      <c r="BW216" s="240"/>
      <c r="BX216" s="240"/>
      <c r="BY216" s="240"/>
      <c r="BZ216" s="240"/>
      <c r="CA216" s="240"/>
      <c r="CB216" s="240"/>
      <c r="CC216" s="240"/>
      <c r="CD216" s="240"/>
      <c r="CE216" s="240"/>
    </row>
    <row r="217" spans="1:83" ht="15.75" customHeight="1">
      <c r="A217" s="240"/>
      <c r="B217" s="240"/>
      <c r="C217" s="240"/>
      <c r="D217" s="241"/>
      <c r="E217" s="241"/>
      <c r="F217" s="241"/>
      <c r="G217" s="241"/>
      <c r="H217" s="241"/>
      <c r="I217" s="241"/>
      <c r="J217" s="241"/>
      <c r="K217" s="241"/>
      <c r="L217" s="241"/>
      <c r="M217" s="241"/>
      <c r="N217" s="241"/>
      <c r="O217" s="241"/>
      <c r="P217" s="241"/>
      <c r="Q217" s="241"/>
      <c r="R217" s="241"/>
      <c r="S217" s="241"/>
      <c r="T217" s="241"/>
      <c r="U217" s="241"/>
      <c r="V217" s="241"/>
      <c r="W217" s="241"/>
      <c r="X217" s="241"/>
      <c r="Y217" s="241"/>
      <c r="Z217" s="241"/>
      <c r="AA217" s="241"/>
      <c r="AB217" s="241"/>
      <c r="AC217" s="241"/>
      <c r="AD217" s="241"/>
      <c r="AE217" s="241"/>
      <c r="AF217" s="241"/>
      <c r="AG217" s="241"/>
      <c r="AH217" s="241"/>
      <c r="AI217" s="241"/>
      <c r="AJ217" s="241"/>
      <c r="AK217" s="241"/>
      <c r="AL217" s="241"/>
      <c r="AM217" s="241"/>
      <c r="AN217" s="241"/>
      <c r="AO217" s="241"/>
      <c r="AP217" s="241"/>
      <c r="AQ217" s="241"/>
      <c r="AR217" s="241"/>
      <c r="AS217" s="241"/>
      <c r="AT217" s="241"/>
      <c r="AU217" s="241"/>
      <c r="AV217" s="240"/>
      <c r="AW217" s="240"/>
      <c r="AX217" s="240"/>
      <c r="AY217" s="240"/>
      <c r="AZ217" s="240"/>
      <c r="BA217" s="240"/>
      <c r="BB217" s="240"/>
      <c r="BC217" s="240"/>
      <c r="BD217" s="240"/>
      <c r="BE217" s="240"/>
      <c r="BF217" s="240"/>
      <c r="BG217" s="240"/>
      <c r="BH217" s="240"/>
      <c r="BI217" s="240"/>
      <c r="BJ217" s="240"/>
      <c r="BK217" s="240"/>
      <c r="BL217" s="240"/>
      <c r="BM217" s="240"/>
      <c r="BN217" s="240"/>
      <c r="BO217" s="240"/>
      <c r="BP217" s="240"/>
      <c r="BQ217" s="240"/>
      <c r="BR217" s="240"/>
      <c r="BS217" s="240"/>
      <c r="BT217" s="240"/>
      <c r="BU217" s="240"/>
      <c r="BV217" s="240"/>
      <c r="BW217" s="240"/>
      <c r="BX217" s="240"/>
      <c r="BY217" s="240"/>
      <c r="BZ217" s="240"/>
      <c r="CA217" s="240"/>
      <c r="CB217" s="240"/>
      <c r="CC217" s="240"/>
      <c r="CD217" s="240"/>
      <c r="CE217" s="240"/>
    </row>
    <row r="218" spans="1:83" ht="15.75" customHeight="1">
      <c r="A218" s="240"/>
      <c r="B218" s="240"/>
      <c r="C218" s="240"/>
      <c r="D218" s="241"/>
      <c r="E218" s="241"/>
      <c r="F218" s="241"/>
      <c r="G218" s="241"/>
      <c r="H218" s="241"/>
      <c r="I218" s="241"/>
      <c r="J218" s="241"/>
      <c r="K218" s="241"/>
      <c r="L218" s="241"/>
      <c r="M218" s="241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1"/>
      <c r="AK218" s="241"/>
      <c r="AL218" s="241"/>
      <c r="AM218" s="241"/>
      <c r="AN218" s="241"/>
      <c r="AO218" s="241"/>
      <c r="AP218" s="241"/>
      <c r="AQ218" s="241"/>
      <c r="AR218" s="241"/>
      <c r="AS218" s="241"/>
      <c r="AT218" s="241"/>
      <c r="AU218" s="241"/>
      <c r="AV218" s="240"/>
      <c r="AW218" s="240"/>
      <c r="AX218" s="240"/>
      <c r="AY218" s="240"/>
      <c r="AZ218" s="240"/>
      <c r="BA218" s="240"/>
      <c r="BB218" s="240"/>
      <c r="BC218" s="240"/>
      <c r="BD218" s="240"/>
      <c r="BE218" s="240"/>
      <c r="BF218" s="240"/>
      <c r="BG218" s="240"/>
      <c r="BH218" s="240"/>
      <c r="BI218" s="240"/>
      <c r="BJ218" s="240"/>
      <c r="BK218" s="240"/>
      <c r="BL218" s="240"/>
      <c r="BM218" s="240"/>
      <c r="BN218" s="240"/>
      <c r="BO218" s="240"/>
      <c r="BP218" s="240"/>
      <c r="BQ218" s="240"/>
      <c r="BR218" s="240"/>
      <c r="BS218" s="240"/>
      <c r="BT218" s="240"/>
      <c r="BU218" s="240"/>
      <c r="BV218" s="240"/>
      <c r="BW218" s="240"/>
      <c r="BX218" s="240"/>
      <c r="BY218" s="240"/>
      <c r="BZ218" s="240"/>
      <c r="CA218" s="240"/>
      <c r="CB218" s="240"/>
      <c r="CC218" s="240"/>
      <c r="CD218" s="240"/>
      <c r="CE218" s="240"/>
    </row>
    <row r="219" spans="1:83" ht="15.75" customHeight="1">
      <c r="A219" s="240"/>
      <c r="B219" s="240"/>
      <c r="C219" s="240"/>
      <c r="D219" s="241"/>
      <c r="E219" s="241"/>
      <c r="F219" s="241"/>
      <c r="G219" s="241"/>
      <c r="H219" s="241"/>
      <c r="I219" s="241"/>
      <c r="J219" s="241"/>
      <c r="K219" s="241"/>
      <c r="L219" s="241"/>
      <c r="M219" s="241"/>
      <c r="N219" s="241"/>
      <c r="O219" s="241"/>
      <c r="P219" s="241"/>
      <c r="Q219" s="241"/>
      <c r="R219" s="241"/>
      <c r="S219" s="241"/>
      <c r="T219" s="241"/>
      <c r="U219" s="241"/>
      <c r="V219" s="241"/>
      <c r="W219" s="241"/>
      <c r="X219" s="241"/>
      <c r="Y219" s="241"/>
      <c r="Z219" s="241"/>
      <c r="AA219" s="241"/>
      <c r="AB219" s="241"/>
      <c r="AC219" s="241"/>
      <c r="AD219" s="241"/>
      <c r="AE219" s="241"/>
      <c r="AF219" s="241"/>
      <c r="AG219" s="241"/>
      <c r="AH219" s="241"/>
      <c r="AI219" s="241"/>
      <c r="AJ219" s="241"/>
      <c r="AK219" s="241"/>
      <c r="AL219" s="241"/>
      <c r="AM219" s="241"/>
      <c r="AN219" s="241"/>
      <c r="AO219" s="241"/>
      <c r="AP219" s="241"/>
      <c r="AQ219" s="241"/>
      <c r="AR219" s="241"/>
      <c r="AS219" s="241"/>
      <c r="AT219" s="241"/>
      <c r="AU219" s="241"/>
      <c r="AV219" s="240"/>
      <c r="AW219" s="240"/>
      <c r="AX219" s="240"/>
      <c r="AY219" s="240"/>
      <c r="AZ219" s="240"/>
      <c r="BA219" s="240"/>
      <c r="BB219" s="240"/>
      <c r="BC219" s="240"/>
      <c r="BD219" s="240"/>
      <c r="BE219" s="240"/>
      <c r="BF219" s="240"/>
      <c r="BG219" s="240"/>
      <c r="BH219" s="240"/>
      <c r="BI219" s="240"/>
      <c r="BJ219" s="240"/>
      <c r="BK219" s="240"/>
      <c r="BL219" s="240"/>
      <c r="BM219" s="240"/>
      <c r="BN219" s="240"/>
      <c r="BO219" s="240"/>
      <c r="BP219" s="240"/>
      <c r="BQ219" s="240"/>
      <c r="BR219" s="240"/>
      <c r="BS219" s="240"/>
      <c r="BT219" s="240"/>
      <c r="BU219" s="240"/>
      <c r="BV219" s="240"/>
      <c r="BW219" s="240"/>
      <c r="BX219" s="240"/>
      <c r="BY219" s="240"/>
      <c r="BZ219" s="240"/>
      <c r="CA219" s="240"/>
      <c r="CB219" s="240"/>
      <c r="CC219" s="240"/>
      <c r="CD219" s="240"/>
      <c r="CE219" s="240"/>
    </row>
    <row r="220" spans="1:83" ht="15.75" customHeight="1">
      <c r="A220" s="240"/>
      <c r="B220" s="240"/>
      <c r="C220" s="240"/>
      <c r="D220" s="241"/>
      <c r="E220" s="241"/>
      <c r="F220" s="241"/>
      <c r="G220" s="241"/>
      <c r="H220" s="241"/>
      <c r="I220" s="241"/>
      <c r="J220" s="241"/>
      <c r="K220" s="241"/>
      <c r="L220" s="241"/>
      <c r="M220" s="241"/>
      <c r="N220" s="241"/>
      <c r="O220" s="241"/>
      <c r="P220" s="241"/>
      <c r="Q220" s="241"/>
      <c r="R220" s="241"/>
      <c r="S220" s="241"/>
      <c r="T220" s="241"/>
      <c r="U220" s="241"/>
      <c r="V220" s="241"/>
      <c r="W220" s="241"/>
      <c r="X220" s="241"/>
      <c r="Y220" s="241"/>
      <c r="Z220" s="241"/>
      <c r="AA220" s="241"/>
      <c r="AB220" s="241"/>
      <c r="AC220" s="241"/>
      <c r="AD220" s="241"/>
      <c r="AE220" s="241"/>
      <c r="AF220" s="241"/>
      <c r="AG220" s="241"/>
      <c r="AH220" s="241"/>
      <c r="AI220" s="241"/>
      <c r="AJ220" s="241"/>
      <c r="AK220" s="241"/>
      <c r="AL220" s="241"/>
      <c r="AM220" s="241"/>
      <c r="AN220" s="241"/>
      <c r="AO220" s="241"/>
      <c r="AP220" s="241"/>
      <c r="AQ220" s="241"/>
      <c r="AR220" s="241"/>
      <c r="AS220" s="241"/>
      <c r="AT220" s="241"/>
      <c r="AU220" s="241"/>
      <c r="AV220" s="240"/>
      <c r="AW220" s="240"/>
      <c r="AX220" s="240"/>
      <c r="AY220" s="240"/>
      <c r="AZ220" s="240"/>
      <c r="BA220" s="240"/>
      <c r="BB220" s="240"/>
      <c r="BC220" s="240"/>
      <c r="BD220" s="240"/>
      <c r="BE220" s="240"/>
      <c r="BF220" s="240"/>
      <c r="BG220" s="240"/>
      <c r="BH220" s="240"/>
      <c r="BI220" s="240"/>
      <c r="BJ220" s="240"/>
      <c r="BK220" s="240"/>
      <c r="BL220" s="240"/>
      <c r="BM220" s="240"/>
      <c r="BN220" s="240"/>
      <c r="BO220" s="240"/>
      <c r="BP220" s="240"/>
      <c r="BQ220" s="240"/>
      <c r="BR220" s="240"/>
      <c r="BS220" s="240"/>
      <c r="BT220" s="240"/>
      <c r="BU220" s="240"/>
      <c r="BV220" s="240"/>
      <c r="BW220" s="240"/>
      <c r="BX220" s="240"/>
      <c r="BY220" s="240"/>
      <c r="BZ220" s="240"/>
      <c r="CA220" s="240"/>
      <c r="CB220" s="240"/>
      <c r="CC220" s="240"/>
      <c r="CD220" s="240"/>
      <c r="CE220" s="240"/>
    </row>
    <row r="221" spans="1:83" ht="15.75" customHeight="1">
      <c r="A221" s="240"/>
      <c r="B221" s="240"/>
      <c r="C221" s="240"/>
      <c r="D221" s="241"/>
      <c r="E221" s="241"/>
      <c r="F221" s="241"/>
      <c r="G221" s="241"/>
      <c r="H221" s="241"/>
      <c r="I221" s="241"/>
      <c r="J221" s="241"/>
      <c r="K221" s="241"/>
      <c r="L221" s="241"/>
      <c r="M221" s="241"/>
      <c r="N221" s="241"/>
      <c r="O221" s="241"/>
      <c r="P221" s="241"/>
      <c r="Q221" s="241"/>
      <c r="R221" s="241"/>
      <c r="S221" s="241"/>
      <c r="T221" s="241"/>
      <c r="U221" s="241"/>
      <c r="V221" s="241"/>
      <c r="W221" s="241"/>
      <c r="X221" s="241"/>
      <c r="Y221" s="241"/>
      <c r="Z221" s="241"/>
      <c r="AA221" s="241"/>
      <c r="AB221" s="241"/>
      <c r="AC221" s="241"/>
      <c r="AD221" s="241"/>
      <c r="AE221" s="241"/>
      <c r="AF221" s="241"/>
      <c r="AG221" s="241"/>
      <c r="AH221" s="241"/>
      <c r="AI221" s="241"/>
      <c r="AJ221" s="241"/>
      <c r="AK221" s="241"/>
      <c r="AL221" s="241"/>
      <c r="AM221" s="241"/>
      <c r="AN221" s="241"/>
      <c r="AO221" s="241"/>
      <c r="AP221" s="241"/>
      <c r="AQ221" s="241"/>
      <c r="AR221" s="241"/>
      <c r="AS221" s="241"/>
      <c r="AT221" s="241"/>
      <c r="AU221" s="241"/>
      <c r="AV221" s="240"/>
      <c r="AW221" s="240"/>
      <c r="AX221" s="240"/>
      <c r="AY221" s="240"/>
      <c r="AZ221" s="240"/>
      <c r="BA221" s="240"/>
      <c r="BB221" s="240"/>
      <c r="BC221" s="240"/>
      <c r="BD221" s="240"/>
      <c r="BE221" s="240"/>
      <c r="BF221" s="240"/>
      <c r="BG221" s="240"/>
      <c r="BH221" s="240"/>
      <c r="BI221" s="240"/>
      <c r="BJ221" s="240"/>
      <c r="BK221" s="240"/>
      <c r="BL221" s="240"/>
      <c r="BM221" s="240"/>
      <c r="BN221" s="240"/>
      <c r="BO221" s="240"/>
      <c r="BP221" s="240"/>
      <c r="BQ221" s="240"/>
      <c r="BR221" s="240"/>
      <c r="BS221" s="240"/>
      <c r="BT221" s="240"/>
      <c r="BU221" s="240"/>
      <c r="BV221" s="240"/>
      <c r="BW221" s="240"/>
      <c r="BX221" s="240"/>
      <c r="BY221" s="240"/>
      <c r="BZ221" s="240"/>
      <c r="CA221" s="240"/>
      <c r="CB221" s="240"/>
      <c r="CC221" s="240"/>
      <c r="CD221" s="240"/>
      <c r="CE221" s="240"/>
    </row>
    <row r="222" spans="1:83" ht="15.75" customHeight="1">
      <c r="A222" s="240"/>
      <c r="B222" s="240"/>
      <c r="C222" s="240"/>
      <c r="D222" s="241"/>
      <c r="E222" s="241"/>
      <c r="F222" s="241"/>
      <c r="G222" s="241"/>
      <c r="H222" s="241"/>
      <c r="I222" s="241"/>
      <c r="J222" s="241"/>
      <c r="K222" s="241"/>
      <c r="L222" s="241"/>
      <c r="M222" s="241"/>
      <c r="N222" s="241"/>
      <c r="O222" s="241"/>
      <c r="P222" s="241"/>
      <c r="Q222" s="241"/>
      <c r="R222" s="241"/>
      <c r="S222" s="241"/>
      <c r="T222" s="241"/>
      <c r="U222" s="241"/>
      <c r="V222" s="241"/>
      <c r="W222" s="241"/>
      <c r="X222" s="241"/>
      <c r="Y222" s="241"/>
      <c r="Z222" s="241"/>
      <c r="AA222" s="241"/>
      <c r="AB222" s="241"/>
      <c r="AC222" s="241"/>
      <c r="AD222" s="241"/>
      <c r="AE222" s="241"/>
      <c r="AF222" s="241"/>
      <c r="AG222" s="241"/>
      <c r="AH222" s="241"/>
      <c r="AI222" s="241"/>
      <c r="AJ222" s="241"/>
      <c r="AK222" s="241"/>
      <c r="AL222" s="241"/>
      <c r="AM222" s="241"/>
      <c r="AN222" s="241"/>
      <c r="AO222" s="241"/>
      <c r="AP222" s="241"/>
      <c r="AQ222" s="241"/>
      <c r="AR222" s="241"/>
      <c r="AS222" s="241"/>
      <c r="AT222" s="241"/>
      <c r="AU222" s="241"/>
      <c r="AV222" s="240"/>
      <c r="AW222" s="240"/>
      <c r="AX222" s="240"/>
      <c r="AY222" s="240"/>
      <c r="AZ222" s="240"/>
      <c r="BA222" s="240"/>
      <c r="BB222" s="240"/>
      <c r="BC222" s="240"/>
      <c r="BD222" s="240"/>
      <c r="BE222" s="240"/>
      <c r="BF222" s="240"/>
      <c r="BG222" s="240"/>
      <c r="BH222" s="240"/>
      <c r="BI222" s="240"/>
      <c r="BJ222" s="240"/>
      <c r="BK222" s="240"/>
      <c r="BL222" s="240"/>
      <c r="BM222" s="240"/>
      <c r="BN222" s="240"/>
      <c r="BO222" s="240"/>
      <c r="BP222" s="240"/>
      <c r="BQ222" s="240"/>
      <c r="BR222" s="240"/>
      <c r="BS222" s="240"/>
      <c r="BT222" s="240"/>
      <c r="BU222" s="240"/>
      <c r="BV222" s="240"/>
      <c r="BW222" s="240"/>
      <c r="BX222" s="240"/>
      <c r="BY222" s="240"/>
      <c r="BZ222" s="240"/>
      <c r="CA222" s="240"/>
      <c r="CB222" s="240"/>
      <c r="CC222" s="240"/>
      <c r="CD222" s="240"/>
      <c r="CE222" s="240"/>
    </row>
    <row r="223" spans="1:83" ht="15.75" customHeight="1">
      <c r="A223" s="240"/>
      <c r="B223" s="240"/>
      <c r="C223" s="240"/>
      <c r="D223" s="241"/>
      <c r="E223" s="241"/>
      <c r="F223" s="241"/>
      <c r="G223" s="241"/>
      <c r="H223" s="241"/>
      <c r="I223" s="241"/>
      <c r="J223" s="241"/>
      <c r="K223" s="241"/>
      <c r="L223" s="241"/>
      <c r="M223" s="241"/>
      <c r="N223" s="241"/>
      <c r="O223" s="241"/>
      <c r="P223" s="241"/>
      <c r="Q223" s="241"/>
      <c r="R223" s="241"/>
      <c r="S223" s="241"/>
      <c r="T223" s="241"/>
      <c r="U223" s="241"/>
      <c r="V223" s="241"/>
      <c r="W223" s="241"/>
      <c r="X223" s="241"/>
      <c r="Y223" s="241"/>
      <c r="Z223" s="241"/>
      <c r="AA223" s="241"/>
      <c r="AB223" s="241"/>
      <c r="AC223" s="241"/>
      <c r="AD223" s="241"/>
      <c r="AE223" s="241"/>
      <c r="AF223" s="241"/>
      <c r="AG223" s="241"/>
      <c r="AH223" s="241"/>
      <c r="AI223" s="241"/>
      <c r="AJ223" s="241"/>
      <c r="AK223" s="241"/>
      <c r="AL223" s="241"/>
      <c r="AM223" s="241"/>
      <c r="AN223" s="241"/>
      <c r="AO223" s="241"/>
      <c r="AP223" s="241"/>
      <c r="AQ223" s="241"/>
      <c r="AR223" s="241"/>
      <c r="AS223" s="241"/>
      <c r="AT223" s="241"/>
      <c r="AU223" s="241"/>
      <c r="AV223" s="240"/>
      <c r="AW223" s="240"/>
      <c r="AX223" s="240"/>
      <c r="AY223" s="240"/>
      <c r="AZ223" s="240"/>
      <c r="BA223" s="240"/>
      <c r="BB223" s="240"/>
      <c r="BC223" s="240"/>
      <c r="BD223" s="240"/>
      <c r="BE223" s="240"/>
      <c r="BF223" s="240"/>
      <c r="BG223" s="240"/>
      <c r="BH223" s="240"/>
      <c r="BI223" s="240"/>
      <c r="BJ223" s="240"/>
      <c r="BK223" s="240"/>
      <c r="BL223" s="240"/>
      <c r="BM223" s="240"/>
      <c r="BN223" s="240"/>
      <c r="BO223" s="240"/>
      <c r="BP223" s="240"/>
      <c r="BQ223" s="240"/>
      <c r="BR223" s="240"/>
      <c r="BS223" s="240"/>
      <c r="BT223" s="240"/>
      <c r="BU223" s="240"/>
      <c r="BV223" s="240"/>
      <c r="BW223" s="240"/>
      <c r="BX223" s="240"/>
      <c r="BY223" s="240"/>
      <c r="BZ223" s="240"/>
      <c r="CA223" s="240"/>
      <c r="CB223" s="240"/>
      <c r="CC223" s="240"/>
      <c r="CD223" s="240"/>
      <c r="CE223" s="240"/>
    </row>
    <row r="224" spans="1:83" ht="15.75" customHeight="1">
      <c r="A224" s="240"/>
      <c r="B224" s="240"/>
      <c r="C224" s="240"/>
      <c r="D224" s="241"/>
      <c r="E224" s="241"/>
      <c r="F224" s="241"/>
      <c r="G224" s="241"/>
      <c r="H224" s="241"/>
      <c r="I224" s="241"/>
      <c r="J224" s="241"/>
      <c r="K224" s="241"/>
      <c r="L224" s="241"/>
      <c r="M224" s="241"/>
      <c r="N224" s="241"/>
      <c r="O224" s="241"/>
      <c r="P224" s="241"/>
      <c r="Q224" s="241"/>
      <c r="R224" s="241"/>
      <c r="S224" s="241"/>
      <c r="T224" s="241"/>
      <c r="U224" s="241"/>
      <c r="V224" s="241"/>
      <c r="W224" s="241"/>
      <c r="X224" s="241"/>
      <c r="Y224" s="241"/>
      <c r="Z224" s="241"/>
      <c r="AA224" s="241"/>
      <c r="AB224" s="241"/>
      <c r="AC224" s="241"/>
      <c r="AD224" s="241"/>
      <c r="AE224" s="241"/>
      <c r="AF224" s="241"/>
      <c r="AG224" s="241"/>
      <c r="AH224" s="241"/>
      <c r="AI224" s="241"/>
      <c r="AJ224" s="241"/>
      <c r="AK224" s="241"/>
      <c r="AL224" s="241"/>
      <c r="AM224" s="241"/>
      <c r="AN224" s="241"/>
      <c r="AO224" s="241"/>
      <c r="AP224" s="241"/>
      <c r="AQ224" s="241"/>
      <c r="AR224" s="241"/>
      <c r="AS224" s="241"/>
      <c r="AT224" s="241"/>
      <c r="AU224" s="241"/>
      <c r="AV224" s="240"/>
      <c r="AW224" s="240"/>
      <c r="AX224" s="240"/>
      <c r="AY224" s="240"/>
      <c r="AZ224" s="240"/>
      <c r="BA224" s="240"/>
      <c r="BB224" s="240"/>
      <c r="BC224" s="240"/>
      <c r="BD224" s="240"/>
      <c r="BE224" s="240"/>
      <c r="BF224" s="240"/>
      <c r="BG224" s="240"/>
      <c r="BH224" s="240"/>
      <c r="BI224" s="240"/>
      <c r="BJ224" s="240"/>
      <c r="BK224" s="240"/>
      <c r="BL224" s="240"/>
      <c r="BM224" s="240"/>
      <c r="BN224" s="240"/>
      <c r="BO224" s="240"/>
      <c r="BP224" s="240"/>
      <c r="BQ224" s="240"/>
      <c r="BR224" s="240"/>
      <c r="BS224" s="240"/>
      <c r="BT224" s="240"/>
      <c r="BU224" s="240"/>
      <c r="BV224" s="240"/>
      <c r="BW224" s="240"/>
      <c r="BX224" s="240"/>
      <c r="BY224" s="240"/>
      <c r="BZ224" s="240"/>
      <c r="CA224" s="240"/>
      <c r="CB224" s="240"/>
      <c r="CC224" s="240"/>
      <c r="CD224" s="240"/>
      <c r="CE224" s="240"/>
    </row>
    <row r="225" spans="1:83" ht="15.75" customHeight="1">
      <c r="A225" s="240"/>
      <c r="B225" s="240"/>
      <c r="C225" s="240"/>
      <c r="D225" s="241"/>
      <c r="E225" s="241"/>
      <c r="F225" s="241"/>
      <c r="G225" s="241"/>
      <c r="H225" s="241"/>
      <c r="I225" s="241"/>
      <c r="J225" s="241"/>
      <c r="K225" s="241"/>
      <c r="L225" s="241"/>
      <c r="M225" s="241"/>
      <c r="N225" s="241"/>
      <c r="O225" s="241"/>
      <c r="P225" s="241"/>
      <c r="Q225" s="241"/>
      <c r="R225" s="241"/>
      <c r="S225" s="241"/>
      <c r="T225" s="241"/>
      <c r="U225" s="241"/>
      <c r="V225" s="241"/>
      <c r="W225" s="241"/>
      <c r="X225" s="241"/>
      <c r="Y225" s="241"/>
      <c r="Z225" s="241"/>
      <c r="AA225" s="241"/>
      <c r="AB225" s="241"/>
      <c r="AC225" s="241"/>
      <c r="AD225" s="241"/>
      <c r="AE225" s="241"/>
      <c r="AF225" s="241"/>
      <c r="AG225" s="241"/>
      <c r="AH225" s="241"/>
      <c r="AI225" s="241"/>
      <c r="AJ225" s="241"/>
      <c r="AK225" s="241"/>
      <c r="AL225" s="241"/>
      <c r="AM225" s="241"/>
      <c r="AN225" s="241"/>
      <c r="AO225" s="241"/>
      <c r="AP225" s="241"/>
      <c r="AQ225" s="241"/>
      <c r="AR225" s="241"/>
      <c r="AS225" s="241"/>
      <c r="AT225" s="241"/>
      <c r="AU225" s="241"/>
      <c r="AV225" s="240"/>
      <c r="AW225" s="240"/>
      <c r="AX225" s="240"/>
      <c r="AY225" s="240"/>
      <c r="AZ225" s="240"/>
      <c r="BA225" s="240"/>
      <c r="BB225" s="240"/>
      <c r="BC225" s="240"/>
      <c r="BD225" s="240"/>
      <c r="BE225" s="240"/>
      <c r="BF225" s="240"/>
      <c r="BG225" s="240"/>
      <c r="BH225" s="240"/>
      <c r="BI225" s="240"/>
      <c r="BJ225" s="240"/>
      <c r="BK225" s="240"/>
      <c r="BL225" s="240"/>
      <c r="BM225" s="240"/>
      <c r="BN225" s="240"/>
      <c r="BO225" s="240"/>
      <c r="BP225" s="240"/>
      <c r="BQ225" s="240"/>
      <c r="BR225" s="240"/>
      <c r="BS225" s="240"/>
      <c r="BT225" s="240"/>
      <c r="BU225" s="240"/>
      <c r="BV225" s="240"/>
      <c r="BW225" s="240"/>
      <c r="BX225" s="240"/>
      <c r="BY225" s="240"/>
      <c r="BZ225" s="240"/>
      <c r="CA225" s="240"/>
      <c r="CB225" s="240"/>
      <c r="CC225" s="240"/>
      <c r="CD225" s="240"/>
      <c r="CE225" s="240"/>
    </row>
    <row r="226" spans="1:83" ht="15.75" customHeight="1">
      <c r="A226" s="240"/>
      <c r="B226" s="240"/>
      <c r="C226" s="240"/>
      <c r="D226" s="241"/>
      <c r="E226" s="241"/>
      <c r="F226" s="241"/>
      <c r="G226" s="241"/>
      <c r="H226" s="241"/>
      <c r="I226" s="241"/>
      <c r="J226" s="241"/>
      <c r="K226" s="241"/>
      <c r="L226" s="241"/>
      <c r="M226" s="241"/>
      <c r="N226" s="241"/>
      <c r="O226" s="241"/>
      <c r="P226" s="241"/>
      <c r="Q226" s="241"/>
      <c r="R226" s="241"/>
      <c r="S226" s="241"/>
      <c r="T226" s="241"/>
      <c r="U226" s="241"/>
      <c r="V226" s="241"/>
      <c r="W226" s="241"/>
      <c r="X226" s="241"/>
      <c r="Y226" s="241"/>
      <c r="Z226" s="241"/>
      <c r="AA226" s="241"/>
      <c r="AB226" s="241"/>
      <c r="AC226" s="241"/>
      <c r="AD226" s="241"/>
      <c r="AE226" s="241"/>
      <c r="AF226" s="241"/>
      <c r="AG226" s="241"/>
      <c r="AH226" s="241"/>
      <c r="AI226" s="241"/>
      <c r="AJ226" s="241"/>
      <c r="AK226" s="241"/>
      <c r="AL226" s="241"/>
      <c r="AM226" s="241"/>
      <c r="AN226" s="241"/>
      <c r="AO226" s="241"/>
      <c r="AP226" s="241"/>
      <c r="AQ226" s="241"/>
      <c r="AR226" s="241"/>
      <c r="AS226" s="241"/>
      <c r="AT226" s="241"/>
      <c r="AU226" s="241"/>
      <c r="AV226" s="240"/>
      <c r="AW226" s="240"/>
      <c r="AX226" s="240"/>
      <c r="AY226" s="240"/>
      <c r="AZ226" s="240"/>
      <c r="BA226" s="240"/>
      <c r="BB226" s="240"/>
      <c r="BC226" s="240"/>
      <c r="BD226" s="240"/>
      <c r="BE226" s="240"/>
      <c r="BF226" s="240"/>
      <c r="BG226" s="240"/>
      <c r="BH226" s="240"/>
      <c r="BI226" s="240"/>
      <c r="BJ226" s="240"/>
      <c r="BK226" s="240"/>
      <c r="BL226" s="240"/>
      <c r="BM226" s="240"/>
      <c r="BN226" s="240"/>
      <c r="BO226" s="240"/>
      <c r="BP226" s="240"/>
      <c r="BQ226" s="240"/>
      <c r="BR226" s="240"/>
      <c r="BS226" s="240"/>
      <c r="BT226" s="240"/>
      <c r="BU226" s="240"/>
      <c r="BV226" s="240"/>
      <c r="BW226" s="240"/>
      <c r="BX226" s="240"/>
      <c r="BY226" s="240"/>
      <c r="BZ226" s="240"/>
      <c r="CA226" s="240"/>
      <c r="CB226" s="240"/>
      <c r="CC226" s="240"/>
      <c r="CD226" s="240"/>
      <c r="CE226" s="240"/>
    </row>
    <row r="227" spans="1:83" ht="15.75" customHeight="1">
      <c r="A227" s="240"/>
      <c r="B227" s="240"/>
      <c r="C227" s="240"/>
      <c r="D227" s="241"/>
      <c r="E227" s="241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1"/>
      <c r="S227" s="241"/>
      <c r="T227" s="241"/>
      <c r="U227" s="241"/>
      <c r="V227" s="241"/>
      <c r="W227" s="241"/>
      <c r="X227" s="241"/>
      <c r="Y227" s="241"/>
      <c r="Z227" s="241"/>
      <c r="AA227" s="241"/>
      <c r="AB227" s="241"/>
      <c r="AC227" s="241"/>
      <c r="AD227" s="241"/>
      <c r="AE227" s="241"/>
      <c r="AF227" s="241"/>
      <c r="AG227" s="241"/>
      <c r="AH227" s="241"/>
      <c r="AI227" s="241"/>
      <c r="AJ227" s="241"/>
      <c r="AK227" s="241"/>
      <c r="AL227" s="241"/>
      <c r="AM227" s="241"/>
      <c r="AN227" s="241"/>
      <c r="AO227" s="241"/>
      <c r="AP227" s="241"/>
      <c r="AQ227" s="241"/>
      <c r="AR227" s="241"/>
      <c r="AS227" s="241"/>
      <c r="AT227" s="241"/>
      <c r="AU227" s="241"/>
      <c r="AV227" s="240"/>
      <c r="AW227" s="240"/>
      <c r="AX227" s="240"/>
      <c r="AY227" s="240"/>
      <c r="AZ227" s="240"/>
      <c r="BA227" s="240"/>
      <c r="BB227" s="240"/>
      <c r="BC227" s="240"/>
      <c r="BD227" s="240"/>
      <c r="BE227" s="240"/>
      <c r="BF227" s="240"/>
      <c r="BG227" s="240"/>
      <c r="BH227" s="240"/>
      <c r="BI227" s="240"/>
      <c r="BJ227" s="240"/>
      <c r="BK227" s="240"/>
      <c r="BL227" s="240"/>
      <c r="BM227" s="240"/>
      <c r="BN227" s="240"/>
      <c r="BO227" s="240"/>
      <c r="BP227" s="240"/>
      <c r="BQ227" s="240"/>
      <c r="BR227" s="240"/>
      <c r="BS227" s="240"/>
      <c r="BT227" s="240"/>
      <c r="BU227" s="240"/>
      <c r="BV227" s="240"/>
      <c r="BW227" s="240"/>
      <c r="BX227" s="240"/>
      <c r="BY227" s="240"/>
      <c r="BZ227" s="240"/>
      <c r="CA227" s="240"/>
      <c r="CB227" s="240"/>
      <c r="CC227" s="240"/>
      <c r="CD227" s="240"/>
      <c r="CE227" s="240"/>
    </row>
    <row r="228" spans="1:83" ht="15.75" customHeight="1">
      <c r="A228" s="240"/>
      <c r="B228" s="240"/>
      <c r="C228" s="240"/>
      <c r="D228" s="241"/>
      <c r="E228" s="241"/>
      <c r="F228" s="241"/>
      <c r="G228" s="241"/>
      <c r="H228" s="241"/>
      <c r="I228" s="241"/>
      <c r="J228" s="241"/>
      <c r="K228" s="241"/>
      <c r="L228" s="241"/>
      <c r="M228" s="241"/>
      <c r="N228" s="241"/>
      <c r="O228" s="241"/>
      <c r="P228" s="241"/>
      <c r="Q228" s="241"/>
      <c r="R228" s="241"/>
      <c r="S228" s="241"/>
      <c r="T228" s="241"/>
      <c r="U228" s="241"/>
      <c r="V228" s="241"/>
      <c r="W228" s="241"/>
      <c r="X228" s="241"/>
      <c r="Y228" s="241"/>
      <c r="Z228" s="241"/>
      <c r="AA228" s="241"/>
      <c r="AB228" s="241"/>
      <c r="AC228" s="241"/>
      <c r="AD228" s="241"/>
      <c r="AE228" s="241"/>
      <c r="AF228" s="241"/>
      <c r="AG228" s="241"/>
      <c r="AH228" s="241"/>
      <c r="AI228" s="241"/>
      <c r="AJ228" s="241"/>
      <c r="AK228" s="241"/>
      <c r="AL228" s="241"/>
      <c r="AM228" s="241"/>
      <c r="AN228" s="241"/>
      <c r="AO228" s="241"/>
      <c r="AP228" s="241"/>
      <c r="AQ228" s="241"/>
      <c r="AR228" s="241"/>
      <c r="AS228" s="241"/>
      <c r="AT228" s="241"/>
      <c r="AU228" s="241"/>
      <c r="AV228" s="240"/>
      <c r="AW228" s="240"/>
      <c r="AX228" s="240"/>
      <c r="AY228" s="240"/>
      <c r="AZ228" s="240"/>
      <c r="BA228" s="240"/>
      <c r="BB228" s="240"/>
      <c r="BC228" s="240"/>
      <c r="BD228" s="240"/>
      <c r="BE228" s="240"/>
      <c r="BF228" s="240"/>
      <c r="BG228" s="240"/>
      <c r="BH228" s="240"/>
      <c r="BI228" s="240"/>
      <c r="BJ228" s="240"/>
      <c r="BK228" s="240"/>
      <c r="BL228" s="240"/>
      <c r="BM228" s="240"/>
      <c r="BN228" s="240"/>
      <c r="BO228" s="240"/>
      <c r="BP228" s="240"/>
      <c r="BQ228" s="240"/>
      <c r="BR228" s="240"/>
      <c r="BS228" s="240"/>
      <c r="BT228" s="240"/>
      <c r="BU228" s="240"/>
      <c r="BV228" s="240"/>
      <c r="BW228" s="240"/>
      <c r="BX228" s="240"/>
      <c r="BY228" s="240"/>
      <c r="BZ228" s="240"/>
      <c r="CA228" s="240"/>
      <c r="CB228" s="240"/>
      <c r="CC228" s="240"/>
      <c r="CD228" s="240"/>
      <c r="CE228" s="240"/>
    </row>
    <row r="229" spans="1:83" ht="15.75" customHeight="1">
      <c r="A229" s="240"/>
      <c r="B229" s="240"/>
      <c r="C229" s="240"/>
      <c r="D229" s="241"/>
      <c r="E229" s="241"/>
      <c r="F229" s="241"/>
      <c r="G229" s="241"/>
      <c r="H229" s="241"/>
      <c r="I229" s="241"/>
      <c r="J229" s="241"/>
      <c r="K229" s="241"/>
      <c r="L229" s="241"/>
      <c r="M229" s="241"/>
      <c r="N229" s="241"/>
      <c r="O229" s="241"/>
      <c r="P229" s="241"/>
      <c r="Q229" s="241"/>
      <c r="R229" s="241"/>
      <c r="S229" s="241"/>
      <c r="T229" s="241"/>
      <c r="U229" s="241"/>
      <c r="V229" s="241"/>
      <c r="W229" s="241"/>
      <c r="X229" s="241"/>
      <c r="Y229" s="241"/>
      <c r="Z229" s="241"/>
      <c r="AA229" s="241"/>
      <c r="AB229" s="241"/>
      <c r="AC229" s="241"/>
      <c r="AD229" s="241"/>
      <c r="AE229" s="241"/>
      <c r="AF229" s="241"/>
      <c r="AG229" s="241"/>
      <c r="AH229" s="241"/>
      <c r="AI229" s="241"/>
      <c r="AJ229" s="241"/>
      <c r="AK229" s="241"/>
      <c r="AL229" s="241"/>
      <c r="AM229" s="241"/>
      <c r="AN229" s="241"/>
      <c r="AO229" s="241"/>
      <c r="AP229" s="241"/>
      <c r="AQ229" s="241"/>
      <c r="AR229" s="241"/>
      <c r="AS229" s="241"/>
      <c r="AT229" s="241"/>
      <c r="AU229" s="241"/>
      <c r="AV229" s="240"/>
      <c r="AW229" s="240"/>
      <c r="AX229" s="240"/>
      <c r="AY229" s="240"/>
      <c r="AZ229" s="240"/>
      <c r="BA229" s="240"/>
      <c r="BB229" s="240"/>
      <c r="BC229" s="240"/>
      <c r="BD229" s="240"/>
      <c r="BE229" s="240"/>
      <c r="BF229" s="240"/>
      <c r="BG229" s="240"/>
      <c r="BH229" s="240"/>
      <c r="BI229" s="240"/>
      <c r="BJ229" s="240"/>
      <c r="BK229" s="240"/>
      <c r="BL229" s="240"/>
      <c r="BM229" s="240"/>
      <c r="BN229" s="240"/>
      <c r="BO229" s="240"/>
      <c r="BP229" s="240"/>
      <c r="BQ229" s="240"/>
      <c r="BR229" s="240"/>
      <c r="BS229" s="240"/>
      <c r="BT229" s="240"/>
      <c r="BU229" s="240"/>
      <c r="BV229" s="240"/>
      <c r="BW229" s="240"/>
      <c r="BX229" s="240"/>
      <c r="BY229" s="240"/>
      <c r="BZ229" s="240"/>
      <c r="CA229" s="240"/>
      <c r="CB229" s="240"/>
      <c r="CC229" s="240"/>
      <c r="CD229" s="240"/>
      <c r="CE229" s="240"/>
    </row>
    <row r="230" spans="1:83" ht="15.75" customHeight="1">
      <c r="A230" s="240"/>
      <c r="B230" s="240"/>
      <c r="C230" s="240"/>
      <c r="D230" s="241"/>
      <c r="E230" s="241"/>
      <c r="F230" s="241"/>
      <c r="G230" s="241"/>
      <c r="H230" s="241"/>
      <c r="I230" s="241"/>
      <c r="J230" s="241"/>
      <c r="K230" s="241"/>
      <c r="L230" s="241"/>
      <c r="M230" s="241"/>
      <c r="N230" s="241"/>
      <c r="O230" s="241"/>
      <c r="P230" s="241"/>
      <c r="Q230" s="241"/>
      <c r="R230" s="241"/>
      <c r="S230" s="241"/>
      <c r="T230" s="241"/>
      <c r="U230" s="241"/>
      <c r="V230" s="241"/>
      <c r="W230" s="241"/>
      <c r="X230" s="241"/>
      <c r="Y230" s="241"/>
      <c r="Z230" s="241"/>
      <c r="AA230" s="241"/>
      <c r="AB230" s="241"/>
      <c r="AC230" s="241"/>
      <c r="AD230" s="241"/>
      <c r="AE230" s="241"/>
      <c r="AF230" s="241"/>
      <c r="AG230" s="241"/>
      <c r="AH230" s="241"/>
      <c r="AI230" s="241"/>
      <c r="AJ230" s="241"/>
      <c r="AK230" s="241"/>
      <c r="AL230" s="241"/>
      <c r="AM230" s="241"/>
      <c r="AN230" s="241"/>
      <c r="AO230" s="241"/>
      <c r="AP230" s="241"/>
      <c r="AQ230" s="241"/>
      <c r="AR230" s="241"/>
      <c r="AS230" s="241"/>
      <c r="AT230" s="241"/>
      <c r="AU230" s="241"/>
      <c r="AV230" s="240"/>
      <c r="AW230" s="240"/>
      <c r="AX230" s="240"/>
      <c r="AY230" s="240"/>
      <c r="AZ230" s="240"/>
      <c r="BA230" s="240"/>
      <c r="BB230" s="240"/>
      <c r="BC230" s="240"/>
      <c r="BD230" s="240"/>
      <c r="BE230" s="240"/>
      <c r="BF230" s="240"/>
      <c r="BG230" s="240"/>
      <c r="BH230" s="240"/>
      <c r="BI230" s="240"/>
      <c r="BJ230" s="240"/>
      <c r="BK230" s="240"/>
      <c r="BL230" s="240"/>
      <c r="BM230" s="240"/>
      <c r="BN230" s="240"/>
      <c r="BO230" s="240"/>
      <c r="BP230" s="240"/>
      <c r="BQ230" s="240"/>
      <c r="BR230" s="240"/>
      <c r="BS230" s="240"/>
      <c r="BT230" s="240"/>
      <c r="BU230" s="240"/>
      <c r="BV230" s="240"/>
      <c r="BW230" s="240"/>
      <c r="BX230" s="240"/>
      <c r="BY230" s="240"/>
      <c r="BZ230" s="240"/>
      <c r="CA230" s="240"/>
      <c r="CB230" s="240"/>
      <c r="CC230" s="240"/>
      <c r="CD230" s="240"/>
      <c r="CE230" s="240"/>
    </row>
    <row r="231" spans="1:83" ht="15.75" customHeight="1">
      <c r="A231" s="240"/>
      <c r="B231" s="240"/>
      <c r="C231" s="240"/>
      <c r="D231" s="241"/>
      <c r="E231" s="241"/>
      <c r="F231" s="241"/>
      <c r="G231" s="241"/>
      <c r="H231" s="241"/>
      <c r="I231" s="241"/>
      <c r="J231" s="241"/>
      <c r="K231" s="241"/>
      <c r="L231" s="241"/>
      <c r="M231" s="241"/>
      <c r="N231" s="241"/>
      <c r="O231" s="241"/>
      <c r="P231" s="241"/>
      <c r="Q231" s="241"/>
      <c r="R231" s="241"/>
      <c r="S231" s="241"/>
      <c r="T231" s="241"/>
      <c r="U231" s="241"/>
      <c r="V231" s="241"/>
      <c r="W231" s="241"/>
      <c r="X231" s="241"/>
      <c r="Y231" s="241"/>
      <c r="Z231" s="241"/>
      <c r="AA231" s="241"/>
      <c r="AB231" s="241"/>
      <c r="AC231" s="241"/>
      <c r="AD231" s="241"/>
      <c r="AE231" s="241"/>
      <c r="AF231" s="241"/>
      <c r="AG231" s="241"/>
      <c r="AH231" s="241"/>
      <c r="AI231" s="241"/>
      <c r="AJ231" s="241"/>
      <c r="AK231" s="241"/>
      <c r="AL231" s="241"/>
      <c r="AM231" s="241"/>
      <c r="AN231" s="241"/>
      <c r="AO231" s="241"/>
      <c r="AP231" s="241"/>
      <c r="AQ231" s="241"/>
      <c r="AR231" s="241"/>
      <c r="AS231" s="241"/>
      <c r="AT231" s="241"/>
      <c r="AU231" s="241"/>
      <c r="AV231" s="240"/>
      <c r="AW231" s="240"/>
      <c r="AX231" s="240"/>
      <c r="AY231" s="240"/>
      <c r="AZ231" s="240"/>
      <c r="BA231" s="240"/>
      <c r="BB231" s="240"/>
      <c r="BC231" s="240"/>
      <c r="BD231" s="240"/>
      <c r="BE231" s="240"/>
      <c r="BF231" s="240"/>
      <c r="BG231" s="240"/>
      <c r="BH231" s="240"/>
      <c r="BI231" s="240"/>
      <c r="BJ231" s="240"/>
      <c r="BK231" s="240"/>
      <c r="BL231" s="240"/>
      <c r="BM231" s="240"/>
      <c r="BN231" s="240"/>
      <c r="BO231" s="240"/>
      <c r="BP231" s="240"/>
      <c r="BQ231" s="240"/>
      <c r="BR231" s="240"/>
      <c r="BS231" s="240"/>
      <c r="BT231" s="240"/>
      <c r="BU231" s="240"/>
      <c r="BV231" s="240"/>
      <c r="BW231" s="240"/>
      <c r="BX231" s="240"/>
      <c r="BY231" s="240"/>
      <c r="BZ231" s="240"/>
      <c r="CA231" s="240"/>
      <c r="CB231" s="240"/>
      <c r="CC231" s="240"/>
      <c r="CD231" s="240"/>
      <c r="CE231" s="240"/>
    </row>
    <row r="232" spans="1:83" ht="15.75" customHeight="1">
      <c r="A232" s="240"/>
      <c r="B232" s="240"/>
      <c r="C232" s="240"/>
      <c r="D232" s="241"/>
      <c r="E232" s="241"/>
      <c r="F232" s="241"/>
      <c r="G232" s="241"/>
      <c r="H232" s="241"/>
      <c r="I232" s="241"/>
      <c r="J232" s="241"/>
      <c r="K232" s="241"/>
      <c r="L232" s="241"/>
      <c r="M232" s="241"/>
      <c r="N232" s="241"/>
      <c r="O232" s="241"/>
      <c r="P232" s="241"/>
      <c r="Q232" s="241"/>
      <c r="R232" s="241"/>
      <c r="S232" s="241"/>
      <c r="T232" s="241"/>
      <c r="U232" s="241"/>
      <c r="V232" s="241"/>
      <c r="W232" s="241"/>
      <c r="X232" s="241"/>
      <c r="Y232" s="241"/>
      <c r="Z232" s="241"/>
      <c r="AA232" s="241"/>
      <c r="AB232" s="241"/>
      <c r="AC232" s="241"/>
      <c r="AD232" s="241"/>
      <c r="AE232" s="241"/>
      <c r="AF232" s="241"/>
      <c r="AG232" s="241"/>
      <c r="AH232" s="241"/>
      <c r="AI232" s="241"/>
      <c r="AJ232" s="241"/>
      <c r="AK232" s="241"/>
      <c r="AL232" s="241"/>
      <c r="AM232" s="241"/>
      <c r="AN232" s="241"/>
      <c r="AO232" s="241"/>
      <c r="AP232" s="241"/>
      <c r="AQ232" s="241"/>
      <c r="AR232" s="241"/>
      <c r="AS232" s="241"/>
      <c r="AT232" s="241"/>
      <c r="AU232" s="241"/>
      <c r="AV232" s="240"/>
      <c r="AW232" s="240"/>
      <c r="AX232" s="240"/>
      <c r="AY232" s="240"/>
      <c r="AZ232" s="240"/>
      <c r="BA232" s="240"/>
      <c r="BB232" s="240"/>
      <c r="BC232" s="240"/>
      <c r="BD232" s="240"/>
      <c r="BE232" s="240"/>
      <c r="BF232" s="240"/>
      <c r="BG232" s="240"/>
      <c r="BH232" s="240"/>
      <c r="BI232" s="240"/>
      <c r="BJ232" s="240"/>
      <c r="BK232" s="240"/>
      <c r="BL232" s="240"/>
      <c r="BM232" s="240"/>
      <c r="BN232" s="240"/>
      <c r="BO232" s="240"/>
      <c r="BP232" s="240"/>
      <c r="BQ232" s="240"/>
      <c r="BR232" s="240"/>
      <c r="BS232" s="240"/>
      <c r="BT232" s="240"/>
      <c r="BU232" s="240"/>
      <c r="BV232" s="240"/>
      <c r="BW232" s="240"/>
      <c r="BX232" s="240"/>
      <c r="BY232" s="240"/>
      <c r="BZ232" s="240"/>
      <c r="CA232" s="240"/>
      <c r="CB232" s="240"/>
      <c r="CC232" s="240"/>
      <c r="CD232" s="240"/>
      <c r="CE232" s="240"/>
    </row>
    <row r="233" spans="1:83" ht="15.75" customHeight="1">
      <c r="A233" s="240"/>
      <c r="B233" s="240"/>
      <c r="C233" s="240"/>
      <c r="D233" s="241"/>
      <c r="E233" s="241"/>
      <c r="F233" s="241"/>
      <c r="G233" s="241"/>
      <c r="H233" s="241"/>
      <c r="I233" s="241"/>
      <c r="J233" s="241"/>
      <c r="K233" s="241"/>
      <c r="L233" s="241"/>
      <c r="M233" s="241"/>
      <c r="N233" s="241"/>
      <c r="O233" s="241"/>
      <c r="P233" s="241"/>
      <c r="Q233" s="241"/>
      <c r="R233" s="241"/>
      <c r="S233" s="241"/>
      <c r="T233" s="241"/>
      <c r="U233" s="241"/>
      <c r="V233" s="241"/>
      <c r="W233" s="241"/>
      <c r="X233" s="241"/>
      <c r="Y233" s="241"/>
      <c r="Z233" s="241"/>
      <c r="AA233" s="241"/>
      <c r="AB233" s="241"/>
      <c r="AC233" s="241"/>
      <c r="AD233" s="241"/>
      <c r="AE233" s="241"/>
      <c r="AF233" s="241"/>
      <c r="AG233" s="241"/>
      <c r="AH233" s="241"/>
      <c r="AI233" s="241"/>
      <c r="AJ233" s="241"/>
      <c r="AK233" s="241"/>
      <c r="AL233" s="241"/>
      <c r="AM233" s="241"/>
      <c r="AN233" s="241"/>
      <c r="AO233" s="241"/>
      <c r="AP233" s="241"/>
      <c r="AQ233" s="241"/>
      <c r="AR233" s="241"/>
      <c r="AS233" s="241"/>
      <c r="AT233" s="241"/>
      <c r="AU233" s="241"/>
      <c r="AV233" s="240"/>
      <c r="AW233" s="240"/>
      <c r="AX233" s="240"/>
      <c r="AY233" s="240"/>
      <c r="AZ233" s="240"/>
      <c r="BA233" s="240"/>
      <c r="BB233" s="240"/>
      <c r="BC233" s="240"/>
      <c r="BD233" s="240"/>
      <c r="BE233" s="240"/>
      <c r="BF233" s="240"/>
      <c r="BG233" s="240"/>
      <c r="BH233" s="240"/>
      <c r="BI233" s="240"/>
      <c r="BJ233" s="240"/>
      <c r="BK233" s="240"/>
      <c r="BL233" s="240"/>
      <c r="BM233" s="240"/>
      <c r="BN233" s="240"/>
      <c r="BO233" s="240"/>
      <c r="BP233" s="240"/>
      <c r="BQ233" s="240"/>
      <c r="BR233" s="240"/>
      <c r="BS233" s="240"/>
      <c r="BT233" s="240"/>
      <c r="BU233" s="240"/>
      <c r="BV233" s="240"/>
      <c r="BW233" s="240"/>
      <c r="BX233" s="240"/>
      <c r="BY233" s="240"/>
      <c r="BZ233" s="240"/>
      <c r="CA233" s="240"/>
      <c r="CB233" s="240"/>
      <c r="CC233" s="240"/>
      <c r="CD233" s="240"/>
      <c r="CE233" s="240"/>
    </row>
    <row r="234" spans="1:83" ht="15.75" customHeight="1">
      <c r="A234" s="240"/>
      <c r="B234" s="240"/>
      <c r="C234" s="240"/>
      <c r="D234" s="241"/>
      <c r="E234" s="241"/>
      <c r="F234" s="241"/>
      <c r="G234" s="241"/>
      <c r="H234" s="241"/>
      <c r="I234" s="241"/>
      <c r="J234" s="241"/>
      <c r="K234" s="241"/>
      <c r="L234" s="241"/>
      <c r="M234" s="241"/>
      <c r="N234" s="241"/>
      <c r="O234" s="241"/>
      <c r="P234" s="241"/>
      <c r="Q234" s="241"/>
      <c r="R234" s="241"/>
      <c r="S234" s="241"/>
      <c r="T234" s="241"/>
      <c r="U234" s="241"/>
      <c r="V234" s="241"/>
      <c r="W234" s="241"/>
      <c r="X234" s="241"/>
      <c r="Y234" s="241"/>
      <c r="Z234" s="241"/>
      <c r="AA234" s="241"/>
      <c r="AB234" s="241"/>
      <c r="AC234" s="241"/>
      <c r="AD234" s="241"/>
      <c r="AE234" s="241"/>
      <c r="AF234" s="241"/>
      <c r="AG234" s="241"/>
      <c r="AH234" s="241"/>
      <c r="AI234" s="241"/>
      <c r="AJ234" s="241"/>
      <c r="AK234" s="241"/>
      <c r="AL234" s="241"/>
      <c r="AM234" s="241"/>
      <c r="AN234" s="241"/>
      <c r="AO234" s="241"/>
      <c r="AP234" s="241"/>
      <c r="AQ234" s="241"/>
      <c r="AR234" s="241"/>
      <c r="AS234" s="241"/>
      <c r="AT234" s="241"/>
      <c r="AU234" s="241"/>
      <c r="AV234" s="240"/>
      <c r="AW234" s="240"/>
      <c r="AX234" s="240"/>
      <c r="AY234" s="240"/>
      <c r="AZ234" s="240"/>
      <c r="BA234" s="240"/>
      <c r="BB234" s="240"/>
      <c r="BC234" s="240"/>
      <c r="BD234" s="240"/>
      <c r="BE234" s="240"/>
      <c r="BF234" s="240"/>
      <c r="BG234" s="240"/>
      <c r="BH234" s="240"/>
      <c r="BI234" s="240"/>
      <c r="BJ234" s="240"/>
      <c r="BK234" s="240"/>
      <c r="BL234" s="240"/>
      <c r="BM234" s="240"/>
      <c r="BN234" s="240"/>
      <c r="BO234" s="240"/>
      <c r="BP234" s="240"/>
      <c r="BQ234" s="240"/>
      <c r="BR234" s="240"/>
      <c r="BS234" s="240"/>
      <c r="BT234" s="240"/>
      <c r="BU234" s="240"/>
      <c r="BV234" s="240"/>
      <c r="BW234" s="240"/>
      <c r="BX234" s="240"/>
      <c r="BY234" s="240"/>
      <c r="BZ234" s="240"/>
      <c r="CA234" s="240"/>
      <c r="CB234" s="240"/>
      <c r="CC234" s="240"/>
      <c r="CD234" s="240"/>
      <c r="CE234" s="240"/>
    </row>
    <row r="235" spans="1:83" ht="15.75" customHeight="1">
      <c r="A235" s="240"/>
      <c r="B235" s="240"/>
      <c r="C235" s="240"/>
      <c r="D235" s="241"/>
      <c r="E235" s="241"/>
      <c r="F235" s="241"/>
      <c r="G235" s="241"/>
      <c r="H235" s="241"/>
      <c r="I235" s="241"/>
      <c r="J235" s="241"/>
      <c r="K235" s="241"/>
      <c r="L235" s="241"/>
      <c r="M235" s="241"/>
      <c r="N235" s="241"/>
      <c r="O235" s="241"/>
      <c r="P235" s="241"/>
      <c r="Q235" s="241"/>
      <c r="R235" s="241"/>
      <c r="S235" s="241"/>
      <c r="T235" s="241"/>
      <c r="U235" s="241"/>
      <c r="V235" s="241"/>
      <c r="W235" s="241"/>
      <c r="X235" s="241"/>
      <c r="Y235" s="241"/>
      <c r="Z235" s="241"/>
      <c r="AA235" s="241"/>
      <c r="AB235" s="241"/>
      <c r="AC235" s="241"/>
      <c r="AD235" s="241"/>
      <c r="AE235" s="241"/>
      <c r="AF235" s="241"/>
      <c r="AG235" s="241"/>
      <c r="AH235" s="241"/>
      <c r="AI235" s="241"/>
      <c r="AJ235" s="241"/>
      <c r="AK235" s="241"/>
      <c r="AL235" s="241"/>
      <c r="AM235" s="241"/>
      <c r="AN235" s="241"/>
      <c r="AO235" s="241"/>
      <c r="AP235" s="241"/>
      <c r="AQ235" s="241"/>
      <c r="AR235" s="241"/>
      <c r="AS235" s="241"/>
      <c r="AT235" s="241"/>
      <c r="AU235" s="241"/>
      <c r="AV235" s="240"/>
      <c r="AW235" s="240"/>
      <c r="AX235" s="240"/>
      <c r="AY235" s="240"/>
      <c r="AZ235" s="240"/>
      <c r="BA235" s="240"/>
      <c r="BB235" s="240"/>
      <c r="BC235" s="240"/>
      <c r="BD235" s="240"/>
      <c r="BE235" s="240"/>
      <c r="BF235" s="240"/>
      <c r="BG235" s="240"/>
      <c r="BH235" s="240"/>
      <c r="BI235" s="240"/>
      <c r="BJ235" s="240"/>
      <c r="BK235" s="240"/>
      <c r="BL235" s="240"/>
      <c r="BM235" s="240"/>
      <c r="BN235" s="240"/>
      <c r="BO235" s="240"/>
      <c r="BP235" s="240"/>
      <c r="BQ235" s="240"/>
      <c r="BR235" s="240"/>
      <c r="BS235" s="240"/>
      <c r="BT235" s="240"/>
      <c r="BU235" s="240"/>
      <c r="BV235" s="240"/>
      <c r="BW235" s="240"/>
      <c r="BX235" s="240"/>
      <c r="BY235" s="240"/>
      <c r="BZ235" s="240"/>
      <c r="CA235" s="240"/>
      <c r="CB235" s="240"/>
      <c r="CC235" s="240"/>
      <c r="CD235" s="240"/>
      <c r="CE235" s="240"/>
    </row>
    <row r="236" spans="1:83" ht="15.75" customHeight="1">
      <c r="A236" s="240"/>
      <c r="B236" s="240"/>
      <c r="C236" s="240"/>
      <c r="D236" s="241"/>
      <c r="E236" s="241"/>
      <c r="F236" s="241"/>
      <c r="G236" s="241"/>
      <c r="H236" s="241"/>
      <c r="I236" s="241"/>
      <c r="J236" s="241"/>
      <c r="K236" s="241"/>
      <c r="L236" s="241"/>
      <c r="M236" s="241"/>
      <c r="N236" s="241"/>
      <c r="O236" s="241"/>
      <c r="P236" s="241"/>
      <c r="Q236" s="241"/>
      <c r="R236" s="241"/>
      <c r="S236" s="241"/>
      <c r="T236" s="241"/>
      <c r="U236" s="241"/>
      <c r="V236" s="241"/>
      <c r="W236" s="241"/>
      <c r="X236" s="241"/>
      <c r="Y236" s="241"/>
      <c r="Z236" s="241"/>
      <c r="AA236" s="241"/>
      <c r="AB236" s="241"/>
      <c r="AC236" s="241"/>
      <c r="AD236" s="241"/>
      <c r="AE236" s="241"/>
      <c r="AF236" s="241"/>
      <c r="AG236" s="241"/>
      <c r="AH236" s="241"/>
      <c r="AI236" s="241"/>
      <c r="AJ236" s="241"/>
      <c r="AK236" s="241"/>
      <c r="AL236" s="241"/>
      <c r="AM236" s="241"/>
      <c r="AN236" s="241"/>
      <c r="AO236" s="241"/>
      <c r="AP236" s="241"/>
      <c r="AQ236" s="241"/>
      <c r="AR236" s="241"/>
      <c r="AS236" s="241"/>
      <c r="AT236" s="241"/>
      <c r="AU236" s="241"/>
      <c r="AV236" s="240"/>
      <c r="AW236" s="240"/>
      <c r="AX236" s="240"/>
      <c r="AY236" s="240"/>
      <c r="AZ236" s="240"/>
      <c r="BA236" s="240"/>
      <c r="BB236" s="240"/>
      <c r="BC236" s="240"/>
      <c r="BD236" s="240"/>
      <c r="BE236" s="240"/>
      <c r="BF236" s="240"/>
      <c r="BG236" s="240"/>
      <c r="BH236" s="240"/>
      <c r="BI236" s="240"/>
      <c r="BJ236" s="240"/>
      <c r="BK236" s="240"/>
      <c r="BL236" s="240"/>
      <c r="BM236" s="240"/>
      <c r="BN236" s="240"/>
      <c r="BO236" s="240"/>
      <c r="BP236" s="240"/>
      <c r="BQ236" s="240"/>
      <c r="BR236" s="240"/>
      <c r="BS236" s="240"/>
      <c r="BT236" s="240"/>
      <c r="BU236" s="240"/>
      <c r="BV236" s="240"/>
      <c r="BW236" s="240"/>
      <c r="BX236" s="240"/>
      <c r="BY236" s="240"/>
      <c r="BZ236" s="240"/>
      <c r="CA236" s="240"/>
      <c r="CB236" s="240"/>
      <c r="CC236" s="240"/>
      <c r="CD236" s="240"/>
      <c r="CE236" s="240"/>
    </row>
    <row r="237" spans="1:83" ht="15.75" customHeight="1">
      <c r="A237" s="240"/>
      <c r="B237" s="240"/>
      <c r="C237" s="240"/>
      <c r="D237" s="241"/>
      <c r="E237" s="241"/>
      <c r="F237" s="241"/>
      <c r="G237" s="241"/>
      <c r="H237" s="241"/>
      <c r="I237" s="241"/>
      <c r="J237" s="241"/>
      <c r="K237" s="241"/>
      <c r="L237" s="241"/>
      <c r="M237" s="241"/>
      <c r="N237" s="241"/>
      <c r="O237" s="241"/>
      <c r="P237" s="241"/>
      <c r="Q237" s="241"/>
      <c r="R237" s="241"/>
      <c r="S237" s="241"/>
      <c r="T237" s="241"/>
      <c r="U237" s="241"/>
      <c r="V237" s="241"/>
      <c r="W237" s="241"/>
      <c r="X237" s="241"/>
      <c r="Y237" s="241"/>
      <c r="Z237" s="241"/>
      <c r="AA237" s="241"/>
      <c r="AB237" s="241"/>
      <c r="AC237" s="241"/>
      <c r="AD237" s="241"/>
      <c r="AE237" s="241"/>
      <c r="AF237" s="241"/>
      <c r="AG237" s="241"/>
      <c r="AH237" s="241"/>
      <c r="AI237" s="241"/>
      <c r="AJ237" s="241"/>
      <c r="AK237" s="241"/>
      <c r="AL237" s="241"/>
      <c r="AM237" s="241"/>
      <c r="AN237" s="241"/>
      <c r="AO237" s="241"/>
      <c r="AP237" s="241"/>
      <c r="AQ237" s="241"/>
      <c r="AR237" s="241"/>
      <c r="AS237" s="241"/>
      <c r="AT237" s="241"/>
      <c r="AU237" s="241"/>
      <c r="AV237" s="240"/>
      <c r="AW237" s="240"/>
      <c r="AX237" s="240"/>
      <c r="AY237" s="240"/>
      <c r="AZ237" s="240"/>
      <c r="BA237" s="240"/>
      <c r="BB237" s="240"/>
      <c r="BC237" s="240"/>
      <c r="BD237" s="240"/>
      <c r="BE237" s="240"/>
      <c r="BF237" s="240"/>
      <c r="BG237" s="240"/>
      <c r="BH237" s="240"/>
      <c r="BI237" s="240"/>
      <c r="BJ237" s="240"/>
      <c r="BK237" s="240"/>
      <c r="BL237" s="240"/>
      <c r="BM237" s="240"/>
      <c r="BN237" s="240"/>
      <c r="BO237" s="240"/>
      <c r="BP237" s="240"/>
      <c r="BQ237" s="240"/>
      <c r="BR237" s="240"/>
      <c r="BS237" s="240"/>
      <c r="BT237" s="240"/>
      <c r="BU237" s="240"/>
      <c r="BV237" s="240"/>
      <c r="BW237" s="240"/>
      <c r="BX237" s="240"/>
      <c r="BY237" s="240"/>
      <c r="BZ237" s="240"/>
      <c r="CA237" s="240"/>
      <c r="CB237" s="240"/>
      <c r="CC237" s="240"/>
      <c r="CD237" s="240"/>
      <c r="CE237" s="240"/>
    </row>
    <row r="238" spans="1:83" ht="15.75" customHeight="1">
      <c r="A238" s="240"/>
      <c r="B238" s="240"/>
      <c r="C238" s="240"/>
      <c r="D238" s="241"/>
      <c r="E238" s="241"/>
      <c r="F238" s="241"/>
      <c r="G238" s="241"/>
      <c r="H238" s="241"/>
      <c r="I238" s="241"/>
      <c r="J238" s="241"/>
      <c r="K238" s="241"/>
      <c r="L238" s="241"/>
      <c r="M238" s="241"/>
      <c r="N238" s="241"/>
      <c r="O238" s="241"/>
      <c r="P238" s="241"/>
      <c r="Q238" s="241"/>
      <c r="R238" s="241"/>
      <c r="S238" s="241"/>
      <c r="T238" s="241"/>
      <c r="U238" s="241"/>
      <c r="V238" s="241"/>
      <c r="W238" s="241"/>
      <c r="X238" s="241"/>
      <c r="Y238" s="241"/>
      <c r="Z238" s="241"/>
      <c r="AA238" s="241"/>
      <c r="AB238" s="241"/>
      <c r="AC238" s="241"/>
      <c r="AD238" s="241"/>
      <c r="AE238" s="241"/>
      <c r="AF238" s="241"/>
      <c r="AG238" s="241"/>
      <c r="AH238" s="241"/>
      <c r="AI238" s="241"/>
      <c r="AJ238" s="241"/>
      <c r="AK238" s="241"/>
      <c r="AL238" s="241"/>
      <c r="AM238" s="241"/>
      <c r="AN238" s="241"/>
      <c r="AO238" s="241"/>
      <c r="AP238" s="241"/>
      <c r="AQ238" s="241"/>
      <c r="AR238" s="241"/>
      <c r="AS238" s="241"/>
      <c r="AT238" s="241"/>
      <c r="AU238" s="241"/>
      <c r="AV238" s="240"/>
      <c r="AW238" s="240"/>
      <c r="AX238" s="240"/>
      <c r="AY238" s="240"/>
      <c r="AZ238" s="240"/>
      <c r="BA238" s="240"/>
      <c r="BB238" s="240"/>
      <c r="BC238" s="240"/>
      <c r="BD238" s="240"/>
      <c r="BE238" s="240"/>
      <c r="BF238" s="240"/>
      <c r="BG238" s="240"/>
      <c r="BH238" s="240"/>
      <c r="BI238" s="240"/>
      <c r="BJ238" s="240"/>
      <c r="BK238" s="240"/>
      <c r="BL238" s="240"/>
      <c r="BM238" s="240"/>
      <c r="BN238" s="240"/>
      <c r="BO238" s="240"/>
      <c r="BP238" s="240"/>
      <c r="BQ238" s="240"/>
      <c r="BR238" s="240"/>
      <c r="BS238" s="240"/>
      <c r="BT238" s="240"/>
      <c r="BU238" s="240"/>
      <c r="BV238" s="240"/>
      <c r="BW238" s="240"/>
      <c r="BX238" s="240"/>
      <c r="BY238" s="240"/>
      <c r="BZ238" s="240"/>
      <c r="CA238" s="240"/>
      <c r="CB238" s="240"/>
      <c r="CC238" s="240"/>
      <c r="CD238" s="240"/>
      <c r="CE238" s="240"/>
    </row>
    <row r="239" spans="1:83" ht="15.75" customHeight="1">
      <c r="A239" s="240"/>
      <c r="B239" s="240"/>
      <c r="C239" s="240"/>
      <c r="D239" s="241"/>
      <c r="E239" s="241"/>
      <c r="F239" s="241"/>
      <c r="G239" s="241"/>
      <c r="H239" s="241"/>
      <c r="I239" s="241"/>
      <c r="J239" s="241"/>
      <c r="K239" s="241"/>
      <c r="L239" s="241"/>
      <c r="M239" s="241"/>
      <c r="N239" s="241"/>
      <c r="O239" s="241"/>
      <c r="P239" s="241"/>
      <c r="Q239" s="241"/>
      <c r="R239" s="241"/>
      <c r="S239" s="241"/>
      <c r="T239" s="241"/>
      <c r="U239" s="241"/>
      <c r="V239" s="241"/>
      <c r="W239" s="241"/>
      <c r="X239" s="241"/>
      <c r="Y239" s="241"/>
      <c r="Z239" s="241"/>
      <c r="AA239" s="241"/>
      <c r="AB239" s="241"/>
      <c r="AC239" s="241"/>
      <c r="AD239" s="241"/>
      <c r="AE239" s="241"/>
      <c r="AF239" s="241"/>
      <c r="AG239" s="241"/>
      <c r="AH239" s="241"/>
      <c r="AI239" s="241"/>
      <c r="AJ239" s="241"/>
      <c r="AK239" s="241"/>
      <c r="AL239" s="241"/>
      <c r="AM239" s="241"/>
      <c r="AN239" s="241"/>
      <c r="AO239" s="241"/>
      <c r="AP239" s="241"/>
      <c r="AQ239" s="241"/>
      <c r="AR239" s="241"/>
      <c r="AS239" s="241"/>
      <c r="AT239" s="241"/>
      <c r="AU239" s="241"/>
      <c r="AV239" s="240"/>
      <c r="AW239" s="240"/>
      <c r="AX239" s="240"/>
      <c r="AY239" s="240"/>
      <c r="AZ239" s="240"/>
      <c r="BA239" s="240"/>
      <c r="BB239" s="240"/>
      <c r="BC239" s="240"/>
      <c r="BD239" s="240"/>
      <c r="BE239" s="240"/>
      <c r="BF239" s="240"/>
      <c r="BG239" s="240"/>
      <c r="BH239" s="240"/>
      <c r="BI239" s="240"/>
      <c r="BJ239" s="240"/>
      <c r="BK239" s="240"/>
      <c r="BL239" s="240"/>
      <c r="BM239" s="240"/>
      <c r="BN239" s="240"/>
      <c r="BO239" s="240"/>
      <c r="BP239" s="240"/>
      <c r="BQ239" s="240"/>
      <c r="BR239" s="240"/>
      <c r="BS239" s="240"/>
      <c r="BT239" s="240"/>
      <c r="BU239" s="240"/>
      <c r="BV239" s="240"/>
      <c r="BW239" s="240"/>
      <c r="BX239" s="240"/>
      <c r="BY239" s="240"/>
      <c r="BZ239" s="240"/>
      <c r="CA239" s="240"/>
      <c r="CB239" s="240"/>
      <c r="CC239" s="240"/>
      <c r="CD239" s="240"/>
      <c r="CE239" s="240"/>
    </row>
    <row r="240" spans="1:83" ht="15.75" customHeight="1">
      <c r="A240" s="240"/>
      <c r="B240" s="240"/>
      <c r="C240" s="240"/>
      <c r="D240" s="241"/>
      <c r="E240" s="241"/>
      <c r="F240" s="241"/>
      <c r="G240" s="241"/>
      <c r="H240" s="241"/>
      <c r="I240" s="241"/>
      <c r="J240" s="241"/>
      <c r="K240" s="241"/>
      <c r="L240" s="241"/>
      <c r="M240" s="241"/>
      <c r="N240" s="241"/>
      <c r="O240" s="241"/>
      <c r="P240" s="241"/>
      <c r="Q240" s="241"/>
      <c r="R240" s="241"/>
      <c r="S240" s="241"/>
      <c r="T240" s="241"/>
      <c r="U240" s="241"/>
      <c r="V240" s="241"/>
      <c r="W240" s="241"/>
      <c r="X240" s="241"/>
      <c r="Y240" s="241"/>
      <c r="Z240" s="241"/>
      <c r="AA240" s="241"/>
      <c r="AB240" s="241"/>
      <c r="AC240" s="241"/>
      <c r="AD240" s="241"/>
      <c r="AE240" s="241"/>
      <c r="AF240" s="241"/>
      <c r="AG240" s="241"/>
      <c r="AH240" s="241"/>
      <c r="AI240" s="241"/>
      <c r="AJ240" s="241"/>
      <c r="AK240" s="241"/>
      <c r="AL240" s="241"/>
      <c r="AM240" s="241"/>
      <c r="AN240" s="241"/>
      <c r="AO240" s="241"/>
      <c r="AP240" s="241"/>
      <c r="AQ240" s="241"/>
      <c r="AR240" s="241"/>
      <c r="AS240" s="241"/>
      <c r="AT240" s="241"/>
      <c r="AU240" s="241"/>
      <c r="AV240" s="240"/>
      <c r="AW240" s="240"/>
      <c r="AX240" s="240"/>
      <c r="AY240" s="240"/>
      <c r="AZ240" s="240"/>
      <c r="BA240" s="240"/>
      <c r="BB240" s="240"/>
      <c r="BC240" s="240"/>
      <c r="BD240" s="240"/>
      <c r="BE240" s="240"/>
      <c r="BF240" s="240"/>
      <c r="BG240" s="240"/>
      <c r="BH240" s="240"/>
      <c r="BI240" s="240"/>
      <c r="BJ240" s="240"/>
      <c r="BK240" s="240"/>
      <c r="BL240" s="240"/>
      <c r="BM240" s="240"/>
      <c r="BN240" s="240"/>
      <c r="BO240" s="240"/>
      <c r="BP240" s="240"/>
      <c r="BQ240" s="240"/>
      <c r="BR240" s="240"/>
      <c r="BS240" s="240"/>
      <c r="BT240" s="240"/>
      <c r="BU240" s="240"/>
      <c r="BV240" s="240"/>
      <c r="BW240" s="240"/>
      <c r="BX240" s="240"/>
      <c r="BY240" s="240"/>
      <c r="BZ240" s="240"/>
      <c r="CA240" s="240"/>
      <c r="CB240" s="240"/>
      <c r="CC240" s="240"/>
      <c r="CD240" s="240"/>
      <c r="CE240" s="240"/>
    </row>
    <row r="241" spans="1:83" ht="15.75" customHeight="1">
      <c r="A241" s="240"/>
      <c r="B241" s="240"/>
      <c r="C241" s="240"/>
      <c r="D241" s="241"/>
      <c r="E241" s="241"/>
      <c r="F241" s="241"/>
      <c r="G241" s="241"/>
      <c r="H241" s="241"/>
      <c r="I241" s="241"/>
      <c r="J241" s="241"/>
      <c r="K241" s="241"/>
      <c r="L241" s="241"/>
      <c r="M241" s="241"/>
      <c r="N241" s="241"/>
      <c r="O241" s="241"/>
      <c r="P241" s="241"/>
      <c r="Q241" s="241"/>
      <c r="R241" s="241"/>
      <c r="S241" s="241"/>
      <c r="T241" s="241"/>
      <c r="U241" s="241"/>
      <c r="V241" s="241"/>
      <c r="W241" s="241"/>
      <c r="X241" s="241"/>
      <c r="Y241" s="241"/>
      <c r="Z241" s="241"/>
      <c r="AA241" s="241"/>
      <c r="AB241" s="241"/>
      <c r="AC241" s="241"/>
      <c r="AD241" s="241"/>
      <c r="AE241" s="241"/>
      <c r="AF241" s="241"/>
      <c r="AG241" s="241"/>
      <c r="AH241" s="241"/>
      <c r="AI241" s="241"/>
      <c r="AJ241" s="241"/>
      <c r="AK241" s="241"/>
      <c r="AL241" s="241"/>
      <c r="AM241" s="241"/>
      <c r="AN241" s="241"/>
      <c r="AO241" s="241"/>
      <c r="AP241" s="241"/>
      <c r="AQ241" s="241"/>
      <c r="AR241" s="241"/>
      <c r="AS241" s="241"/>
      <c r="AT241" s="241"/>
      <c r="AU241" s="241"/>
      <c r="AV241" s="240"/>
      <c r="AW241" s="240"/>
      <c r="AX241" s="240"/>
      <c r="AY241" s="240"/>
      <c r="AZ241" s="240"/>
      <c r="BA241" s="240"/>
      <c r="BB241" s="240"/>
      <c r="BC241" s="240"/>
      <c r="BD241" s="240"/>
      <c r="BE241" s="240"/>
      <c r="BF241" s="240"/>
      <c r="BG241" s="240"/>
      <c r="BH241" s="240"/>
      <c r="BI241" s="240"/>
      <c r="BJ241" s="240"/>
      <c r="BK241" s="240"/>
      <c r="BL241" s="240"/>
      <c r="BM241" s="240"/>
      <c r="BN241" s="240"/>
      <c r="BO241" s="240"/>
      <c r="BP241" s="240"/>
      <c r="BQ241" s="240"/>
      <c r="BR241" s="240"/>
      <c r="BS241" s="240"/>
      <c r="BT241" s="240"/>
      <c r="BU241" s="240"/>
      <c r="BV241" s="240"/>
      <c r="BW241" s="240"/>
      <c r="BX241" s="240"/>
      <c r="BY241" s="240"/>
      <c r="BZ241" s="240"/>
      <c r="CA241" s="240"/>
      <c r="CB241" s="240"/>
      <c r="CC241" s="240"/>
      <c r="CD241" s="240"/>
      <c r="CE241" s="240"/>
    </row>
    <row r="242" spans="1:83" ht="15.75" customHeight="1">
      <c r="A242" s="240"/>
      <c r="B242" s="240"/>
      <c r="C242" s="240"/>
      <c r="D242" s="241"/>
      <c r="E242" s="241"/>
      <c r="F242" s="241"/>
      <c r="G242" s="241"/>
      <c r="H242" s="241"/>
      <c r="I242" s="241"/>
      <c r="J242" s="241"/>
      <c r="K242" s="241"/>
      <c r="L242" s="241"/>
      <c r="M242" s="241"/>
      <c r="N242" s="241"/>
      <c r="O242" s="241"/>
      <c r="P242" s="241"/>
      <c r="Q242" s="241"/>
      <c r="R242" s="241"/>
      <c r="S242" s="241"/>
      <c r="T242" s="241"/>
      <c r="U242" s="241"/>
      <c r="V242" s="241"/>
      <c r="W242" s="241"/>
      <c r="X242" s="241"/>
      <c r="Y242" s="241"/>
      <c r="Z242" s="241"/>
      <c r="AA242" s="241"/>
      <c r="AB242" s="241"/>
      <c r="AC242" s="241"/>
      <c r="AD242" s="241"/>
      <c r="AE242" s="241"/>
      <c r="AF242" s="241"/>
      <c r="AG242" s="241"/>
      <c r="AH242" s="241"/>
      <c r="AI242" s="241"/>
      <c r="AJ242" s="241"/>
      <c r="AK242" s="241"/>
      <c r="AL242" s="241"/>
      <c r="AM242" s="241"/>
      <c r="AN242" s="241"/>
      <c r="AO242" s="241"/>
      <c r="AP242" s="241"/>
      <c r="AQ242" s="241"/>
      <c r="AR242" s="241"/>
      <c r="AS242" s="241"/>
      <c r="AT242" s="241"/>
      <c r="AU242" s="241"/>
      <c r="AV242" s="240"/>
      <c r="AW242" s="240"/>
      <c r="AX242" s="240"/>
      <c r="AY242" s="240"/>
      <c r="AZ242" s="240"/>
      <c r="BA242" s="240"/>
      <c r="BB242" s="240"/>
      <c r="BC242" s="240"/>
      <c r="BD242" s="240"/>
      <c r="BE242" s="240"/>
      <c r="BF242" s="240"/>
      <c r="BG242" s="240"/>
      <c r="BH242" s="240"/>
      <c r="BI242" s="240"/>
      <c r="BJ242" s="240"/>
      <c r="BK242" s="240"/>
      <c r="BL242" s="240"/>
      <c r="BM242" s="240"/>
      <c r="BN242" s="240"/>
      <c r="BO242" s="240"/>
      <c r="BP242" s="240"/>
      <c r="BQ242" s="240"/>
      <c r="BR242" s="240"/>
      <c r="BS242" s="240"/>
      <c r="BT242" s="240"/>
      <c r="BU242" s="240"/>
      <c r="BV242" s="240"/>
      <c r="BW242" s="240"/>
      <c r="BX242" s="240"/>
      <c r="BY242" s="240"/>
      <c r="BZ242" s="240"/>
      <c r="CA242" s="240"/>
      <c r="CB242" s="240"/>
      <c r="CC242" s="240"/>
      <c r="CD242" s="240"/>
      <c r="CE242" s="240"/>
    </row>
    <row r="243" spans="1:83" ht="15.75" customHeight="1">
      <c r="A243" s="240"/>
      <c r="B243" s="240"/>
      <c r="C243" s="240"/>
      <c r="D243" s="241"/>
      <c r="E243" s="241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1"/>
      <c r="S243" s="241"/>
      <c r="T243" s="241"/>
      <c r="U243" s="241"/>
      <c r="V243" s="241"/>
      <c r="W243" s="241"/>
      <c r="X243" s="241"/>
      <c r="Y243" s="241"/>
      <c r="Z243" s="241"/>
      <c r="AA243" s="241"/>
      <c r="AB243" s="241"/>
      <c r="AC243" s="241"/>
      <c r="AD243" s="241"/>
      <c r="AE243" s="241"/>
      <c r="AF243" s="241"/>
      <c r="AG243" s="241"/>
      <c r="AH243" s="241"/>
      <c r="AI243" s="241"/>
      <c r="AJ243" s="241"/>
      <c r="AK243" s="241"/>
      <c r="AL243" s="241"/>
      <c r="AM243" s="241"/>
      <c r="AN243" s="241"/>
      <c r="AO243" s="241"/>
      <c r="AP243" s="241"/>
      <c r="AQ243" s="241"/>
      <c r="AR243" s="241"/>
      <c r="AS243" s="241"/>
      <c r="AT243" s="241"/>
      <c r="AU243" s="241"/>
      <c r="AV243" s="240"/>
      <c r="AW243" s="240"/>
      <c r="AX243" s="240"/>
      <c r="AY243" s="240"/>
      <c r="AZ243" s="240"/>
      <c r="BA243" s="240"/>
      <c r="BB243" s="240"/>
      <c r="BC243" s="240"/>
      <c r="BD243" s="240"/>
      <c r="BE243" s="240"/>
      <c r="BF243" s="240"/>
      <c r="BG243" s="240"/>
      <c r="BH243" s="240"/>
      <c r="BI243" s="240"/>
      <c r="BJ243" s="240"/>
      <c r="BK243" s="240"/>
      <c r="BL243" s="240"/>
      <c r="BM243" s="240"/>
      <c r="BN243" s="240"/>
      <c r="BO243" s="240"/>
      <c r="BP243" s="240"/>
      <c r="BQ243" s="240"/>
      <c r="BR243" s="240"/>
      <c r="BS243" s="240"/>
      <c r="BT243" s="240"/>
      <c r="BU243" s="240"/>
      <c r="BV243" s="240"/>
      <c r="BW243" s="240"/>
      <c r="BX243" s="240"/>
      <c r="BY243" s="240"/>
      <c r="BZ243" s="240"/>
      <c r="CA243" s="240"/>
      <c r="CB243" s="240"/>
      <c r="CC243" s="240"/>
      <c r="CD243" s="240"/>
      <c r="CE243" s="240"/>
    </row>
    <row r="244" spans="1:83" ht="15.75" customHeight="1">
      <c r="A244" s="240"/>
      <c r="B244" s="240"/>
      <c r="C244" s="240"/>
      <c r="D244" s="241"/>
      <c r="E244" s="241"/>
      <c r="F244" s="241"/>
      <c r="G244" s="241"/>
      <c r="H244" s="241"/>
      <c r="I244" s="241"/>
      <c r="J244" s="241"/>
      <c r="K244" s="241"/>
      <c r="L244" s="241"/>
      <c r="M244" s="241"/>
      <c r="N244" s="241"/>
      <c r="O244" s="241"/>
      <c r="P244" s="241"/>
      <c r="Q244" s="241"/>
      <c r="R244" s="241"/>
      <c r="S244" s="241"/>
      <c r="T244" s="241"/>
      <c r="U244" s="241"/>
      <c r="V244" s="241"/>
      <c r="W244" s="241"/>
      <c r="X244" s="241"/>
      <c r="Y244" s="241"/>
      <c r="Z244" s="241"/>
      <c r="AA244" s="241"/>
      <c r="AB244" s="241"/>
      <c r="AC244" s="241"/>
      <c r="AD244" s="241"/>
      <c r="AE244" s="241"/>
      <c r="AF244" s="241"/>
      <c r="AG244" s="241"/>
      <c r="AH244" s="241"/>
      <c r="AI244" s="241"/>
      <c r="AJ244" s="241"/>
      <c r="AK244" s="241"/>
      <c r="AL244" s="241"/>
      <c r="AM244" s="241"/>
      <c r="AN244" s="241"/>
      <c r="AO244" s="241"/>
      <c r="AP244" s="241"/>
      <c r="AQ244" s="241"/>
      <c r="AR244" s="241"/>
      <c r="AS244" s="241"/>
      <c r="AT244" s="241"/>
      <c r="AU244" s="241"/>
      <c r="AV244" s="240"/>
      <c r="AW244" s="240"/>
      <c r="AX244" s="240"/>
      <c r="AY244" s="240"/>
      <c r="AZ244" s="240"/>
      <c r="BA244" s="240"/>
      <c r="BB244" s="240"/>
      <c r="BC244" s="240"/>
      <c r="BD244" s="240"/>
      <c r="BE244" s="240"/>
      <c r="BF244" s="240"/>
      <c r="BG244" s="240"/>
      <c r="BH244" s="240"/>
      <c r="BI244" s="240"/>
      <c r="BJ244" s="240"/>
      <c r="BK244" s="240"/>
      <c r="BL244" s="240"/>
      <c r="BM244" s="240"/>
      <c r="BN244" s="240"/>
      <c r="BO244" s="240"/>
      <c r="BP244" s="240"/>
      <c r="BQ244" s="240"/>
      <c r="BR244" s="240"/>
      <c r="BS244" s="240"/>
      <c r="BT244" s="240"/>
      <c r="BU244" s="240"/>
      <c r="BV244" s="240"/>
      <c r="BW244" s="240"/>
      <c r="BX244" s="240"/>
      <c r="BY244" s="240"/>
      <c r="BZ244" s="240"/>
      <c r="CA244" s="240"/>
      <c r="CB244" s="240"/>
      <c r="CC244" s="240"/>
      <c r="CD244" s="240"/>
      <c r="CE244" s="240"/>
    </row>
    <row r="245" spans="1:83" ht="15.75" customHeight="1">
      <c r="A245" s="240"/>
      <c r="B245" s="240"/>
      <c r="C245" s="240"/>
      <c r="D245" s="241"/>
      <c r="E245" s="241"/>
      <c r="F245" s="241"/>
      <c r="G245" s="241"/>
      <c r="H245" s="241"/>
      <c r="I245" s="241"/>
      <c r="J245" s="241"/>
      <c r="K245" s="241"/>
      <c r="L245" s="241"/>
      <c r="M245" s="241"/>
      <c r="N245" s="241"/>
      <c r="O245" s="241"/>
      <c r="P245" s="241"/>
      <c r="Q245" s="241"/>
      <c r="R245" s="241"/>
      <c r="S245" s="241"/>
      <c r="T245" s="241"/>
      <c r="U245" s="241"/>
      <c r="V245" s="241"/>
      <c r="W245" s="241"/>
      <c r="X245" s="241"/>
      <c r="Y245" s="241"/>
      <c r="Z245" s="241"/>
      <c r="AA245" s="241"/>
      <c r="AB245" s="241"/>
      <c r="AC245" s="241"/>
      <c r="AD245" s="241"/>
      <c r="AE245" s="241"/>
      <c r="AF245" s="241"/>
      <c r="AG245" s="241"/>
      <c r="AH245" s="241"/>
      <c r="AI245" s="241"/>
      <c r="AJ245" s="241"/>
      <c r="AK245" s="241"/>
      <c r="AL245" s="241"/>
      <c r="AM245" s="241"/>
      <c r="AN245" s="241"/>
      <c r="AO245" s="241"/>
      <c r="AP245" s="241"/>
      <c r="AQ245" s="241"/>
      <c r="AR245" s="241"/>
      <c r="AS245" s="241"/>
      <c r="AT245" s="241"/>
      <c r="AU245" s="241"/>
      <c r="AV245" s="240"/>
      <c r="AW245" s="240"/>
      <c r="AX245" s="240"/>
      <c r="AY245" s="240"/>
      <c r="AZ245" s="240"/>
      <c r="BA245" s="240"/>
      <c r="BB245" s="240"/>
      <c r="BC245" s="240"/>
      <c r="BD245" s="240"/>
      <c r="BE245" s="240"/>
      <c r="BF245" s="240"/>
      <c r="BG245" s="240"/>
      <c r="BH245" s="240"/>
      <c r="BI245" s="240"/>
      <c r="BJ245" s="240"/>
      <c r="BK245" s="240"/>
      <c r="BL245" s="240"/>
      <c r="BM245" s="240"/>
      <c r="BN245" s="240"/>
      <c r="BO245" s="240"/>
      <c r="BP245" s="240"/>
      <c r="BQ245" s="240"/>
      <c r="BR245" s="240"/>
      <c r="BS245" s="240"/>
      <c r="BT245" s="240"/>
      <c r="BU245" s="240"/>
      <c r="BV245" s="240"/>
      <c r="BW245" s="240"/>
      <c r="BX245" s="240"/>
      <c r="BY245" s="240"/>
      <c r="BZ245" s="240"/>
      <c r="CA245" s="240"/>
      <c r="CB245" s="240"/>
      <c r="CC245" s="240"/>
      <c r="CD245" s="240"/>
      <c r="CE245" s="240"/>
    </row>
    <row r="246" spans="1:83" ht="15.75" customHeight="1">
      <c r="A246" s="240"/>
      <c r="B246" s="240"/>
      <c r="C246" s="240"/>
      <c r="D246" s="241"/>
      <c r="E246" s="241"/>
      <c r="F246" s="241"/>
      <c r="G246" s="241"/>
      <c r="H246" s="241"/>
      <c r="I246" s="241"/>
      <c r="J246" s="241"/>
      <c r="K246" s="241"/>
      <c r="L246" s="241"/>
      <c r="M246" s="241"/>
      <c r="N246" s="241"/>
      <c r="O246" s="241"/>
      <c r="P246" s="241"/>
      <c r="Q246" s="241"/>
      <c r="R246" s="241"/>
      <c r="S246" s="241"/>
      <c r="T246" s="241"/>
      <c r="U246" s="241"/>
      <c r="V246" s="241"/>
      <c r="W246" s="241"/>
      <c r="X246" s="241"/>
      <c r="Y246" s="241"/>
      <c r="Z246" s="241"/>
      <c r="AA246" s="241"/>
      <c r="AB246" s="241"/>
      <c r="AC246" s="241"/>
      <c r="AD246" s="241"/>
      <c r="AE246" s="241"/>
      <c r="AF246" s="241"/>
      <c r="AG246" s="241"/>
      <c r="AH246" s="241"/>
      <c r="AI246" s="241"/>
      <c r="AJ246" s="241"/>
      <c r="AK246" s="241"/>
      <c r="AL246" s="241"/>
      <c r="AM246" s="241"/>
      <c r="AN246" s="241"/>
      <c r="AO246" s="241"/>
      <c r="AP246" s="241"/>
      <c r="AQ246" s="241"/>
      <c r="AR246" s="241"/>
      <c r="AS246" s="241"/>
      <c r="AT246" s="241"/>
      <c r="AU246" s="241"/>
      <c r="AV246" s="240"/>
      <c r="AW246" s="240"/>
      <c r="AX246" s="240"/>
      <c r="AY246" s="240"/>
      <c r="AZ246" s="240"/>
      <c r="BA246" s="240"/>
      <c r="BB246" s="240"/>
      <c r="BC246" s="240"/>
      <c r="BD246" s="240"/>
      <c r="BE246" s="240"/>
      <c r="BF246" s="240"/>
      <c r="BG246" s="240"/>
      <c r="BH246" s="240"/>
      <c r="BI246" s="240"/>
      <c r="BJ246" s="240"/>
      <c r="BK246" s="240"/>
      <c r="BL246" s="240"/>
      <c r="BM246" s="240"/>
      <c r="BN246" s="240"/>
      <c r="BO246" s="240"/>
      <c r="BP246" s="240"/>
      <c r="BQ246" s="240"/>
      <c r="BR246" s="240"/>
      <c r="BS246" s="240"/>
      <c r="BT246" s="240"/>
      <c r="BU246" s="240"/>
      <c r="BV246" s="240"/>
      <c r="BW246" s="240"/>
      <c r="BX246" s="240"/>
      <c r="BY246" s="240"/>
      <c r="BZ246" s="240"/>
      <c r="CA246" s="240"/>
      <c r="CB246" s="240"/>
      <c r="CC246" s="240"/>
      <c r="CD246" s="240"/>
      <c r="CE246" s="240"/>
    </row>
    <row r="247" spans="1:83" ht="15.75" customHeight="1">
      <c r="A247" s="240"/>
      <c r="B247" s="240"/>
      <c r="C247" s="240"/>
      <c r="D247" s="241"/>
      <c r="E247" s="241"/>
      <c r="F247" s="241"/>
      <c r="G247" s="241"/>
      <c r="H247" s="241"/>
      <c r="I247" s="241"/>
      <c r="J247" s="241"/>
      <c r="K247" s="241"/>
      <c r="L247" s="241"/>
      <c r="M247" s="241"/>
      <c r="N247" s="241"/>
      <c r="O247" s="241"/>
      <c r="P247" s="241"/>
      <c r="Q247" s="241"/>
      <c r="R247" s="241"/>
      <c r="S247" s="241"/>
      <c r="T247" s="241"/>
      <c r="U247" s="241"/>
      <c r="V247" s="241"/>
      <c r="W247" s="241"/>
      <c r="X247" s="241"/>
      <c r="Y247" s="241"/>
      <c r="Z247" s="241"/>
      <c r="AA247" s="241"/>
      <c r="AB247" s="241"/>
      <c r="AC247" s="241"/>
      <c r="AD247" s="241"/>
      <c r="AE247" s="241"/>
      <c r="AF247" s="241"/>
      <c r="AG247" s="241"/>
      <c r="AH247" s="241"/>
      <c r="AI247" s="241"/>
      <c r="AJ247" s="241"/>
      <c r="AK247" s="241"/>
      <c r="AL247" s="241"/>
      <c r="AM247" s="241"/>
      <c r="AN247" s="241"/>
      <c r="AO247" s="241"/>
      <c r="AP247" s="241"/>
      <c r="AQ247" s="241"/>
      <c r="AR247" s="241"/>
      <c r="AS247" s="241"/>
      <c r="AT247" s="241"/>
      <c r="AU247" s="241"/>
      <c r="AV247" s="240"/>
      <c r="AW247" s="240"/>
      <c r="AX247" s="240"/>
      <c r="AY247" s="240"/>
      <c r="AZ247" s="240"/>
      <c r="BA247" s="240"/>
      <c r="BB247" s="240"/>
      <c r="BC247" s="240"/>
      <c r="BD247" s="240"/>
      <c r="BE247" s="240"/>
      <c r="BF247" s="240"/>
      <c r="BG247" s="240"/>
      <c r="BH247" s="240"/>
      <c r="BI247" s="240"/>
      <c r="BJ247" s="240"/>
      <c r="BK247" s="240"/>
      <c r="BL247" s="240"/>
      <c r="BM247" s="240"/>
      <c r="BN247" s="240"/>
      <c r="BO247" s="240"/>
      <c r="BP247" s="240"/>
      <c r="BQ247" s="240"/>
      <c r="BR247" s="240"/>
      <c r="BS247" s="240"/>
      <c r="BT247" s="240"/>
      <c r="BU247" s="240"/>
      <c r="BV247" s="240"/>
      <c r="BW247" s="240"/>
      <c r="BX247" s="240"/>
      <c r="BY247" s="240"/>
      <c r="BZ247" s="240"/>
      <c r="CA247" s="240"/>
      <c r="CB247" s="240"/>
      <c r="CC247" s="240"/>
      <c r="CD247" s="240"/>
      <c r="CE247" s="240"/>
    </row>
    <row r="248" spans="1:83" ht="15.75" customHeight="1">
      <c r="A248" s="240"/>
      <c r="B248" s="240"/>
      <c r="C248" s="240"/>
      <c r="D248" s="241"/>
      <c r="E248" s="241"/>
      <c r="F248" s="241"/>
      <c r="G248" s="241"/>
      <c r="H248" s="241"/>
      <c r="I248" s="241"/>
      <c r="J248" s="241"/>
      <c r="K248" s="241"/>
      <c r="L248" s="241"/>
      <c r="M248" s="241"/>
      <c r="N248" s="241"/>
      <c r="O248" s="241"/>
      <c r="P248" s="241"/>
      <c r="Q248" s="241"/>
      <c r="R248" s="241"/>
      <c r="S248" s="241"/>
      <c r="T248" s="241"/>
      <c r="U248" s="241"/>
      <c r="V248" s="241"/>
      <c r="W248" s="241"/>
      <c r="X248" s="241"/>
      <c r="Y248" s="241"/>
      <c r="Z248" s="241"/>
      <c r="AA248" s="241"/>
      <c r="AB248" s="241"/>
      <c r="AC248" s="241"/>
      <c r="AD248" s="241"/>
      <c r="AE248" s="241"/>
      <c r="AF248" s="241"/>
      <c r="AG248" s="241"/>
      <c r="AH248" s="241"/>
      <c r="AI248" s="241"/>
      <c r="AJ248" s="241"/>
      <c r="AK248" s="241"/>
      <c r="AL248" s="241"/>
      <c r="AM248" s="241"/>
      <c r="AN248" s="241"/>
      <c r="AO248" s="241"/>
      <c r="AP248" s="241"/>
      <c r="AQ248" s="241"/>
      <c r="AR248" s="241"/>
      <c r="AS248" s="241"/>
      <c r="AT248" s="241"/>
      <c r="AU248" s="241"/>
      <c r="AV248" s="240"/>
      <c r="AW248" s="240"/>
      <c r="AX248" s="240"/>
      <c r="AY248" s="240"/>
      <c r="AZ248" s="240"/>
      <c r="BA248" s="240"/>
      <c r="BB248" s="240"/>
      <c r="BC248" s="240"/>
      <c r="BD248" s="240"/>
      <c r="BE248" s="240"/>
      <c r="BF248" s="240"/>
      <c r="BG248" s="240"/>
      <c r="BH248" s="240"/>
      <c r="BI248" s="240"/>
      <c r="BJ248" s="240"/>
      <c r="BK248" s="240"/>
      <c r="BL248" s="240"/>
      <c r="BM248" s="240"/>
      <c r="BN248" s="240"/>
      <c r="BO248" s="240"/>
      <c r="BP248" s="240"/>
      <c r="BQ248" s="240"/>
      <c r="BR248" s="240"/>
      <c r="BS248" s="240"/>
      <c r="BT248" s="240"/>
      <c r="BU248" s="240"/>
      <c r="BV248" s="240"/>
      <c r="BW248" s="240"/>
      <c r="BX248" s="240"/>
      <c r="BY248" s="240"/>
      <c r="BZ248" s="240"/>
      <c r="CA248" s="240"/>
      <c r="CB248" s="240"/>
      <c r="CC248" s="240"/>
      <c r="CD248" s="240"/>
      <c r="CE248" s="240"/>
    </row>
    <row r="249" spans="1:83" ht="15.75" customHeight="1">
      <c r="A249" s="240"/>
      <c r="B249" s="240"/>
      <c r="C249" s="240"/>
      <c r="D249" s="241"/>
      <c r="E249" s="241"/>
      <c r="F249" s="241"/>
      <c r="G249" s="241"/>
      <c r="H249" s="241"/>
      <c r="I249" s="241"/>
      <c r="J249" s="241"/>
      <c r="K249" s="241"/>
      <c r="L249" s="241"/>
      <c r="M249" s="241"/>
      <c r="N249" s="241"/>
      <c r="O249" s="241"/>
      <c r="P249" s="241"/>
      <c r="Q249" s="241"/>
      <c r="R249" s="241"/>
      <c r="S249" s="241"/>
      <c r="T249" s="241"/>
      <c r="U249" s="241"/>
      <c r="V249" s="241"/>
      <c r="W249" s="241"/>
      <c r="X249" s="241"/>
      <c r="Y249" s="241"/>
      <c r="Z249" s="241"/>
      <c r="AA249" s="241"/>
      <c r="AB249" s="241"/>
      <c r="AC249" s="241"/>
      <c r="AD249" s="241"/>
      <c r="AE249" s="241"/>
      <c r="AF249" s="241"/>
      <c r="AG249" s="241"/>
      <c r="AH249" s="241"/>
      <c r="AI249" s="241"/>
      <c r="AJ249" s="241"/>
      <c r="AK249" s="241"/>
      <c r="AL249" s="241"/>
      <c r="AM249" s="241"/>
      <c r="AN249" s="241"/>
      <c r="AO249" s="241"/>
      <c r="AP249" s="241"/>
      <c r="AQ249" s="241"/>
      <c r="AR249" s="241"/>
      <c r="AS249" s="241"/>
      <c r="AT249" s="241"/>
      <c r="AU249" s="241"/>
      <c r="AV249" s="240"/>
      <c r="AW249" s="240"/>
      <c r="AX249" s="240"/>
      <c r="AY249" s="240"/>
      <c r="AZ249" s="240"/>
      <c r="BA249" s="240"/>
      <c r="BB249" s="240"/>
      <c r="BC249" s="240"/>
      <c r="BD249" s="240"/>
      <c r="BE249" s="240"/>
      <c r="BF249" s="240"/>
      <c r="BG249" s="240"/>
      <c r="BH249" s="240"/>
      <c r="BI249" s="240"/>
      <c r="BJ249" s="240"/>
      <c r="BK249" s="240"/>
      <c r="BL249" s="240"/>
      <c r="BM249" s="240"/>
      <c r="BN249" s="240"/>
      <c r="BO249" s="240"/>
      <c r="BP249" s="240"/>
      <c r="BQ249" s="240"/>
      <c r="BR249" s="240"/>
      <c r="BS249" s="240"/>
      <c r="BT249" s="240"/>
      <c r="BU249" s="240"/>
      <c r="BV249" s="240"/>
      <c r="BW249" s="240"/>
      <c r="BX249" s="240"/>
      <c r="BY249" s="240"/>
      <c r="BZ249" s="240"/>
      <c r="CA249" s="240"/>
      <c r="CB249" s="240"/>
      <c r="CC249" s="240"/>
      <c r="CD249" s="240"/>
      <c r="CE249" s="240"/>
    </row>
    <row r="250" spans="1:83" ht="15.75" customHeight="1">
      <c r="A250" s="240"/>
      <c r="B250" s="240"/>
      <c r="C250" s="240"/>
      <c r="D250" s="241"/>
      <c r="E250" s="241"/>
      <c r="F250" s="241"/>
      <c r="G250" s="241"/>
      <c r="H250" s="241"/>
      <c r="I250" s="241"/>
      <c r="J250" s="241"/>
      <c r="K250" s="241"/>
      <c r="L250" s="241"/>
      <c r="M250" s="241"/>
      <c r="N250" s="241"/>
      <c r="O250" s="241"/>
      <c r="P250" s="241"/>
      <c r="Q250" s="241"/>
      <c r="R250" s="241"/>
      <c r="S250" s="241"/>
      <c r="T250" s="241"/>
      <c r="U250" s="241"/>
      <c r="V250" s="241"/>
      <c r="W250" s="241"/>
      <c r="X250" s="241"/>
      <c r="Y250" s="241"/>
      <c r="Z250" s="241"/>
      <c r="AA250" s="241"/>
      <c r="AB250" s="241"/>
      <c r="AC250" s="241"/>
      <c r="AD250" s="241"/>
      <c r="AE250" s="241"/>
      <c r="AF250" s="241"/>
      <c r="AG250" s="241"/>
      <c r="AH250" s="241"/>
      <c r="AI250" s="241"/>
      <c r="AJ250" s="241"/>
      <c r="AK250" s="241"/>
      <c r="AL250" s="241"/>
      <c r="AM250" s="241"/>
      <c r="AN250" s="241"/>
      <c r="AO250" s="241"/>
      <c r="AP250" s="241"/>
      <c r="AQ250" s="241"/>
      <c r="AR250" s="241"/>
      <c r="AS250" s="241"/>
      <c r="AT250" s="241"/>
      <c r="AU250" s="241"/>
      <c r="AV250" s="240"/>
      <c r="AW250" s="240"/>
      <c r="AX250" s="240"/>
      <c r="AY250" s="240"/>
      <c r="AZ250" s="240"/>
      <c r="BA250" s="240"/>
      <c r="BB250" s="240"/>
      <c r="BC250" s="240"/>
      <c r="BD250" s="240"/>
      <c r="BE250" s="240"/>
      <c r="BF250" s="240"/>
      <c r="BG250" s="240"/>
      <c r="BH250" s="240"/>
      <c r="BI250" s="240"/>
      <c r="BJ250" s="240"/>
      <c r="BK250" s="240"/>
      <c r="BL250" s="240"/>
      <c r="BM250" s="240"/>
      <c r="BN250" s="240"/>
      <c r="BO250" s="240"/>
      <c r="BP250" s="240"/>
      <c r="BQ250" s="240"/>
      <c r="BR250" s="240"/>
      <c r="BS250" s="240"/>
      <c r="BT250" s="240"/>
      <c r="BU250" s="240"/>
      <c r="BV250" s="240"/>
      <c r="BW250" s="240"/>
      <c r="BX250" s="240"/>
      <c r="BY250" s="240"/>
      <c r="BZ250" s="240"/>
      <c r="CA250" s="240"/>
      <c r="CB250" s="240"/>
      <c r="CC250" s="240"/>
      <c r="CD250" s="240"/>
      <c r="CE250" s="240"/>
    </row>
    <row r="251" spans="1:83" ht="15.75" customHeight="1">
      <c r="A251" s="240"/>
      <c r="B251" s="240"/>
      <c r="C251" s="240"/>
      <c r="D251" s="241"/>
      <c r="E251" s="241"/>
      <c r="F251" s="241"/>
      <c r="G251" s="241"/>
      <c r="H251" s="241"/>
      <c r="I251" s="241"/>
      <c r="J251" s="241"/>
      <c r="K251" s="241"/>
      <c r="L251" s="241"/>
      <c r="M251" s="241"/>
      <c r="N251" s="241"/>
      <c r="O251" s="241"/>
      <c r="P251" s="241"/>
      <c r="Q251" s="241"/>
      <c r="R251" s="241"/>
      <c r="S251" s="241"/>
      <c r="T251" s="241"/>
      <c r="U251" s="241"/>
      <c r="V251" s="241"/>
      <c r="W251" s="241"/>
      <c r="X251" s="241"/>
      <c r="Y251" s="241"/>
      <c r="Z251" s="241"/>
      <c r="AA251" s="241"/>
      <c r="AB251" s="241"/>
      <c r="AC251" s="241"/>
      <c r="AD251" s="241"/>
      <c r="AE251" s="241"/>
      <c r="AF251" s="241"/>
      <c r="AG251" s="241"/>
      <c r="AH251" s="241"/>
      <c r="AI251" s="241"/>
      <c r="AJ251" s="241"/>
      <c r="AK251" s="241"/>
      <c r="AL251" s="241"/>
      <c r="AM251" s="241"/>
      <c r="AN251" s="241"/>
      <c r="AO251" s="241"/>
      <c r="AP251" s="241"/>
      <c r="AQ251" s="241"/>
      <c r="AR251" s="241"/>
      <c r="AS251" s="241"/>
      <c r="AT251" s="241"/>
      <c r="AU251" s="241"/>
      <c r="AV251" s="240"/>
      <c r="AW251" s="240"/>
      <c r="AX251" s="240"/>
      <c r="AY251" s="240"/>
      <c r="AZ251" s="240"/>
      <c r="BA251" s="240"/>
      <c r="BB251" s="240"/>
      <c r="BC251" s="240"/>
      <c r="BD251" s="240"/>
      <c r="BE251" s="240"/>
      <c r="BF251" s="240"/>
      <c r="BG251" s="240"/>
      <c r="BH251" s="240"/>
      <c r="BI251" s="240"/>
      <c r="BJ251" s="240"/>
      <c r="BK251" s="240"/>
      <c r="BL251" s="240"/>
      <c r="BM251" s="240"/>
      <c r="BN251" s="240"/>
      <c r="BO251" s="240"/>
      <c r="BP251" s="240"/>
      <c r="BQ251" s="240"/>
      <c r="BR251" s="240"/>
      <c r="BS251" s="240"/>
      <c r="BT251" s="240"/>
      <c r="BU251" s="240"/>
      <c r="BV251" s="240"/>
      <c r="BW251" s="240"/>
      <c r="BX251" s="240"/>
      <c r="BY251" s="240"/>
      <c r="BZ251" s="240"/>
      <c r="CA251" s="240"/>
      <c r="CB251" s="240"/>
      <c r="CC251" s="240"/>
      <c r="CD251" s="240"/>
      <c r="CE251" s="240"/>
    </row>
    <row r="252" spans="1:83" ht="15.75" customHeight="1">
      <c r="A252" s="240"/>
      <c r="B252" s="240"/>
      <c r="C252" s="240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0"/>
      <c r="AW252" s="240"/>
      <c r="AX252" s="240"/>
      <c r="AY252" s="240"/>
      <c r="AZ252" s="240"/>
      <c r="BA252" s="240"/>
      <c r="BB252" s="240"/>
      <c r="BC252" s="240"/>
      <c r="BD252" s="240"/>
      <c r="BE252" s="240"/>
      <c r="BF252" s="240"/>
      <c r="BG252" s="240"/>
      <c r="BH252" s="240"/>
      <c r="BI252" s="240"/>
      <c r="BJ252" s="240"/>
      <c r="BK252" s="240"/>
      <c r="BL252" s="240"/>
      <c r="BM252" s="240"/>
      <c r="BN252" s="240"/>
      <c r="BO252" s="240"/>
      <c r="BP252" s="240"/>
      <c r="BQ252" s="240"/>
      <c r="BR252" s="240"/>
      <c r="BS252" s="240"/>
      <c r="BT252" s="240"/>
      <c r="BU252" s="240"/>
      <c r="BV252" s="240"/>
      <c r="BW252" s="240"/>
      <c r="BX252" s="240"/>
      <c r="BY252" s="240"/>
      <c r="BZ252" s="240"/>
      <c r="CA252" s="240"/>
      <c r="CB252" s="240"/>
      <c r="CC252" s="240"/>
      <c r="CD252" s="240"/>
      <c r="CE252" s="240"/>
    </row>
    <row r="253" spans="1:83" ht="15.75" customHeight="1">
      <c r="A253" s="240"/>
      <c r="B253" s="240"/>
      <c r="C253" s="240"/>
      <c r="D253" s="241"/>
      <c r="E253" s="241"/>
      <c r="F253" s="241"/>
      <c r="G253" s="241"/>
      <c r="H253" s="241"/>
      <c r="I253" s="241"/>
      <c r="J253" s="241"/>
      <c r="K253" s="241"/>
      <c r="L253" s="241"/>
      <c r="M253" s="241"/>
      <c r="N253" s="241"/>
      <c r="O253" s="241"/>
      <c r="P253" s="241"/>
      <c r="Q253" s="241"/>
      <c r="R253" s="241"/>
      <c r="S253" s="241"/>
      <c r="T253" s="241"/>
      <c r="U253" s="241"/>
      <c r="V253" s="241"/>
      <c r="W253" s="241"/>
      <c r="X253" s="241"/>
      <c r="Y253" s="241"/>
      <c r="Z253" s="241"/>
      <c r="AA253" s="241"/>
      <c r="AB253" s="241"/>
      <c r="AC253" s="241"/>
      <c r="AD253" s="241"/>
      <c r="AE253" s="241"/>
      <c r="AF253" s="241"/>
      <c r="AG253" s="241"/>
      <c r="AH253" s="241"/>
      <c r="AI253" s="241"/>
      <c r="AJ253" s="241"/>
      <c r="AK253" s="241"/>
      <c r="AL253" s="241"/>
      <c r="AM253" s="241"/>
      <c r="AN253" s="241"/>
      <c r="AO253" s="241"/>
      <c r="AP253" s="241"/>
      <c r="AQ253" s="241"/>
      <c r="AR253" s="241"/>
      <c r="AS253" s="241"/>
      <c r="AT253" s="241"/>
      <c r="AU253" s="241"/>
      <c r="AV253" s="240"/>
      <c r="AW253" s="240"/>
      <c r="AX253" s="240"/>
      <c r="AY253" s="240"/>
      <c r="AZ253" s="240"/>
      <c r="BA253" s="240"/>
      <c r="BB253" s="240"/>
      <c r="BC253" s="240"/>
      <c r="BD253" s="240"/>
      <c r="BE253" s="240"/>
      <c r="BF253" s="240"/>
      <c r="BG253" s="240"/>
      <c r="BH253" s="240"/>
      <c r="BI253" s="240"/>
      <c r="BJ253" s="240"/>
      <c r="BK253" s="240"/>
      <c r="BL253" s="240"/>
      <c r="BM253" s="240"/>
      <c r="BN253" s="240"/>
      <c r="BO253" s="240"/>
      <c r="BP253" s="240"/>
      <c r="BQ253" s="240"/>
      <c r="BR253" s="240"/>
      <c r="BS253" s="240"/>
      <c r="BT253" s="240"/>
      <c r="BU253" s="240"/>
      <c r="BV253" s="240"/>
      <c r="BW253" s="240"/>
      <c r="BX253" s="240"/>
      <c r="BY253" s="240"/>
      <c r="BZ253" s="240"/>
      <c r="CA253" s="240"/>
      <c r="CB253" s="240"/>
      <c r="CC253" s="240"/>
      <c r="CD253" s="240"/>
      <c r="CE253" s="240"/>
    </row>
    <row r="254" spans="1:83" ht="15.75" customHeight="1">
      <c r="A254" s="240"/>
      <c r="B254" s="240"/>
      <c r="C254" s="240"/>
      <c r="D254" s="241"/>
      <c r="E254" s="241"/>
      <c r="F254" s="241"/>
      <c r="G254" s="241"/>
      <c r="H254" s="241"/>
      <c r="I254" s="241"/>
      <c r="J254" s="241"/>
      <c r="K254" s="241"/>
      <c r="L254" s="241"/>
      <c r="M254" s="241"/>
      <c r="N254" s="241"/>
      <c r="O254" s="241"/>
      <c r="P254" s="241"/>
      <c r="Q254" s="241"/>
      <c r="R254" s="241"/>
      <c r="S254" s="241"/>
      <c r="T254" s="241"/>
      <c r="U254" s="241"/>
      <c r="V254" s="241"/>
      <c r="W254" s="241"/>
      <c r="X254" s="241"/>
      <c r="Y254" s="241"/>
      <c r="Z254" s="241"/>
      <c r="AA254" s="241"/>
      <c r="AB254" s="241"/>
      <c r="AC254" s="241"/>
      <c r="AD254" s="241"/>
      <c r="AE254" s="241"/>
      <c r="AF254" s="241"/>
      <c r="AG254" s="241"/>
      <c r="AH254" s="241"/>
      <c r="AI254" s="241"/>
      <c r="AJ254" s="241"/>
      <c r="AK254" s="241"/>
      <c r="AL254" s="241"/>
      <c r="AM254" s="241"/>
      <c r="AN254" s="241"/>
      <c r="AO254" s="241"/>
      <c r="AP254" s="241"/>
      <c r="AQ254" s="241"/>
      <c r="AR254" s="241"/>
      <c r="AS254" s="241"/>
      <c r="AT254" s="241"/>
      <c r="AU254" s="241"/>
      <c r="AV254" s="240"/>
      <c r="AW254" s="240"/>
      <c r="AX254" s="240"/>
      <c r="AY254" s="240"/>
      <c r="AZ254" s="240"/>
      <c r="BA254" s="240"/>
      <c r="BB254" s="240"/>
      <c r="BC254" s="240"/>
      <c r="BD254" s="240"/>
      <c r="BE254" s="240"/>
      <c r="BF254" s="240"/>
      <c r="BG254" s="240"/>
      <c r="BH254" s="240"/>
      <c r="BI254" s="240"/>
      <c r="BJ254" s="240"/>
      <c r="BK254" s="240"/>
      <c r="BL254" s="240"/>
      <c r="BM254" s="240"/>
      <c r="BN254" s="240"/>
      <c r="BO254" s="240"/>
      <c r="BP254" s="240"/>
      <c r="BQ254" s="240"/>
      <c r="BR254" s="240"/>
      <c r="BS254" s="240"/>
      <c r="BT254" s="240"/>
      <c r="BU254" s="240"/>
      <c r="BV254" s="240"/>
      <c r="BW254" s="240"/>
      <c r="BX254" s="240"/>
      <c r="BY254" s="240"/>
      <c r="BZ254" s="240"/>
      <c r="CA254" s="240"/>
      <c r="CB254" s="240"/>
      <c r="CC254" s="240"/>
      <c r="CD254" s="240"/>
      <c r="CE254" s="240"/>
    </row>
    <row r="255" spans="1:83" ht="15.75" customHeight="1">
      <c r="A255" s="240"/>
      <c r="B255" s="240"/>
      <c r="C255" s="240"/>
      <c r="D255" s="241"/>
      <c r="E255" s="241"/>
      <c r="F255" s="241"/>
      <c r="G255" s="241"/>
      <c r="H255" s="241"/>
      <c r="I255" s="241"/>
      <c r="J255" s="241"/>
      <c r="K255" s="241"/>
      <c r="L255" s="241"/>
      <c r="M255" s="241"/>
      <c r="N255" s="241"/>
      <c r="O255" s="241"/>
      <c r="P255" s="241"/>
      <c r="Q255" s="241"/>
      <c r="R255" s="241"/>
      <c r="S255" s="241"/>
      <c r="T255" s="241"/>
      <c r="U255" s="241"/>
      <c r="V255" s="241"/>
      <c r="W255" s="241"/>
      <c r="X255" s="241"/>
      <c r="Y255" s="241"/>
      <c r="Z255" s="241"/>
      <c r="AA255" s="241"/>
      <c r="AB255" s="241"/>
      <c r="AC255" s="241"/>
      <c r="AD255" s="241"/>
      <c r="AE255" s="241"/>
      <c r="AF255" s="241"/>
      <c r="AG255" s="241"/>
      <c r="AH255" s="241"/>
      <c r="AI255" s="241"/>
      <c r="AJ255" s="241"/>
      <c r="AK255" s="241"/>
      <c r="AL255" s="241"/>
      <c r="AM255" s="241"/>
      <c r="AN255" s="241"/>
      <c r="AO255" s="241"/>
      <c r="AP255" s="241"/>
      <c r="AQ255" s="241"/>
      <c r="AR255" s="241"/>
      <c r="AS255" s="241"/>
      <c r="AT255" s="241"/>
      <c r="AU255" s="241"/>
      <c r="AV255" s="240"/>
      <c r="AW255" s="240"/>
      <c r="AX255" s="240"/>
      <c r="AY255" s="240"/>
      <c r="AZ255" s="240"/>
      <c r="BA255" s="240"/>
      <c r="BB255" s="240"/>
      <c r="BC255" s="240"/>
      <c r="BD255" s="240"/>
      <c r="BE255" s="240"/>
      <c r="BF255" s="240"/>
      <c r="BG255" s="240"/>
      <c r="BH255" s="240"/>
      <c r="BI255" s="240"/>
      <c r="BJ255" s="240"/>
      <c r="BK255" s="240"/>
      <c r="BL255" s="240"/>
      <c r="BM255" s="240"/>
      <c r="BN255" s="240"/>
      <c r="BO255" s="240"/>
      <c r="BP255" s="240"/>
      <c r="BQ255" s="240"/>
      <c r="BR255" s="240"/>
      <c r="BS255" s="240"/>
      <c r="BT255" s="240"/>
      <c r="BU255" s="240"/>
      <c r="BV255" s="240"/>
      <c r="BW255" s="240"/>
      <c r="BX255" s="240"/>
      <c r="BY255" s="240"/>
      <c r="BZ255" s="240"/>
      <c r="CA255" s="240"/>
      <c r="CB255" s="240"/>
      <c r="CC255" s="240"/>
      <c r="CD255" s="240"/>
      <c r="CE255" s="240"/>
    </row>
    <row r="256" spans="1:83" ht="15.75" customHeight="1">
      <c r="A256" s="240"/>
      <c r="B256" s="240"/>
      <c r="C256" s="240"/>
      <c r="D256" s="241"/>
      <c r="E256" s="241"/>
      <c r="F256" s="241"/>
      <c r="G256" s="241"/>
      <c r="H256" s="241"/>
      <c r="I256" s="241"/>
      <c r="J256" s="241"/>
      <c r="K256" s="241"/>
      <c r="L256" s="241"/>
      <c r="M256" s="241"/>
      <c r="N256" s="241"/>
      <c r="O256" s="241"/>
      <c r="P256" s="241"/>
      <c r="Q256" s="241"/>
      <c r="R256" s="241"/>
      <c r="S256" s="241"/>
      <c r="T256" s="241"/>
      <c r="U256" s="241"/>
      <c r="V256" s="241"/>
      <c r="W256" s="241"/>
      <c r="X256" s="241"/>
      <c r="Y256" s="241"/>
      <c r="Z256" s="241"/>
      <c r="AA256" s="241"/>
      <c r="AB256" s="241"/>
      <c r="AC256" s="241"/>
      <c r="AD256" s="241"/>
      <c r="AE256" s="241"/>
      <c r="AF256" s="241"/>
      <c r="AG256" s="241"/>
      <c r="AH256" s="241"/>
      <c r="AI256" s="241"/>
      <c r="AJ256" s="241"/>
      <c r="AK256" s="241"/>
      <c r="AL256" s="241"/>
      <c r="AM256" s="241"/>
      <c r="AN256" s="241"/>
      <c r="AO256" s="241"/>
      <c r="AP256" s="241"/>
      <c r="AQ256" s="241"/>
      <c r="AR256" s="241"/>
      <c r="AS256" s="241"/>
      <c r="AT256" s="241"/>
      <c r="AU256" s="241"/>
      <c r="AV256" s="240"/>
      <c r="AW256" s="240"/>
      <c r="AX256" s="240"/>
      <c r="AY256" s="240"/>
      <c r="AZ256" s="240"/>
      <c r="BA256" s="240"/>
      <c r="BB256" s="240"/>
      <c r="BC256" s="240"/>
      <c r="BD256" s="240"/>
      <c r="BE256" s="240"/>
      <c r="BF256" s="240"/>
      <c r="BG256" s="240"/>
      <c r="BH256" s="240"/>
      <c r="BI256" s="240"/>
      <c r="BJ256" s="240"/>
      <c r="BK256" s="240"/>
      <c r="BL256" s="240"/>
      <c r="BM256" s="240"/>
      <c r="BN256" s="240"/>
      <c r="BO256" s="240"/>
      <c r="BP256" s="240"/>
      <c r="BQ256" s="240"/>
      <c r="BR256" s="240"/>
      <c r="BS256" s="240"/>
      <c r="BT256" s="240"/>
      <c r="BU256" s="240"/>
      <c r="BV256" s="240"/>
      <c r="BW256" s="240"/>
      <c r="BX256" s="240"/>
      <c r="BY256" s="240"/>
      <c r="BZ256" s="240"/>
      <c r="CA256" s="240"/>
      <c r="CB256" s="240"/>
      <c r="CC256" s="240"/>
      <c r="CD256" s="240"/>
      <c r="CE256" s="240"/>
    </row>
    <row r="257" spans="1:83" ht="15.75" customHeight="1">
      <c r="A257" s="240"/>
      <c r="B257" s="240"/>
      <c r="C257" s="240"/>
      <c r="D257" s="241"/>
      <c r="E257" s="241"/>
      <c r="F257" s="241"/>
      <c r="G257" s="241"/>
      <c r="H257" s="241"/>
      <c r="I257" s="241"/>
      <c r="J257" s="241"/>
      <c r="K257" s="241"/>
      <c r="L257" s="241"/>
      <c r="M257" s="241"/>
      <c r="N257" s="241"/>
      <c r="O257" s="241"/>
      <c r="P257" s="241"/>
      <c r="Q257" s="241"/>
      <c r="R257" s="241"/>
      <c r="S257" s="241"/>
      <c r="T257" s="241"/>
      <c r="U257" s="241"/>
      <c r="V257" s="241"/>
      <c r="W257" s="241"/>
      <c r="X257" s="241"/>
      <c r="Y257" s="241"/>
      <c r="Z257" s="241"/>
      <c r="AA257" s="241"/>
      <c r="AB257" s="241"/>
      <c r="AC257" s="241"/>
      <c r="AD257" s="241"/>
      <c r="AE257" s="241"/>
      <c r="AF257" s="241"/>
      <c r="AG257" s="241"/>
      <c r="AH257" s="241"/>
      <c r="AI257" s="241"/>
      <c r="AJ257" s="241"/>
      <c r="AK257" s="241"/>
      <c r="AL257" s="241"/>
      <c r="AM257" s="241"/>
      <c r="AN257" s="241"/>
      <c r="AO257" s="241"/>
      <c r="AP257" s="241"/>
      <c r="AQ257" s="241"/>
      <c r="AR257" s="241"/>
      <c r="AS257" s="241"/>
      <c r="AT257" s="241"/>
      <c r="AU257" s="241"/>
      <c r="AV257" s="240"/>
      <c r="AW257" s="240"/>
      <c r="AX257" s="240"/>
      <c r="AY257" s="240"/>
      <c r="AZ257" s="240"/>
      <c r="BA257" s="240"/>
      <c r="BB257" s="240"/>
      <c r="BC257" s="240"/>
      <c r="BD257" s="240"/>
      <c r="BE257" s="240"/>
      <c r="BF257" s="240"/>
      <c r="BG257" s="240"/>
      <c r="BH257" s="240"/>
      <c r="BI257" s="240"/>
      <c r="BJ257" s="240"/>
      <c r="BK257" s="240"/>
      <c r="BL257" s="240"/>
      <c r="BM257" s="240"/>
      <c r="BN257" s="240"/>
      <c r="BO257" s="240"/>
      <c r="BP257" s="240"/>
      <c r="BQ257" s="240"/>
      <c r="BR257" s="240"/>
      <c r="BS257" s="240"/>
      <c r="BT257" s="240"/>
      <c r="BU257" s="240"/>
      <c r="BV257" s="240"/>
      <c r="BW257" s="240"/>
      <c r="BX257" s="240"/>
      <c r="BY257" s="240"/>
      <c r="BZ257" s="240"/>
      <c r="CA257" s="240"/>
      <c r="CB257" s="240"/>
      <c r="CC257" s="240"/>
      <c r="CD257" s="240"/>
      <c r="CE257" s="240"/>
    </row>
    <row r="258" spans="1:83" ht="15.75" customHeight="1">
      <c r="A258" s="240"/>
      <c r="B258" s="240"/>
      <c r="C258" s="240"/>
      <c r="D258" s="241"/>
      <c r="E258" s="241"/>
      <c r="F258" s="241"/>
      <c r="G258" s="241"/>
      <c r="H258" s="241"/>
      <c r="I258" s="241"/>
      <c r="J258" s="241"/>
      <c r="K258" s="241"/>
      <c r="L258" s="241"/>
      <c r="M258" s="241"/>
      <c r="N258" s="241"/>
      <c r="O258" s="241"/>
      <c r="P258" s="241"/>
      <c r="Q258" s="241"/>
      <c r="R258" s="241"/>
      <c r="S258" s="241"/>
      <c r="T258" s="241"/>
      <c r="U258" s="241"/>
      <c r="V258" s="241"/>
      <c r="W258" s="241"/>
      <c r="X258" s="241"/>
      <c r="Y258" s="241"/>
      <c r="Z258" s="241"/>
      <c r="AA258" s="241"/>
      <c r="AB258" s="241"/>
      <c r="AC258" s="241"/>
      <c r="AD258" s="241"/>
      <c r="AE258" s="241"/>
      <c r="AF258" s="241"/>
      <c r="AG258" s="241"/>
      <c r="AH258" s="241"/>
      <c r="AI258" s="241"/>
      <c r="AJ258" s="241"/>
      <c r="AK258" s="241"/>
      <c r="AL258" s="241"/>
      <c r="AM258" s="241"/>
      <c r="AN258" s="241"/>
      <c r="AO258" s="241"/>
      <c r="AP258" s="241"/>
      <c r="AQ258" s="241"/>
      <c r="AR258" s="241"/>
      <c r="AS258" s="241"/>
      <c r="AT258" s="241"/>
      <c r="AU258" s="241"/>
      <c r="AV258" s="240"/>
      <c r="AW258" s="240"/>
      <c r="AX258" s="240"/>
      <c r="AY258" s="240"/>
      <c r="AZ258" s="240"/>
      <c r="BA258" s="240"/>
      <c r="BB258" s="240"/>
      <c r="BC258" s="240"/>
      <c r="BD258" s="240"/>
      <c r="BE258" s="240"/>
      <c r="BF258" s="240"/>
      <c r="BG258" s="240"/>
      <c r="BH258" s="240"/>
      <c r="BI258" s="240"/>
      <c r="BJ258" s="240"/>
      <c r="BK258" s="240"/>
      <c r="BL258" s="240"/>
      <c r="BM258" s="240"/>
      <c r="BN258" s="240"/>
      <c r="BO258" s="240"/>
      <c r="BP258" s="240"/>
      <c r="BQ258" s="240"/>
      <c r="BR258" s="240"/>
      <c r="BS258" s="240"/>
      <c r="BT258" s="240"/>
      <c r="BU258" s="240"/>
      <c r="BV258" s="240"/>
      <c r="BW258" s="240"/>
      <c r="BX258" s="240"/>
      <c r="BY258" s="240"/>
      <c r="BZ258" s="240"/>
      <c r="CA258" s="240"/>
      <c r="CB258" s="240"/>
      <c r="CC258" s="240"/>
      <c r="CD258" s="240"/>
      <c r="CE258" s="240"/>
    </row>
    <row r="259" spans="1:83" ht="15.75" customHeight="1">
      <c r="A259" s="240"/>
      <c r="B259" s="240"/>
      <c r="C259" s="240"/>
      <c r="D259" s="241"/>
      <c r="E259" s="241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1"/>
      <c r="S259" s="241"/>
      <c r="T259" s="241"/>
      <c r="U259" s="241"/>
      <c r="V259" s="241"/>
      <c r="W259" s="241"/>
      <c r="X259" s="241"/>
      <c r="Y259" s="241"/>
      <c r="Z259" s="241"/>
      <c r="AA259" s="241"/>
      <c r="AB259" s="241"/>
      <c r="AC259" s="241"/>
      <c r="AD259" s="241"/>
      <c r="AE259" s="241"/>
      <c r="AF259" s="241"/>
      <c r="AG259" s="241"/>
      <c r="AH259" s="241"/>
      <c r="AI259" s="241"/>
      <c r="AJ259" s="241"/>
      <c r="AK259" s="241"/>
      <c r="AL259" s="241"/>
      <c r="AM259" s="241"/>
      <c r="AN259" s="241"/>
      <c r="AO259" s="241"/>
      <c r="AP259" s="241"/>
      <c r="AQ259" s="241"/>
      <c r="AR259" s="241"/>
      <c r="AS259" s="241"/>
      <c r="AT259" s="241"/>
      <c r="AU259" s="241"/>
      <c r="AV259" s="240"/>
      <c r="AW259" s="240"/>
      <c r="AX259" s="240"/>
      <c r="AY259" s="240"/>
      <c r="AZ259" s="240"/>
      <c r="BA259" s="240"/>
      <c r="BB259" s="240"/>
      <c r="BC259" s="240"/>
      <c r="BD259" s="240"/>
      <c r="BE259" s="240"/>
      <c r="BF259" s="240"/>
      <c r="BG259" s="240"/>
      <c r="BH259" s="240"/>
      <c r="BI259" s="240"/>
      <c r="BJ259" s="240"/>
      <c r="BK259" s="240"/>
      <c r="BL259" s="240"/>
      <c r="BM259" s="240"/>
      <c r="BN259" s="240"/>
      <c r="BO259" s="240"/>
      <c r="BP259" s="240"/>
      <c r="BQ259" s="240"/>
      <c r="BR259" s="240"/>
      <c r="BS259" s="240"/>
      <c r="BT259" s="240"/>
      <c r="BU259" s="240"/>
      <c r="BV259" s="240"/>
      <c r="BW259" s="240"/>
      <c r="BX259" s="240"/>
      <c r="BY259" s="240"/>
      <c r="BZ259" s="240"/>
      <c r="CA259" s="240"/>
      <c r="CB259" s="240"/>
      <c r="CC259" s="240"/>
      <c r="CD259" s="240"/>
      <c r="CE259" s="240"/>
    </row>
    <row r="260" spans="1:83" ht="15.75" customHeight="1">
      <c r="A260" s="240"/>
      <c r="B260" s="240"/>
      <c r="C260" s="240"/>
      <c r="D260" s="241"/>
      <c r="E260" s="241"/>
      <c r="F260" s="241"/>
      <c r="G260" s="241"/>
      <c r="H260" s="241"/>
      <c r="I260" s="241"/>
      <c r="J260" s="241"/>
      <c r="K260" s="241"/>
      <c r="L260" s="241"/>
      <c r="M260" s="241"/>
      <c r="N260" s="241"/>
      <c r="O260" s="241"/>
      <c r="P260" s="241"/>
      <c r="Q260" s="241"/>
      <c r="R260" s="241"/>
      <c r="S260" s="241"/>
      <c r="T260" s="241"/>
      <c r="U260" s="241"/>
      <c r="V260" s="241"/>
      <c r="W260" s="241"/>
      <c r="X260" s="241"/>
      <c r="Y260" s="241"/>
      <c r="Z260" s="241"/>
      <c r="AA260" s="241"/>
      <c r="AB260" s="241"/>
      <c r="AC260" s="241"/>
      <c r="AD260" s="241"/>
      <c r="AE260" s="241"/>
      <c r="AF260" s="241"/>
      <c r="AG260" s="241"/>
      <c r="AH260" s="241"/>
      <c r="AI260" s="241"/>
      <c r="AJ260" s="241"/>
      <c r="AK260" s="241"/>
      <c r="AL260" s="241"/>
      <c r="AM260" s="241"/>
      <c r="AN260" s="241"/>
      <c r="AO260" s="241"/>
      <c r="AP260" s="241"/>
      <c r="AQ260" s="241"/>
      <c r="AR260" s="241"/>
      <c r="AS260" s="241"/>
      <c r="AT260" s="241"/>
      <c r="AU260" s="241"/>
      <c r="AV260" s="240"/>
      <c r="AW260" s="240"/>
      <c r="AX260" s="240"/>
      <c r="AY260" s="240"/>
      <c r="AZ260" s="240"/>
      <c r="BA260" s="240"/>
      <c r="BB260" s="240"/>
      <c r="BC260" s="240"/>
      <c r="BD260" s="240"/>
      <c r="BE260" s="240"/>
      <c r="BF260" s="240"/>
      <c r="BG260" s="240"/>
      <c r="BH260" s="240"/>
      <c r="BI260" s="240"/>
      <c r="BJ260" s="240"/>
      <c r="BK260" s="240"/>
      <c r="BL260" s="240"/>
      <c r="BM260" s="240"/>
      <c r="BN260" s="240"/>
      <c r="BO260" s="240"/>
      <c r="BP260" s="240"/>
      <c r="BQ260" s="240"/>
      <c r="BR260" s="240"/>
      <c r="BS260" s="240"/>
      <c r="BT260" s="240"/>
      <c r="BU260" s="240"/>
      <c r="BV260" s="240"/>
      <c r="BW260" s="240"/>
      <c r="BX260" s="240"/>
      <c r="BY260" s="240"/>
      <c r="BZ260" s="240"/>
      <c r="CA260" s="240"/>
      <c r="CB260" s="240"/>
      <c r="CC260" s="240"/>
      <c r="CD260" s="240"/>
      <c r="CE260" s="240"/>
    </row>
    <row r="261" spans="1:83" ht="15.75" customHeight="1">
      <c r="A261" s="240"/>
      <c r="B261" s="240"/>
      <c r="C261" s="240"/>
      <c r="D261" s="241"/>
      <c r="E261" s="241"/>
      <c r="F261" s="241"/>
      <c r="G261" s="241"/>
      <c r="H261" s="241"/>
      <c r="I261" s="241"/>
      <c r="J261" s="241"/>
      <c r="K261" s="241"/>
      <c r="L261" s="241"/>
      <c r="M261" s="241"/>
      <c r="N261" s="241"/>
      <c r="O261" s="241"/>
      <c r="P261" s="241"/>
      <c r="Q261" s="241"/>
      <c r="R261" s="241"/>
      <c r="S261" s="241"/>
      <c r="T261" s="241"/>
      <c r="U261" s="241"/>
      <c r="V261" s="241"/>
      <c r="W261" s="241"/>
      <c r="X261" s="241"/>
      <c r="Y261" s="241"/>
      <c r="Z261" s="241"/>
      <c r="AA261" s="241"/>
      <c r="AB261" s="241"/>
      <c r="AC261" s="241"/>
      <c r="AD261" s="241"/>
      <c r="AE261" s="241"/>
      <c r="AF261" s="241"/>
      <c r="AG261" s="241"/>
      <c r="AH261" s="241"/>
      <c r="AI261" s="241"/>
      <c r="AJ261" s="241"/>
      <c r="AK261" s="241"/>
      <c r="AL261" s="241"/>
      <c r="AM261" s="241"/>
      <c r="AN261" s="241"/>
      <c r="AO261" s="241"/>
      <c r="AP261" s="241"/>
      <c r="AQ261" s="241"/>
      <c r="AR261" s="241"/>
      <c r="AS261" s="241"/>
      <c r="AT261" s="241"/>
      <c r="AU261" s="241"/>
      <c r="AV261" s="240"/>
      <c r="AW261" s="240"/>
      <c r="AX261" s="240"/>
      <c r="AY261" s="240"/>
      <c r="AZ261" s="240"/>
      <c r="BA261" s="240"/>
      <c r="BB261" s="240"/>
      <c r="BC261" s="240"/>
      <c r="BD261" s="240"/>
      <c r="BE261" s="240"/>
      <c r="BF261" s="240"/>
      <c r="BG261" s="240"/>
      <c r="BH261" s="240"/>
      <c r="BI261" s="240"/>
      <c r="BJ261" s="240"/>
      <c r="BK261" s="240"/>
      <c r="BL261" s="240"/>
      <c r="BM261" s="240"/>
      <c r="BN261" s="240"/>
      <c r="BO261" s="240"/>
      <c r="BP261" s="240"/>
      <c r="BQ261" s="240"/>
      <c r="BR261" s="240"/>
      <c r="BS261" s="240"/>
      <c r="BT261" s="240"/>
      <c r="BU261" s="240"/>
      <c r="BV261" s="240"/>
      <c r="BW261" s="240"/>
      <c r="BX261" s="240"/>
      <c r="BY261" s="240"/>
      <c r="BZ261" s="240"/>
      <c r="CA261" s="240"/>
      <c r="CB261" s="240"/>
      <c r="CC261" s="240"/>
      <c r="CD261" s="240"/>
      <c r="CE261" s="240"/>
    </row>
    <row r="262" spans="1:83" ht="15.75" customHeight="1">
      <c r="A262" s="240"/>
      <c r="B262" s="240"/>
      <c r="C262" s="240"/>
      <c r="D262" s="241"/>
      <c r="E262" s="241"/>
      <c r="F262" s="241"/>
      <c r="G262" s="241"/>
      <c r="H262" s="241"/>
      <c r="I262" s="241"/>
      <c r="J262" s="241"/>
      <c r="K262" s="241"/>
      <c r="L262" s="241"/>
      <c r="M262" s="241"/>
      <c r="N262" s="241"/>
      <c r="O262" s="241"/>
      <c r="P262" s="241"/>
      <c r="Q262" s="241"/>
      <c r="R262" s="241"/>
      <c r="S262" s="241"/>
      <c r="T262" s="241"/>
      <c r="U262" s="241"/>
      <c r="V262" s="241"/>
      <c r="W262" s="241"/>
      <c r="X262" s="241"/>
      <c r="Y262" s="241"/>
      <c r="Z262" s="241"/>
      <c r="AA262" s="241"/>
      <c r="AB262" s="241"/>
      <c r="AC262" s="241"/>
      <c r="AD262" s="241"/>
      <c r="AE262" s="241"/>
      <c r="AF262" s="241"/>
      <c r="AG262" s="241"/>
      <c r="AH262" s="241"/>
      <c r="AI262" s="241"/>
      <c r="AJ262" s="241"/>
      <c r="AK262" s="241"/>
      <c r="AL262" s="241"/>
      <c r="AM262" s="241"/>
      <c r="AN262" s="241"/>
      <c r="AO262" s="241"/>
      <c r="AP262" s="241"/>
      <c r="AQ262" s="241"/>
      <c r="AR262" s="241"/>
      <c r="AS262" s="241"/>
      <c r="AT262" s="241"/>
      <c r="AU262" s="241"/>
      <c r="AV262" s="240"/>
      <c r="AW262" s="240"/>
      <c r="AX262" s="240"/>
      <c r="AY262" s="240"/>
      <c r="AZ262" s="240"/>
      <c r="BA262" s="240"/>
      <c r="BB262" s="240"/>
      <c r="BC262" s="240"/>
      <c r="BD262" s="240"/>
      <c r="BE262" s="240"/>
      <c r="BF262" s="240"/>
      <c r="BG262" s="240"/>
      <c r="BH262" s="240"/>
      <c r="BI262" s="240"/>
      <c r="BJ262" s="240"/>
      <c r="BK262" s="240"/>
      <c r="BL262" s="240"/>
      <c r="BM262" s="240"/>
      <c r="BN262" s="240"/>
      <c r="BO262" s="240"/>
      <c r="BP262" s="240"/>
      <c r="BQ262" s="240"/>
      <c r="BR262" s="240"/>
      <c r="BS262" s="240"/>
      <c r="BT262" s="240"/>
      <c r="BU262" s="240"/>
      <c r="BV262" s="240"/>
      <c r="BW262" s="240"/>
      <c r="BX262" s="240"/>
      <c r="BY262" s="240"/>
      <c r="BZ262" s="240"/>
      <c r="CA262" s="240"/>
      <c r="CB262" s="240"/>
      <c r="CC262" s="240"/>
      <c r="CD262" s="240"/>
      <c r="CE262" s="240"/>
    </row>
    <row r="263" spans="1:83" ht="15.75" customHeight="1">
      <c r="A263" s="240"/>
      <c r="B263" s="240"/>
      <c r="C263" s="240"/>
      <c r="D263" s="241"/>
      <c r="E263" s="241"/>
      <c r="F263" s="241"/>
      <c r="G263" s="241"/>
      <c r="H263" s="241"/>
      <c r="I263" s="241"/>
      <c r="J263" s="241"/>
      <c r="K263" s="241"/>
      <c r="L263" s="241"/>
      <c r="M263" s="241"/>
      <c r="N263" s="241"/>
      <c r="O263" s="241"/>
      <c r="P263" s="241"/>
      <c r="Q263" s="241"/>
      <c r="R263" s="241"/>
      <c r="S263" s="241"/>
      <c r="T263" s="241"/>
      <c r="U263" s="241"/>
      <c r="V263" s="241"/>
      <c r="W263" s="241"/>
      <c r="X263" s="241"/>
      <c r="Y263" s="241"/>
      <c r="Z263" s="241"/>
      <c r="AA263" s="241"/>
      <c r="AB263" s="241"/>
      <c r="AC263" s="241"/>
      <c r="AD263" s="241"/>
      <c r="AE263" s="241"/>
      <c r="AF263" s="241"/>
      <c r="AG263" s="241"/>
      <c r="AH263" s="241"/>
      <c r="AI263" s="241"/>
      <c r="AJ263" s="241"/>
      <c r="AK263" s="241"/>
      <c r="AL263" s="241"/>
      <c r="AM263" s="241"/>
      <c r="AN263" s="241"/>
      <c r="AO263" s="241"/>
      <c r="AP263" s="241"/>
      <c r="AQ263" s="241"/>
      <c r="AR263" s="241"/>
      <c r="AS263" s="241"/>
      <c r="AT263" s="241"/>
      <c r="AU263" s="241"/>
      <c r="AV263" s="240"/>
      <c r="AW263" s="240"/>
      <c r="AX263" s="240"/>
      <c r="AY263" s="240"/>
      <c r="AZ263" s="240"/>
      <c r="BA263" s="240"/>
      <c r="BB263" s="240"/>
      <c r="BC263" s="240"/>
      <c r="BD263" s="240"/>
      <c r="BE263" s="240"/>
      <c r="BF263" s="240"/>
      <c r="BG263" s="240"/>
      <c r="BH263" s="240"/>
      <c r="BI263" s="240"/>
      <c r="BJ263" s="240"/>
      <c r="BK263" s="240"/>
      <c r="BL263" s="240"/>
      <c r="BM263" s="240"/>
      <c r="BN263" s="240"/>
      <c r="BO263" s="240"/>
      <c r="BP263" s="240"/>
      <c r="BQ263" s="240"/>
      <c r="BR263" s="240"/>
      <c r="BS263" s="240"/>
      <c r="BT263" s="240"/>
      <c r="BU263" s="240"/>
      <c r="BV263" s="240"/>
      <c r="BW263" s="240"/>
      <c r="BX263" s="240"/>
      <c r="BY263" s="240"/>
      <c r="BZ263" s="240"/>
      <c r="CA263" s="240"/>
      <c r="CB263" s="240"/>
      <c r="CC263" s="240"/>
      <c r="CD263" s="240"/>
      <c r="CE263" s="240"/>
    </row>
    <row r="264" spans="1:83" ht="15.75" customHeight="1">
      <c r="A264" s="240"/>
      <c r="B264" s="240"/>
      <c r="C264" s="240"/>
      <c r="D264" s="241"/>
      <c r="E264" s="241"/>
      <c r="F264" s="241"/>
      <c r="G264" s="241"/>
      <c r="H264" s="241"/>
      <c r="I264" s="241"/>
      <c r="J264" s="241"/>
      <c r="K264" s="241"/>
      <c r="L264" s="241"/>
      <c r="M264" s="241"/>
      <c r="N264" s="241"/>
      <c r="O264" s="241"/>
      <c r="P264" s="241"/>
      <c r="Q264" s="241"/>
      <c r="R264" s="241"/>
      <c r="S264" s="241"/>
      <c r="T264" s="241"/>
      <c r="U264" s="241"/>
      <c r="V264" s="241"/>
      <c r="W264" s="241"/>
      <c r="X264" s="241"/>
      <c r="Y264" s="241"/>
      <c r="Z264" s="241"/>
      <c r="AA264" s="241"/>
      <c r="AB264" s="241"/>
      <c r="AC264" s="241"/>
      <c r="AD264" s="241"/>
      <c r="AE264" s="241"/>
      <c r="AF264" s="241"/>
      <c r="AG264" s="241"/>
      <c r="AH264" s="241"/>
      <c r="AI264" s="241"/>
      <c r="AJ264" s="241"/>
      <c r="AK264" s="241"/>
      <c r="AL264" s="241"/>
      <c r="AM264" s="241"/>
      <c r="AN264" s="241"/>
      <c r="AO264" s="241"/>
      <c r="AP264" s="241"/>
      <c r="AQ264" s="241"/>
      <c r="AR264" s="241"/>
      <c r="AS264" s="241"/>
      <c r="AT264" s="241"/>
      <c r="AU264" s="241"/>
      <c r="AV264" s="240"/>
      <c r="AW264" s="240"/>
      <c r="AX264" s="240"/>
      <c r="AY264" s="240"/>
      <c r="AZ264" s="240"/>
      <c r="BA264" s="240"/>
      <c r="BB264" s="240"/>
      <c r="BC264" s="240"/>
      <c r="BD264" s="240"/>
      <c r="BE264" s="240"/>
      <c r="BF264" s="240"/>
      <c r="BG264" s="240"/>
      <c r="BH264" s="240"/>
      <c r="BI264" s="240"/>
      <c r="BJ264" s="240"/>
      <c r="BK264" s="240"/>
      <c r="BL264" s="240"/>
      <c r="BM264" s="240"/>
      <c r="BN264" s="240"/>
      <c r="BO264" s="240"/>
      <c r="BP264" s="240"/>
      <c r="BQ264" s="240"/>
      <c r="BR264" s="240"/>
      <c r="BS264" s="240"/>
      <c r="BT264" s="240"/>
      <c r="BU264" s="240"/>
      <c r="BV264" s="240"/>
      <c r="BW264" s="240"/>
      <c r="BX264" s="240"/>
      <c r="BY264" s="240"/>
      <c r="BZ264" s="240"/>
      <c r="CA264" s="240"/>
      <c r="CB264" s="240"/>
      <c r="CC264" s="240"/>
      <c r="CD264" s="240"/>
      <c r="CE264" s="240"/>
    </row>
    <row r="265" spans="1:83" ht="15.75" customHeight="1">
      <c r="A265" s="240"/>
      <c r="B265" s="240"/>
      <c r="C265" s="240"/>
      <c r="D265" s="241"/>
      <c r="E265" s="241"/>
      <c r="F265" s="241"/>
      <c r="G265" s="241"/>
      <c r="H265" s="241"/>
      <c r="I265" s="241"/>
      <c r="J265" s="241"/>
      <c r="K265" s="241"/>
      <c r="L265" s="241"/>
      <c r="M265" s="241"/>
      <c r="N265" s="241"/>
      <c r="O265" s="241"/>
      <c r="P265" s="241"/>
      <c r="Q265" s="241"/>
      <c r="R265" s="241"/>
      <c r="S265" s="241"/>
      <c r="T265" s="241"/>
      <c r="U265" s="241"/>
      <c r="V265" s="241"/>
      <c r="W265" s="241"/>
      <c r="X265" s="241"/>
      <c r="Y265" s="241"/>
      <c r="Z265" s="241"/>
      <c r="AA265" s="241"/>
      <c r="AB265" s="241"/>
      <c r="AC265" s="241"/>
      <c r="AD265" s="241"/>
      <c r="AE265" s="241"/>
      <c r="AF265" s="241"/>
      <c r="AG265" s="241"/>
      <c r="AH265" s="241"/>
      <c r="AI265" s="241"/>
      <c r="AJ265" s="241"/>
      <c r="AK265" s="241"/>
      <c r="AL265" s="241"/>
      <c r="AM265" s="241"/>
      <c r="AN265" s="241"/>
      <c r="AO265" s="241"/>
      <c r="AP265" s="241"/>
      <c r="AQ265" s="241"/>
      <c r="AR265" s="241"/>
      <c r="AS265" s="241"/>
      <c r="AT265" s="241"/>
      <c r="AU265" s="241"/>
      <c r="AV265" s="240"/>
      <c r="AW265" s="240"/>
      <c r="AX265" s="240"/>
      <c r="AY265" s="240"/>
      <c r="AZ265" s="240"/>
      <c r="BA265" s="240"/>
      <c r="BB265" s="240"/>
      <c r="BC265" s="240"/>
      <c r="BD265" s="240"/>
      <c r="BE265" s="240"/>
      <c r="BF265" s="240"/>
      <c r="BG265" s="240"/>
      <c r="BH265" s="240"/>
      <c r="BI265" s="240"/>
      <c r="BJ265" s="240"/>
      <c r="BK265" s="240"/>
      <c r="BL265" s="240"/>
      <c r="BM265" s="240"/>
      <c r="BN265" s="240"/>
      <c r="BO265" s="240"/>
      <c r="BP265" s="240"/>
      <c r="BQ265" s="240"/>
      <c r="BR265" s="240"/>
      <c r="BS265" s="240"/>
      <c r="BT265" s="240"/>
      <c r="BU265" s="240"/>
      <c r="BV265" s="240"/>
      <c r="BW265" s="240"/>
      <c r="BX265" s="240"/>
      <c r="BY265" s="240"/>
      <c r="BZ265" s="240"/>
      <c r="CA265" s="240"/>
      <c r="CB265" s="240"/>
      <c r="CC265" s="240"/>
      <c r="CD265" s="240"/>
      <c r="CE265" s="240"/>
    </row>
    <row r="266" spans="1:83" ht="15.75" customHeight="1">
      <c r="A266" s="240"/>
      <c r="B266" s="240"/>
      <c r="C266" s="240"/>
      <c r="D266" s="241"/>
      <c r="E266" s="241"/>
      <c r="F266" s="241"/>
      <c r="G266" s="241"/>
      <c r="H266" s="241"/>
      <c r="I266" s="241"/>
      <c r="J266" s="241"/>
      <c r="K266" s="241"/>
      <c r="L266" s="241"/>
      <c r="M266" s="241"/>
      <c r="N266" s="241"/>
      <c r="O266" s="241"/>
      <c r="P266" s="241"/>
      <c r="Q266" s="241"/>
      <c r="R266" s="241"/>
      <c r="S266" s="241"/>
      <c r="T266" s="241"/>
      <c r="U266" s="241"/>
      <c r="V266" s="241"/>
      <c r="W266" s="241"/>
      <c r="X266" s="241"/>
      <c r="Y266" s="241"/>
      <c r="Z266" s="241"/>
      <c r="AA266" s="241"/>
      <c r="AB266" s="241"/>
      <c r="AC266" s="241"/>
      <c r="AD266" s="241"/>
      <c r="AE266" s="241"/>
      <c r="AF266" s="241"/>
      <c r="AG266" s="241"/>
      <c r="AH266" s="241"/>
      <c r="AI266" s="241"/>
      <c r="AJ266" s="241"/>
      <c r="AK266" s="241"/>
      <c r="AL266" s="241"/>
      <c r="AM266" s="241"/>
      <c r="AN266" s="241"/>
      <c r="AO266" s="241"/>
      <c r="AP266" s="241"/>
      <c r="AQ266" s="241"/>
      <c r="AR266" s="241"/>
      <c r="AS266" s="241"/>
      <c r="AT266" s="241"/>
      <c r="AU266" s="241"/>
      <c r="AV266" s="240"/>
      <c r="AW266" s="240"/>
      <c r="AX266" s="240"/>
      <c r="AY266" s="240"/>
      <c r="AZ266" s="240"/>
      <c r="BA266" s="240"/>
      <c r="BB266" s="240"/>
      <c r="BC266" s="240"/>
      <c r="BD266" s="240"/>
      <c r="BE266" s="240"/>
      <c r="BF266" s="240"/>
      <c r="BG266" s="240"/>
      <c r="BH266" s="240"/>
      <c r="BI266" s="240"/>
      <c r="BJ266" s="240"/>
      <c r="BK266" s="240"/>
      <c r="BL266" s="240"/>
      <c r="BM266" s="240"/>
      <c r="BN266" s="240"/>
      <c r="BO266" s="240"/>
      <c r="BP266" s="240"/>
      <c r="BQ266" s="240"/>
      <c r="BR266" s="240"/>
      <c r="BS266" s="240"/>
      <c r="BT266" s="240"/>
      <c r="BU266" s="240"/>
      <c r="BV266" s="240"/>
      <c r="BW266" s="240"/>
      <c r="BX266" s="240"/>
      <c r="BY266" s="240"/>
      <c r="BZ266" s="240"/>
      <c r="CA266" s="240"/>
      <c r="CB266" s="240"/>
      <c r="CC266" s="240"/>
      <c r="CD266" s="240"/>
      <c r="CE266" s="240"/>
    </row>
    <row r="267" spans="1:83" ht="15.75" customHeight="1">
      <c r="A267" s="240"/>
      <c r="B267" s="240"/>
      <c r="C267" s="240"/>
      <c r="D267" s="241"/>
      <c r="E267" s="241"/>
      <c r="F267" s="241"/>
      <c r="G267" s="241"/>
      <c r="H267" s="241"/>
      <c r="I267" s="241"/>
      <c r="J267" s="241"/>
      <c r="K267" s="241"/>
      <c r="L267" s="241"/>
      <c r="M267" s="241"/>
      <c r="N267" s="241"/>
      <c r="O267" s="241"/>
      <c r="P267" s="241"/>
      <c r="Q267" s="241"/>
      <c r="R267" s="241"/>
      <c r="S267" s="241"/>
      <c r="T267" s="241"/>
      <c r="U267" s="241"/>
      <c r="V267" s="241"/>
      <c r="W267" s="241"/>
      <c r="X267" s="241"/>
      <c r="Y267" s="241"/>
      <c r="Z267" s="241"/>
      <c r="AA267" s="241"/>
      <c r="AB267" s="241"/>
      <c r="AC267" s="241"/>
      <c r="AD267" s="241"/>
      <c r="AE267" s="241"/>
      <c r="AF267" s="241"/>
      <c r="AG267" s="241"/>
      <c r="AH267" s="241"/>
      <c r="AI267" s="241"/>
      <c r="AJ267" s="241"/>
      <c r="AK267" s="241"/>
      <c r="AL267" s="241"/>
      <c r="AM267" s="241"/>
      <c r="AN267" s="241"/>
      <c r="AO267" s="241"/>
      <c r="AP267" s="241"/>
      <c r="AQ267" s="241"/>
      <c r="AR267" s="241"/>
      <c r="AS267" s="241"/>
      <c r="AT267" s="241"/>
      <c r="AU267" s="241"/>
      <c r="AV267" s="240"/>
      <c r="AW267" s="240"/>
      <c r="AX267" s="240"/>
      <c r="AY267" s="240"/>
      <c r="AZ267" s="240"/>
      <c r="BA267" s="240"/>
      <c r="BB267" s="240"/>
      <c r="BC267" s="240"/>
      <c r="BD267" s="240"/>
      <c r="BE267" s="240"/>
      <c r="BF267" s="240"/>
      <c r="BG267" s="240"/>
      <c r="BH267" s="240"/>
      <c r="BI267" s="240"/>
      <c r="BJ267" s="240"/>
      <c r="BK267" s="240"/>
      <c r="BL267" s="240"/>
      <c r="BM267" s="240"/>
      <c r="BN267" s="240"/>
      <c r="BO267" s="240"/>
      <c r="BP267" s="240"/>
      <c r="BQ267" s="240"/>
      <c r="BR267" s="240"/>
      <c r="BS267" s="240"/>
      <c r="BT267" s="240"/>
      <c r="BU267" s="240"/>
      <c r="BV267" s="240"/>
      <c r="BW267" s="240"/>
      <c r="BX267" s="240"/>
      <c r="BY267" s="240"/>
      <c r="BZ267" s="240"/>
      <c r="CA267" s="240"/>
      <c r="CB267" s="240"/>
      <c r="CC267" s="240"/>
      <c r="CD267" s="240"/>
      <c r="CE267" s="240"/>
    </row>
    <row r="268" spans="1:83" ht="15.75" customHeight="1">
      <c r="A268" s="240"/>
      <c r="B268" s="240"/>
      <c r="C268" s="240"/>
      <c r="D268" s="241"/>
      <c r="E268" s="241"/>
      <c r="F268" s="241"/>
      <c r="G268" s="241"/>
      <c r="H268" s="241"/>
      <c r="I268" s="241"/>
      <c r="J268" s="241"/>
      <c r="K268" s="241"/>
      <c r="L268" s="241"/>
      <c r="M268" s="241"/>
      <c r="N268" s="241"/>
      <c r="O268" s="241"/>
      <c r="P268" s="241"/>
      <c r="Q268" s="241"/>
      <c r="R268" s="241"/>
      <c r="S268" s="241"/>
      <c r="T268" s="241"/>
      <c r="U268" s="241"/>
      <c r="V268" s="241"/>
      <c r="W268" s="241"/>
      <c r="X268" s="241"/>
      <c r="Y268" s="241"/>
      <c r="Z268" s="241"/>
      <c r="AA268" s="241"/>
      <c r="AB268" s="241"/>
      <c r="AC268" s="241"/>
      <c r="AD268" s="241"/>
      <c r="AE268" s="241"/>
      <c r="AF268" s="241"/>
      <c r="AG268" s="241"/>
      <c r="AH268" s="241"/>
      <c r="AI268" s="241"/>
      <c r="AJ268" s="241"/>
      <c r="AK268" s="241"/>
      <c r="AL268" s="241"/>
      <c r="AM268" s="241"/>
      <c r="AN268" s="241"/>
      <c r="AO268" s="241"/>
      <c r="AP268" s="241"/>
      <c r="AQ268" s="241"/>
      <c r="AR268" s="241"/>
      <c r="AS268" s="241"/>
      <c r="AT268" s="241"/>
      <c r="AU268" s="241"/>
      <c r="AV268" s="240"/>
      <c r="AW268" s="240"/>
      <c r="AX268" s="240"/>
      <c r="AY268" s="240"/>
      <c r="AZ268" s="240"/>
      <c r="BA268" s="240"/>
      <c r="BB268" s="240"/>
      <c r="BC268" s="240"/>
      <c r="BD268" s="240"/>
      <c r="BE268" s="240"/>
      <c r="BF268" s="240"/>
      <c r="BG268" s="240"/>
      <c r="BH268" s="240"/>
      <c r="BI268" s="240"/>
      <c r="BJ268" s="240"/>
      <c r="BK268" s="240"/>
      <c r="BL268" s="240"/>
      <c r="BM268" s="240"/>
      <c r="BN268" s="240"/>
      <c r="BO268" s="240"/>
      <c r="BP268" s="240"/>
      <c r="BQ268" s="240"/>
      <c r="BR268" s="240"/>
      <c r="BS268" s="240"/>
      <c r="BT268" s="240"/>
      <c r="BU268" s="240"/>
      <c r="BV268" s="240"/>
      <c r="BW268" s="240"/>
      <c r="BX268" s="240"/>
      <c r="BY268" s="240"/>
      <c r="BZ268" s="240"/>
      <c r="CA268" s="240"/>
      <c r="CB268" s="240"/>
      <c r="CC268" s="240"/>
      <c r="CD268" s="240"/>
      <c r="CE268" s="240"/>
    </row>
    <row r="269" spans="1:83" ht="15.75" customHeight="1">
      <c r="A269" s="240"/>
      <c r="B269" s="240"/>
      <c r="C269" s="240"/>
      <c r="D269" s="241"/>
      <c r="E269" s="241"/>
      <c r="F269" s="241"/>
      <c r="G269" s="241"/>
      <c r="H269" s="241"/>
      <c r="I269" s="241"/>
      <c r="J269" s="241"/>
      <c r="K269" s="241"/>
      <c r="L269" s="241"/>
      <c r="M269" s="241"/>
      <c r="N269" s="241"/>
      <c r="O269" s="241"/>
      <c r="P269" s="241"/>
      <c r="Q269" s="241"/>
      <c r="R269" s="241"/>
      <c r="S269" s="241"/>
      <c r="T269" s="241"/>
      <c r="U269" s="241"/>
      <c r="V269" s="241"/>
      <c r="W269" s="241"/>
      <c r="X269" s="241"/>
      <c r="Y269" s="241"/>
      <c r="Z269" s="241"/>
      <c r="AA269" s="241"/>
      <c r="AB269" s="241"/>
      <c r="AC269" s="241"/>
      <c r="AD269" s="241"/>
      <c r="AE269" s="241"/>
      <c r="AF269" s="241"/>
      <c r="AG269" s="241"/>
      <c r="AH269" s="241"/>
      <c r="AI269" s="241"/>
      <c r="AJ269" s="241"/>
      <c r="AK269" s="241"/>
      <c r="AL269" s="241"/>
      <c r="AM269" s="241"/>
      <c r="AN269" s="241"/>
      <c r="AO269" s="241"/>
      <c r="AP269" s="241"/>
      <c r="AQ269" s="241"/>
      <c r="AR269" s="241"/>
      <c r="AS269" s="241"/>
      <c r="AT269" s="241"/>
      <c r="AU269" s="241"/>
      <c r="AV269" s="240"/>
      <c r="AW269" s="240"/>
      <c r="AX269" s="240"/>
      <c r="AY269" s="240"/>
      <c r="AZ269" s="240"/>
      <c r="BA269" s="240"/>
      <c r="BB269" s="240"/>
      <c r="BC269" s="240"/>
      <c r="BD269" s="240"/>
      <c r="BE269" s="240"/>
      <c r="BF269" s="240"/>
      <c r="BG269" s="240"/>
      <c r="BH269" s="240"/>
      <c r="BI269" s="240"/>
      <c r="BJ269" s="240"/>
      <c r="BK269" s="240"/>
      <c r="BL269" s="240"/>
      <c r="BM269" s="240"/>
      <c r="BN269" s="240"/>
      <c r="BO269" s="240"/>
      <c r="BP269" s="240"/>
      <c r="BQ269" s="240"/>
      <c r="BR269" s="240"/>
      <c r="BS269" s="240"/>
      <c r="BT269" s="240"/>
      <c r="BU269" s="240"/>
      <c r="BV269" s="240"/>
      <c r="BW269" s="240"/>
      <c r="BX269" s="240"/>
      <c r="BY269" s="240"/>
      <c r="BZ269" s="240"/>
      <c r="CA269" s="240"/>
      <c r="CB269" s="240"/>
      <c r="CC269" s="240"/>
      <c r="CD269" s="240"/>
      <c r="CE269" s="240"/>
    </row>
    <row r="270" spans="1:83" ht="15.75" customHeight="1">
      <c r="A270" s="240"/>
      <c r="B270" s="240"/>
      <c r="C270" s="240"/>
      <c r="D270" s="241"/>
      <c r="E270" s="241"/>
      <c r="F270" s="241"/>
      <c r="G270" s="241"/>
      <c r="H270" s="241"/>
      <c r="I270" s="241"/>
      <c r="J270" s="241"/>
      <c r="K270" s="241"/>
      <c r="L270" s="241"/>
      <c r="M270" s="241"/>
      <c r="N270" s="241"/>
      <c r="O270" s="241"/>
      <c r="P270" s="241"/>
      <c r="Q270" s="241"/>
      <c r="R270" s="241"/>
      <c r="S270" s="241"/>
      <c r="T270" s="241"/>
      <c r="U270" s="241"/>
      <c r="V270" s="241"/>
      <c r="W270" s="241"/>
      <c r="X270" s="241"/>
      <c r="Y270" s="241"/>
      <c r="Z270" s="241"/>
      <c r="AA270" s="241"/>
      <c r="AB270" s="241"/>
      <c r="AC270" s="241"/>
      <c r="AD270" s="241"/>
      <c r="AE270" s="241"/>
      <c r="AF270" s="241"/>
      <c r="AG270" s="241"/>
      <c r="AH270" s="241"/>
      <c r="AI270" s="241"/>
      <c r="AJ270" s="241"/>
      <c r="AK270" s="241"/>
      <c r="AL270" s="241"/>
      <c r="AM270" s="241"/>
      <c r="AN270" s="241"/>
      <c r="AO270" s="241"/>
      <c r="AP270" s="241"/>
      <c r="AQ270" s="241"/>
      <c r="AR270" s="241"/>
      <c r="AS270" s="241"/>
      <c r="AT270" s="241"/>
      <c r="AU270" s="241"/>
      <c r="AV270" s="240"/>
      <c r="AW270" s="240"/>
      <c r="AX270" s="240"/>
      <c r="AY270" s="240"/>
      <c r="AZ270" s="240"/>
      <c r="BA270" s="240"/>
      <c r="BB270" s="240"/>
      <c r="BC270" s="240"/>
      <c r="BD270" s="240"/>
      <c r="BE270" s="240"/>
      <c r="BF270" s="240"/>
      <c r="BG270" s="240"/>
      <c r="BH270" s="240"/>
      <c r="BI270" s="240"/>
      <c r="BJ270" s="240"/>
      <c r="BK270" s="240"/>
      <c r="BL270" s="240"/>
      <c r="BM270" s="240"/>
      <c r="BN270" s="240"/>
      <c r="BO270" s="240"/>
      <c r="BP270" s="240"/>
      <c r="BQ270" s="240"/>
      <c r="BR270" s="240"/>
      <c r="BS270" s="240"/>
      <c r="BT270" s="240"/>
      <c r="BU270" s="240"/>
      <c r="BV270" s="240"/>
      <c r="BW270" s="240"/>
      <c r="BX270" s="240"/>
      <c r="BY270" s="240"/>
      <c r="BZ270" s="240"/>
      <c r="CA270" s="240"/>
      <c r="CB270" s="240"/>
      <c r="CC270" s="240"/>
      <c r="CD270" s="240"/>
      <c r="CE270" s="240"/>
    </row>
    <row r="271" spans="1:83" ht="15.75" customHeight="1">
      <c r="A271" s="240"/>
      <c r="B271" s="240"/>
      <c r="C271" s="240"/>
      <c r="D271" s="241"/>
      <c r="E271" s="241"/>
      <c r="F271" s="241"/>
      <c r="G271" s="241"/>
      <c r="H271" s="241"/>
      <c r="I271" s="241"/>
      <c r="J271" s="241"/>
      <c r="K271" s="241"/>
      <c r="L271" s="241"/>
      <c r="M271" s="241"/>
      <c r="N271" s="241"/>
      <c r="O271" s="241"/>
      <c r="P271" s="241"/>
      <c r="Q271" s="241"/>
      <c r="R271" s="241"/>
      <c r="S271" s="241"/>
      <c r="T271" s="241"/>
      <c r="U271" s="241"/>
      <c r="V271" s="241"/>
      <c r="W271" s="241"/>
      <c r="X271" s="241"/>
      <c r="Y271" s="241"/>
      <c r="Z271" s="241"/>
      <c r="AA271" s="241"/>
      <c r="AB271" s="241"/>
      <c r="AC271" s="241"/>
      <c r="AD271" s="241"/>
      <c r="AE271" s="241"/>
      <c r="AF271" s="241"/>
      <c r="AG271" s="241"/>
      <c r="AH271" s="241"/>
      <c r="AI271" s="241"/>
      <c r="AJ271" s="241"/>
      <c r="AK271" s="241"/>
      <c r="AL271" s="241"/>
      <c r="AM271" s="241"/>
      <c r="AN271" s="241"/>
      <c r="AO271" s="241"/>
      <c r="AP271" s="241"/>
      <c r="AQ271" s="241"/>
      <c r="AR271" s="241"/>
      <c r="AS271" s="241"/>
      <c r="AT271" s="241"/>
      <c r="AU271" s="241"/>
      <c r="AV271" s="240"/>
      <c r="AW271" s="240"/>
      <c r="AX271" s="240"/>
      <c r="AY271" s="240"/>
      <c r="AZ271" s="240"/>
      <c r="BA271" s="240"/>
      <c r="BB271" s="240"/>
      <c r="BC271" s="240"/>
      <c r="BD271" s="240"/>
      <c r="BE271" s="240"/>
      <c r="BF271" s="240"/>
      <c r="BG271" s="240"/>
      <c r="BH271" s="240"/>
      <c r="BI271" s="240"/>
      <c r="BJ271" s="240"/>
      <c r="BK271" s="240"/>
      <c r="BL271" s="240"/>
      <c r="BM271" s="240"/>
      <c r="BN271" s="240"/>
      <c r="BO271" s="240"/>
      <c r="BP271" s="240"/>
      <c r="BQ271" s="240"/>
      <c r="BR271" s="240"/>
      <c r="BS271" s="240"/>
      <c r="BT271" s="240"/>
      <c r="BU271" s="240"/>
      <c r="BV271" s="240"/>
      <c r="BW271" s="240"/>
      <c r="BX271" s="240"/>
      <c r="BY271" s="240"/>
      <c r="BZ271" s="240"/>
      <c r="CA271" s="240"/>
      <c r="CB271" s="240"/>
      <c r="CC271" s="240"/>
      <c r="CD271" s="240"/>
      <c r="CE271" s="240"/>
    </row>
    <row r="272" spans="1:83" ht="15.75" customHeight="1">
      <c r="A272" s="240"/>
      <c r="B272" s="240"/>
      <c r="C272" s="240"/>
      <c r="D272" s="241"/>
      <c r="E272" s="241"/>
      <c r="F272" s="241"/>
      <c r="G272" s="241"/>
      <c r="H272" s="241"/>
      <c r="I272" s="241"/>
      <c r="J272" s="241"/>
      <c r="K272" s="241"/>
      <c r="L272" s="241"/>
      <c r="M272" s="241"/>
      <c r="N272" s="241"/>
      <c r="O272" s="241"/>
      <c r="P272" s="241"/>
      <c r="Q272" s="241"/>
      <c r="R272" s="241"/>
      <c r="S272" s="241"/>
      <c r="T272" s="241"/>
      <c r="U272" s="241"/>
      <c r="V272" s="241"/>
      <c r="W272" s="241"/>
      <c r="X272" s="241"/>
      <c r="Y272" s="241"/>
      <c r="Z272" s="241"/>
      <c r="AA272" s="241"/>
      <c r="AB272" s="241"/>
      <c r="AC272" s="241"/>
      <c r="AD272" s="241"/>
      <c r="AE272" s="241"/>
      <c r="AF272" s="241"/>
      <c r="AG272" s="241"/>
      <c r="AH272" s="241"/>
      <c r="AI272" s="241"/>
      <c r="AJ272" s="241"/>
      <c r="AK272" s="241"/>
      <c r="AL272" s="241"/>
      <c r="AM272" s="241"/>
      <c r="AN272" s="241"/>
      <c r="AO272" s="241"/>
      <c r="AP272" s="241"/>
      <c r="AQ272" s="241"/>
      <c r="AR272" s="241"/>
      <c r="AS272" s="241"/>
      <c r="AT272" s="241"/>
      <c r="AU272" s="241"/>
      <c r="AV272" s="240"/>
      <c r="AW272" s="240"/>
      <c r="AX272" s="240"/>
      <c r="AY272" s="240"/>
      <c r="AZ272" s="240"/>
      <c r="BA272" s="240"/>
      <c r="BB272" s="240"/>
      <c r="BC272" s="240"/>
      <c r="BD272" s="240"/>
      <c r="BE272" s="240"/>
      <c r="BF272" s="240"/>
      <c r="BG272" s="240"/>
      <c r="BH272" s="240"/>
      <c r="BI272" s="240"/>
      <c r="BJ272" s="240"/>
      <c r="BK272" s="240"/>
      <c r="BL272" s="240"/>
      <c r="BM272" s="240"/>
      <c r="BN272" s="240"/>
      <c r="BO272" s="240"/>
      <c r="BP272" s="240"/>
      <c r="BQ272" s="240"/>
      <c r="BR272" s="240"/>
      <c r="BS272" s="240"/>
      <c r="BT272" s="240"/>
      <c r="BU272" s="240"/>
      <c r="BV272" s="240"/>
      <c r="BW272" s="240"/>
      <c r="BX272" s="240"/>
      <c r="BY272" s="240"/>
      <c r="BZ272" s="240"/>
      <c r="CA272" s="240"/>
      <c r="CB272" s="240"/>
      <c r="CC272" s="240"/>
      <c r="CD272" s="240"/>
      <c r="CE272" s="240"/>
    </row>
    <row r="273" spans="1:83" ht="15.75" customHeight="1">
      <c r="A273" s="240"/>
      <c r="B273" s="240"/>
      <c r="C273" s="240"/>
      <c r="D273" s="241"/>
      <c r="E273" s="241"/>
      <c r="F273" s="241"/>
      <c r="G273" s="241"/>
      <c r="H273" s="241"/>
      <c r="I273" s="241"/>
      <c r="J273" s="241"/>
      <c r="K273" s="241"/>
      <c r="L273" s="241"/>
      <c r="M273" s="241"/>
      <c r="N273" s="241"/>
      <c r="O273" s="241"/>
      <c r="P273" s="241"/>
      <c r="Q273" s="241"/>
      <c r="R273" s="241"/>
      <c r="S273" s="241"/>
      <c r="T273" s="241"/>
      <c r="U273" s="241"/>
      <c r="V273" s="241"/>
      <c r="W273" s="241"/>
      <c r="X273" s="241"/>
      <c r="Y273" s="241"/>
      <c r="Z273" s="241"/>
      <c r="AA273" s="241"/>
      <c r="AB273" s="241"/>
      <c r="AC273" s="241"/>
      <c r="AD273" s="241"/>
      <c r="AE273" s="241"/>
      <c r="AF273" s="241"/>
      <c r="AG273" s="241"/>
      <c r="AH273" s="241"/>
      <c r="AI273" s="241"/>
      <c r="AJ273" s="241"/>
      <c r="AK273" s="241"/>
      <c r="AL273" s="241"/>
      <c r="AM273" s="241"/>
      <c r="AN273" s="241"/>
      <c r="AO273" s="241"/>
      <c r="AP273" s="241"/>
      <c r="AQ273" s="241"/>
      <c r="AR273" s="241"/>
      <c r="AS273" s="241"/>
      <c r="AT273" s="241"/>
      <c r="AU273" s="241"/>
      <c r="AV273" s="240"/>
      <c r="AW273" s="240"/>
      <c r="AX273" s="240"/>
      <c r="AY273" s="240"/>
      <c r="AZ273" s="240"/>
      <c r="BA273" s="240"/>
      <c r="BB273" s="240"/>
      <c r="BC273" s="240"/>
      <c r="BD273" s="240"/>
      <c r="BE273" s="240"/>
      <c r="BF273" s="240"/>
      <c r="BG273" s="240"/>
      <c r="BH273" s="240"/>
      <c r="BI273" s="240"/>
      <c r="BJ273" s="240"/>
      <c r="BK273" s="240"/>
      <c r="BL273" s="240"/>
      <c r="BM273" s="240"/>
      <c r="BN273" s="240"/>
      <c r="BO273" s="240"/>
      <c r="BP273" s="240"/>
      <c r="BQ273" s="240"/>
      <c r="BR273" s="240"/>
      <c r="BS273" s="240"/>
      <c r="BT273" s="240"/>
      <c r="BU273" s="240"/>
      <c r="BV273" s="240"/>
      <c r="BW273" s="240"/>
      <c r="BX273" s="240"/>
      <c r="BY273" s="240"/>
      <c r="BZ273" s="240"/>
      <c r="CA273" s="240"/>
      <c r="CB273" s="240"/>
      <c r="CC273" s="240"/>
      <c r="CD273" s="240"/>
      <c r="CE273" s="240"/>
    </row>
    <row r="274" spans="1:83" ht="15.75" customHeight="1">
      <c r="A274" s="240"/>
      <c r="B274" s="240"/>
      <c r="C274" s="240"/>
      <c r="D274" s="241"/>
      <c r="E274" s="241"/>
      <c r="F274" s="241"/>
      <c r="G274" s="241"/>
      <c r="H274" s="241"/>
      <c r="I274" s="241"/>
      <c r="J274" s="241"/>
      <c r="K274" s="241"/>
      <c r="L274" s="241"/>
      <c r="M274" s="241"/>
      <c r="N274" s="241"/>
      <c r="O274" s="241"/>
      <c r="P274" s="241"/>
      <c r="Q274" s="241"/>
      <c r="R274" s="241"/>
      <c r="S274" s="241"/>
      <c r="T274" s="241"/>
      <c r="U274" s="241"/>
      <c r="V274" s="241"/>
      <c r="W274" s="241"/>
      <c r="X274" s="241"/>
      <c r="Y274" s="241"/>
      <c r="Z274" s="241"/>
      <c r="AA274" s="241"/>
      <c r="AB274" s="241"/>
      <c r="AC274" s="241"/>
      <c r="AD274" s="241"/>
      <c r="AE274" s="241"/>
      <c r="AF274" s="241"/>
      <c r="AG274" s="241"/>
      <c r="AH274" s="241"/>
      <c r="AI274" s="241"/>
      <c r="AJ274" s="241"/>
      <c r="AK274" s="241"/>
      <c r="AL274" s="241"/>
      <c r="AM274" s="241"/>
      <c r="AN274" s="241"/>
      <c r="AO274" s="241"/>
      <c r="AP274" s="241"/>
      <c r="AQ274" s="241"/>
      <c r="AR274" s="241"/>
      <c r="AS274" s="241"/>
      <c r="AT274" s="241"/>
      <c r="AU274" s="241"/>
      <c r="AV274" s="240"/>
      <c r="AW274" s="240"/>
      <c r="AX274" s="240"/>
      <c r="AY274" s="240"/>
      <c r="AZ274" s="240"/>
      <c r="BA274" s="240"/>
      <c r="BB274" s="240"/>
      <c r="BC274" s="240"/>
      <c r="BD274" s="240"/>
      <c r="BE274" s="240"/>
      <c r="BF274" s="240"/>
      <c r="BG274" s="240"/>
      <c r="BH274" s="240"/>
      <c r="BI274" s="240"/>
      <c r="BJ274" s="240"/>
      <c r="BK274" s="240"/>
      <c r="BL274" s="240"/>
      <c r="BM274" s="240"/>
      <c r="BN274" s="240"/>
      <c r="BO274" s="240"/>
      <c r="BP274" s="240"/>
      <c r="BQ274" s="240"/>
      <c r="BR274" s="240"/>
      <c r="BS274" s="240"/>
      <c r="BT274" s="240"/>
      <c r="BU274" s="240"/>
      <c r="BV274" s="240"/>
      <c r="BW274" s="240"/>
      <c r="BX274" s="240"/>
      <c r="BY274" s="240"/>
      <c r="BZ274" s="240"/>
      <c r="CA274" s="240"/>
      <c r="CB274" s="240"/>
      <c r="CC274" s="240"/>
      <c r="CD274" s="240"/>
      <c r="CE274" s="240"/>
    </row>
    <row r="275" spans="1:83" ht="15.75" customHeight="1">
      <c r="A275" s="240"/>
      <c r="B275" s="240"/>
      <c r="C275" s="240"/>
      <c r="D275" s="241"/>
      <c r="E275" s="241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1"/>
      <c r="S275" s="241"/>
      <c r="T275" s="241"/>
      <c r="U275" s="241"/>
      <c r="V275" s="241"/>
      <c r="W275" s="241"/>
      <c r="X275" s="241"/>
      <c r="Y275" s="241"/>
      <c r="Z275" s="241"/>
      <c r="AA275" s="241"/>
      <c r="AB275" s="241"/>
      <c r="AC275" s="241"/>
      <c r="AD275" s="241"/>
      <c r="AE275" s="241"/>
      <c r="AF275" s="241"/>
      <c r="AG275" s="241"/>
      <c r="AH275" s="241"/>
      <c r="AI275" s="241"/>
      <c r="AJ275" s="241"/>
      <c r="AK275" s="241"/>
      <c r="AL275" s="241"/>
      <c r="AM275" s="241"/>
      <c r="AN275" s="241"/>
      <c r="AO275" s="241"/>
      <c r="AP275" s="241"/>
      <c r="AQ275" s="241"/>
      <c r="AR275" s="241"/>
      <c r="AS275" s="241"/>
      <c r="AT275" s="241"/>
      <c r="AU275" s="241"/>
      <c r="AV275" s="240"/>
      <c r="AW275" s="240"/>
      <c r="AX275" s="240"/>
      <c r="AY275" s="240"/>
      <c r="AZ275" s="240"/>
      <c r="BA275" s="240"/>
      <c r="BB275" s="240"/>
      <c r="BC275" s="240"/>
      <c r="BD275" s="240"/>
      <c r="BE275" s="240"/>
      <c r="BF275" s="240"/>
      <c r="BG275" s="240"/>
      <c r="BH275" s="240"/>
      <c r="BI275" s="240"/>
      <c r="BJ275" s="240"/>
      <c r="BK275" s="240"/>
      <c r="BL275" s="240"/>
      <c r="BM275" s="240"/>
      <c r="BN275" s="240"/>
      <c r="BO275" s="240"/>
      <c r="BP275" s="240"/>
      <c r="BQ275" s="240"/>
      <c r="BR275" s="240"/>
      <c r="BS275" s="240"/>
      <c r="BT275" s="240"/>
      <c r="BU275" s="240"/>
      <c r="BV275" s="240"/>
      <c r="BW275" s="240"/>
      <c r="BX275" s="240"/>
      <c r="BY275" s="240"/>
      <c r="BZ275" s="240"/>
      <c r="CA275" s="240"/>
      <c r="CB275" s="240"/>
      <c r="CC275" s="240"/>
      <c r="CD275" s="240"/>
      <c r="CE275" s="240"/>
    </row>
    <row r="276" spans="1:83" ht="15.75" customHeight="1">
      <c r="A276" s="240"/>
      <c r="B276" s="240"/>
      <c r="C276" s="240"/>
      <c r="D276" s="241"/>
      <c r="E276" s="241"/>
      <c r="F276" s="241"/>
      <c r="G276" s="241"/>
      <c r="H276" s="241"/>
      <c r="I276" s="241"/>
      <c r="J276" s="241"/>
      <c r="K276" s="241"/>
      <c r="L276" s="241"/>
      <c r="M276" s="241"/>
      <c r="N276" s="241"/>
      <c r="O276" s="241"/>
      <c r="P276" s="241"/>
      <c r="Q276" s="241"/>
      <c r="R276" s="241"/>
      <c r="S276" s="241"/>
      <c r="T276" s="241"/>
      <c r="U276" s="241"/>
      <c r="V276" s="241"/>
      <c r="W276" s="241"/>
      <c r="X276" s="241"/>
      <c r="Y276" s="241"/>
      <c r="Z276" s="241"/>
      <c r="AA276" s="241"/>
      <c r="AB276" s="241"/>
      <c r="AC276" s="241"/>
      <c r="AD276" s="241"/>
      <c r="AE276" s="241"/>
      <c r="AF276" s="241"/>
      <c r="AG276" s="241"/>
      <c r="AH276" s="241"/>
      <c r="AI276" s="241"/>
      <c r="AJ276" s="241"/>
      <c r="AK276" s="241"/>
      <c r="AL276" s="241"/>
      <c r="AM276" s="241"/>
      <c r="AN276" s="241"/>
      <c r="AO276" s="241"/>
      <c r="AP276" s="241"/>
      <c r="AQ276" s="241"/>
      <c r="AR276" s="241"/>
      <c r="AS276" s="241"/>
      <c r="AT276" s="241"/>
      <c r="AU276" s="241"/>
      <c r="AV276" s="240"/>
      <c r="AW276" s="240"/>
      <c r="AX276" s="240"/>
      <c r="AY276" s="240"/>
      <c r="AZ276" s="240"/>
      <c r="BA276" s="240"/>
      <c r="BB276" s="240"/>
      <c r="BC276" s="240"/>
      <c r="BD276" s="240"/>
      <c r="BE276" s="240"/>
      <c r="BF276" s="240"/>
      <c r="BG276" s="240"/>
      <c r="BH276" s="240"/>
      <c r="BI276" s="240"/>
      <c r="BJ276" s="240"/>
      <c r="BK276" s="240"/>
      <c r="BL276" s="240"/>
      <c r="BM276" s="240"/>
      <c r="BN276" s="240"/>
      <c r="BO276" s="240"/>
      <c r="BP276" s="240"/>
      <c r="BQ276" s="240"/>
      <c r="BR276" s="240"/>
      <c r="BS276" s="240"/>
      <c r="BT276" s="240"/>
      <c r="BU276" s="240"/>
      <c r="BV276" s="240"/>
      <c r="BW276" s="240"/>
      <c r="BX276" s="240"/>
      <c r="BY276" s="240"/>
      <c r="BZ276" s="240"/>
      <c r="CA276" s="240"/>
      <c r="CB276" s="240"/>
      <c r="CC276" s="240"/>
      <c r="CD276" s="240"/>
      <c r="CE276" s="240"/>
    </row>
    <row r="277" spans="1:83" ht="15.75" customHeight="1">
      <c r="A277" s="240"/>
      <c r="B277" s="240"/>
      <c r="C277" s="240"/>
      <c r="D277" s="241"/>
      <c r="E277" s="241"/>
      <c r="F277" s="241"/>
      <c r="G277" s="241"/>
      <c r="H277" s="241"/>
      <c r="I277" s="241"/>
      <c r="J277" s="241"/>
      <c r="K277" s="241"/>
      <c r="L277" s="241"/>
      <c r="M277" s="241"/>
      <c r="N277" s="241"/>
      <c r="O277" s="241"/>
      <c r="P277" s="241"/>
      <c r="Q277" s="241"/>
      <c r="R277" s="241"/>
      <c r="S277" s="241"/>
      <c r="T277" s="241"/>
      <c r="U277" s="241"/>
      <c r="V277" s="241"/>
      <c r="W277" s="241"/>
      <c r="X277" s="241"/>
      <c r="Y277" s="241"/>
      <c r="Z277" s="241"/>
      <c r="AA277" s="241"/>
      <c r="AB277" s="241"/>
      <c r="AC277" s="241"/>
      <c r="AD277" s="241"/>
      <c r="AE277" s="241"/>
      <c r="AF277" s="241"/>
      <c r="AG277" s="241"/>
      <c r="AH277" s="241"/>
      <c r="AI277" s="241"/>
      <c r="AJ277" s="241"/>
      <c r="AK277" s="241"/>
      <c r="AL277" s="241"/>
      <c r="AM277" s="241"/>
      <c r="AN277" s="241"/>
      <c r="AO277" s="241"/>
      <c r="AP277" s="241"/>
      <c r="AQ277" s="241"/>
      <c r="AR277" s="241"/>
      <c r="AS277" s="241"/>
      <c r="AT277" s="241"/>
      <c r="AU277" s="241"/>
      <c r="AV277" s="240"/>
      <c r="AW277" s="240"/>
      <c r="AX277" s="240"/>
      <c r="AY277" s="240"/>
      <c r="AZ277" s="240"/>
      <c r="BA277" s="240"/>
      <c r="BB277" s="240"/>
      <c r="BC277" s="240"/>
      <c r="BD277" s="240"/>
      <c r="BE277" s="240"/>
      <c r="BF277" s="240"/>
      <c r="BG277" s="240"/>
      <c r="BH277" s="240"/>
      <c r="BI277" s="240"/>
      <c r="BJ277" s="240"/>
      <c r="BK277" s="240"/>
      <c r="BL277" s="240"/>
      <c r="BM277" s="240"/>
      <c r="BN277" s="240"/>
      <c r="BO277" s="240"/>
      <c r="BP277" s="240"/>
      <c r="BQ277" s="240"/>
      <c r="BR277" s="240"/>
      <c r="BS277" s="240"/>
      <c r="BT277" s="240"/>
      <c r="BU277" s="240"/>
      <c r="BV277" s="240"/>
      <c r="BW277" s="240"/>
      <c r="BX277" s="240"/>
      <c r="BY277" s="240"/>
      <c r="BZ277" s="240"/>
      <c r="CA277" s="240"/>
      <c r="CB277" s="240"/>
      <c r="CC277" s="240"/>
      <c r="CD277" s="240"/>
      <c r="CE277" s="240"/>
    </row>
    <row r="278" spans="1:83" ht="15.75" customHeight="1">
      <c r="A278" s="240"/>
      <c r="B278" s="240"/>
      <c r="C278" s="240"/>
      <c r="D278" s="241"/>
      <c r="E278" s="241"/>
      <c r="F278" s="241"/>
      <c r="G278" s="241"/>
      <c r="H278" s="241"/>
      <c r="I278" s="241"/>
      <c r="J278" s="241"/>
      <c r="K278" s="241"/>
      <c r="L278" s="241"/>
      <c r="M278" s="241"/>
      <c r="N278" s="241"/>
      <c r="O278" s="241"/>
      <c r="P278" s="241"/>
      <c r="Q278" s="241"/>
      <c r="R278" s="241"/>
      <c r="S278" s="241"/>
      <c r="T278" s="241"/>
      <c r="U278" s="241"/>
      <c r="V278" s="241"/>
      <c r="W278" s="241"/>
      <c r="X278" s="241"/>
      <c r="Y278" s="241"/>
      <c r="Z278" s="241"/>
      <c r="AA278" s="241"/>
      <c r="AB278" s="241"/>
      <c r="AC278" s="241"/>
      <c r="AD278" s="241"/>
      <c r="AE278" s="241"/>
      <c r="AF278" s="241"/>
      <c r="AG278" s="241"/>
      <c r="AH278" s="241"/>
      <c r="AI278" s="241"/>
      <c r="AJ278" s="241"/>
      <c r="AK278" s="241"/>
      <c r="AL278" s="241"/>
      <c r="AM278" s="241"/>
      <c r="AN278" s="241"/>
      <c r="AO278" s="241"/>
      <c r="AP278" s="241"/>
      <c r="AQ278" s="241"/>
      <c r="AR278" s="241"/>
      <c r="AS278" s="241"/>
      <c r="AT278" s="241"/>
      <c r="AU278" s="241"/>
      <c r="AV278" s="240"/>
      <c r="AW278" s="240"/>
      <c r="AX278" s="240"/>
      <c r="AY278" s="240"/>
      <c r="AZ278" s="240"/>
      <c r="BA278" s="240"/>
      <c r="BB278" s="240"/>
      <c r="BC278" s="240"/>
      <c r="BD278" s="240"/>
      <c r="BE278" s="240"/>
      <c r="BF278" s="240"/>
      <c r="BG278" s="240"/>
      <c r="BH278" s="240"/>
      <c r="BI278" s="240"/>
      <c r="BJ278" s="240"/>
      <c r="BK278" s="240"/>
      <c r="BL278" s="240"/>
      <c r="BM278" s="240"/>
      <c r="BN278" s="240"/>
      <c r="BO278" s="240"/>
      <c r="BP278" s="240"/>
      <c r="BQ278" s="240"/>
      <c r="BR278" s="240"/>
      <c r="BS278" s="240"/>
      <c r="BT278" s="240"/>
      <c r="BU278" s="240"/>
      <c r="BV278" s="240"/>
      <c r="BW278" s="240"/>
      <c r="BX278" s="240"/>
      <c r="BY278" s="240"/>
      <c r="BZ278" s="240"/>
      <c r="CA278" s="240"/>
      <c r="CB278" s="240"/>
      <c r="CC278" s="240"/>
      <c r="CD278" s="240"/>
      <c r="CE278" s="240"/>
    </row>
    <row r="279" spans="1:83" ht="15.75" customHeight="1">
      <c r="A279" s="240"/>
      <c r="B279" s="240"/>
      <c r="C279" s="240"/>
      <c r="D279" s="241"/>
      <c r="E279" s="241"/>
      <c r="F279" s="241"/>
      <c r="G279" s="241"/>
      <c r="H279" s="241"/>
      <c r="I279" s="241"/>
      <c r="J279" s="241"/>
      <c r="K279" s="241"/>
      <c r="L279" s="241"/>
      <c r="M279" s="241"/>
      <c r="N279" s="241"/>
      <c r="O279" s="241"/>
      <c r="P279" s="241"/>
      <c r="Q279" s="241"/>
      <c r="R279" s="241"/>
      <c r="S279" s="241"/>
      <c r="T279" s="241"/>
      <c r="U279" s="241"/>
      <c r="V279" s="241"/>
      <c r="W279" s="241"/>
      <c r="X279" s="241"/>
      <c r="Y279" s="241"/>
      <c r="Z279" s="241"/>
      <c r="AA279" s="241"/>
      <c r="AB279" s="241"/>
      <c r="AC279" s="241"/>
      <c r="AD279" s="241"/>
      <c r="AE279" s="241"/>
      <c r="AF279" s="241"/>
      <c r="AG279" s="241"/>
      <c r="AH279" s="241"/>
      <c r="AI279" s="241"/>
      <c r="AJ279" s="241"/>
      <c r="AK279" s="241"/>
      <c r="AL279" s="241"/>
      <c r="AM279" s="241"/>
      <c r="AN279" s="241"/>
      <c r="AO279" s="241"/>
      <c r="AP279" s="241"/>
      <c r="AQ279" s="241"/>
      <c r="AR279" s="241"/>
      <c r="AS279" s="241"/>
      <c r="AT279" s="241"/>
      <c r="AU279" s="241"/>
      <c r="AV279" s="240"/>
      <c r="AW279" s="240"/>
      <c r="AX279" s="240"/>
      <c r="AY279" s="240"/>
      <c r="AZ279" s="240"/>
      <c r="BA279" s="240"/>
      <c r="BB279" s="240"/>
      <c r="BC279" s="240"/>
      <c r="BD279" s="240"/>
      <c r="BE279" s="240"/>
      <c r="BF279" s="240"/>
      <c r="BG279" s="240"/>
      <c r="BH279" s="240"/>
      <c r="BI279" s="240"/>
      <c r="BJ279" s="240"/>
      <c r="BK279" s="240"/>
      <c r="BL279" s="240"/>
      <c r="BM279" s="240"/>
      <c r="BN279" s="240"/>
      <c r="BO279" s="240"/>
      <c r="BP279" s="240"/>
      <c r="BQ279" s="240"/>
      <c r="BR279" s="240"/>
      <c r="BS279" s="240"/>
      <c r="BT279" s="240"/>
      <c r="BU279" s="240"/>
      <c r="BV279" s="240"/>
      <c r="BW279" s="240"/>
      <c r="BX279" s="240"/>
      <c r="BY279" s="240"/>
      <c r="BZ279" s="240"/>
      <c r="CA279" s="240"/>
      <c r="CB279" s="240"/>
      <c r="CC279" s="240"/>
      <c r="CD279" s="240"/>
      <c r="CE279" s="240"/>
    </row>
    <row r="280" spans="1:83" ht="15.75" customHeight="1">
      <c r="A280" s="240"/>
      <c r="B280" s="240"/>
      <c r="C280" s="240"/>
      <c r="D280" s="241"/>
      <c r="E280" s="241"/>
      <c r="F280" s="241"/>
      <c r="G280" s="241"/>
      <c r="H280" s="241"/>
      <c r="I280" s="241"/>
      <c r="J280" s="241"/>
      <c r="K280" s="241"/>
      <c r="L280" s="241"/>
      <c r="M280" s="241"/>
      <c r="N280" s="241"/>
      <c r="O280" s="241"/>
      <c r="P280" s="241"/>
      <c r="Q280" s="241"/>
      <c r="R280" s="241"/>
      <c r="S280" s="241"/>
      <c r="T280" s="241"/>
      <c r="U280" s="241"/>
      <c r="V280" s="241"/>
      <c r="W280" s="241"/>
      <c r="X280" s="241"/>
      <c r="Y280" s="241"/>
      <c r="Z280" s="241"/>
      <c r="AA280" s="241"/>
      <c r="AB280" s="241"/>
      <c r="AC280" s="241"/>
      <c r="AD280" s="241"/>
      <c r="AE280" s="241"/>
      <c r="AF280" s="241"/>
      <c r="AG280" s="241"/>
      <c r="AH280" s="241"/>
      <c r="AI280" s="241"/>
      <c r="AJ280" s="241"/>
      <c r="AK280" s="241"/>
      <c r="AL280" s="241"/>
      <c r="AM280" s="241"/>
      <c r="AN280" s="241"/>
      <c r="AO280" s="241"/>
      <c r="AP280" s="241"/>
      <c r="AQ280" s="241"/>
      <c r="AR280" s="241"/>
      <c r="AS280" s="241"/>
      <c r="AT280" s="241"/>
      <c r="AU280" s="241"/>
      <c r="AV280" s="240"/>
      <c r="AW280" s="240"/>
      <c r="AX280" s="240"/>
      <c r="AY280" s="240"/>
      <c r="AZ280" s="240"/>
      <c r="BA280" s="240"/>
      <c r="BB280" s="240"/>
      <c r="BC280" s="240"/>
      <c r="BD280" s="240"/>
      <c r="BE280" s="240"/>
      <c r="BF280" s="240"/>
      <c r="BG280" s="240"/>
      <c r="BH280" s="240"/>
      <c r="BI280" s="240"/>
      <c r="BJ280" s="240"/>
      <c r="BK280" s="240"/>
      <c r="BL280" s="240"/>
      <c r="BM280" s="240"/>
      <c r="BN280" s="240"/>
      <c r="BO280" s="240"/>
      <c r="BP280" s="240"/>
      <c r="BQ280" s="240"/>
      <c r="BR280" s="240"/>
      <c r="BS280" s="240"/>
      <c r="BT280" s="240"/>
      <c r="BU280" s="240"/>
      <c r="BV280" s="240"/>
      <c r="BW280" s="240"/>
      <c r="BX280" s="240"/>
      <c r="BY280" s="240"/>
      <c r="BZ280" s="240"/>
      <c r="CA280" s="240"/>
      <c r="CB280" s="240"/>
      <c r="CC280" s="240"/>
      <c r="CD280" s="240"/>
      <c r="CE280" s="240"/>
    </row>
    <row r="281" spans="1:83" ht="15.75" customHeight="1">
      <c r="A281" s="240"/>
      <c r="B281" s="240"/>
      <c r="C281" s="240"/>
      <c r="D281" s="241"/>
      <c r="E281" s="241"/>
      <c r="F281" s="241"/>
      <c r="G281" s="241"/>
      <c r="H281" s="241"/>
      <c r="I281" s="241"/>
      <c r="J281" s="241"/>
      <c r="K281" s="241"/>
      <c r="L281" s="241"/>
      <c r="M281" s="241"/>
      <c r="N281" s="241"/>
      <c r="O281" s="241"/>
      <c r="P281" s="241"/>
      <c r="Q281" s="241"/>
      <c r="R281" s="241"/>
      <c r="S281" s="241"/>
      <c r="T281" s="241"/>
      <c r="U281" s="241"/>
      <c r="V281" s="241"/>
      <c r="W281" s="241"/>
      <c r="X281" s="241"/>
      <c r="Y281" s="241"/>
      <c r="Z281" s="241"/>
      <c r="AA281" s="241"/>
      <c r="AB281" s="241"/>
      <c r="AC281" s="241"/>
      <c r="AD281" s="241"/>
      <c r="AE281" s="241"/>
      <c r="AF281" s="241"/>
      <c r="AG281" s="241"/>
      <c r="AH281" s="241"/>
      <c r="AI281" s="241"/>
      <c r="AJ281" s="241"/>
      <c r="AK281" s="241"/>
      <c r="AL281" s="241"/>
      <c r="AM281" s="241"/>
      <c r="AN281" s="241"/>
      <c r="AO281" s="241"/>
      <c r="AP281" s="241"/>
      <c r="AQ281" s="241"/>
      <c r="AR281" s="241"/>
      <c r="AS281" s="241"/>
      <c r="AT281" s="241"/>
      <c r="AU281" s="241"/>
      <c r="AV281" s="240"/>
      <c r="AW281" s="240"/>
      <c r="AX281" s="240"/>
      <c r="AY281" s="240"/>
      <c r="AZ281" s="240"/>
      <c r="BA281" s="240"/>
      <c r="BB281" s="240"/>
      <c r="BC281" s="240"/>
      <c r="BD281" s="240"/>
      <c r="BE281" s="240"/>
      <c r="BF281" s="240"/>
      <c r="BG281" s="240"/>
      <c r="BH281" s="240"/>
      <c r="BI281" s="240"/>
      <c r="BJ281" s="240"/>
      <c r="BK281" s="240"/>
      <c r="BL281" s="240"/>
      <c r="BM281" s="240"/>
      <c r="BN281" s="240"/>
      <c r="BO281" s="240"/>
      <c r="BP281" s="240"/>
      <c r="BQ281" s="240"/>
      <c r="BR281" s="240"/>
      <c r="BS281" s="240"/>
      <c r="BT281" s="240"/>
      <c r="BU281" s="240"/>
      <c r="BV281" s="240"/>
      <c r="BW281" s="240"/>
      <c r="BX281" s="240"/>
      <c r="BY281" s="240"/>
      <c r="BZ281" s="240"/>
      <c r="CA281" s="240"/>
      <c r="CB281" s="240"/>
      <c r="CC281" s="240"/>
      <c r="CD281" s="240"/>
      <c r="CE281" s="240"/>
    </row>
    <row r="282" spans="1:83" ht="15.75" customHeight="1">
      <c r="A282" s="240"/>
      <c r="B282" s="240"/>
      <c r="C282" s="240"/>
      <c r="D282" s="241"/>
      <c r="E282" s="241"/>
      <c r="F282" s="241"/>
      <c r="G282" s="241"/>
      <c r="H282" s="241"/>
      <c r="I282" s="241"/>
      <c r="J282" s="241"/>
      <c r="K282" s="241"/>
      <c r="L282" s="241"/>
      <c r="M282" s="241"/>
      <c r="N282" s="241"/>
      <c r="O282" s="241"/>
      <c r="P282" s="241"/>
      <c r="Q282" s="241"/>
      <c r="R282" s="241"/>
      <c r="S282" s="241"/>
      <c r="T282" s="241"/>
      <c r="U282" s="241"/>
      <c r="V282" s="241"/>
      <c r="W282" s="241"/>
      <c r="X282" s="241"/>
      <c r="Y282" s="241"/>
      <c r="Z282" s="241"/>
      <c r="AA282" s="241"/>
      <c r="AB282" s="241"/>
      <c r="AC282" s="241"/>
      <c r="AD282" s="241"/>
      <c r="AE282" s="241"/>
      <c r="AF282" s="241"/>
      <c r="AG282" s="241"/>
      <c r="AH282" s="241"/>
      <c r="AI282" s="241"/>
      <c r="AJ282" s="241"/>
      <c r="AK282" s="241"/>
      <c r="AL282" s="241"/>
      <c r="AM282" s="241"/>
      <c r="AN282" s="241"/>
      <c r="AO282" s="241"/>
      <c r="AP282" s="241"/>
      <c r="AQ282" s="241"/>
      <c r="AR282" s="241"/>
      <c r="AS282" s="241"/>
      <c r="AT282" s="241"/>
      <c r="AU282" s="241"/>
      <c r="AV282" s="240"/>
      <c r="AW282" s="240"/>
      <c r="AX282" s="240"/>
      <c r="AY282" s="240"/>
      <c r="AZ282" s="240"/>
      <c r="BA282" s="240"/>
      <c r="BB282" s="240"/>
      <c r="BC282" s="240"/>
      <c r="BD282" s="240"/>
      <c r="BE282" s="240"/>
      <c r="BF282" s="240"/>
      <c r="BG282" s="240"/>
      <c r="BH282" s="240"/>
      <c r="BI282" s="240"/>
      <c r="BJ282" s="240"/>
      <c r="BK282" s="240"/>
      <c r="BL282" s="240"/>
      <c r="BM282" s="240"/>
      <c r="BN282" s="240"/>
      <c r="BO282" s="240"/>
      <c r="BP282" s="240"/>
      <c r="BQ282" s="240"/>
      <c r="BR282" s="240"/>
      <c r="BS282" s="240"/>
      <c r="BT282" s="240"/>
      <c r="BU282" s="240"/>
      <c r="BV282" s="240"/>
      <c r="BW282" s="240"/>
      <c r="BX282" s="240"/>
      <c r="BY282" s="240"/>
      <c r="BZ282" s="240"/>
      <c r="CA282" s="240"/>
      <c r="CB282" s="240"/>
      <c r="CC282" s="240"/>
      <c r="CD282" s="240"/>
      <c r="CE282" s="240"/>
    </row>
    <row r="283" spans="1:83" ht="15.75" customHeight="1">
      <c r="A283" s="240"/>
      <c r="B283" s="240"/>
      <c r="C283" s="240"/>
      <c r="D283" s="241"/>
      <c r="E283" s="241"/>
      <c r="F283" s="241"/>
      <c r="G283" s="241"/>
      <c r="H283" s="241"/>
      <c r="I283" s="241"/>
      <c r="J283" s="241"/>
      <c r="K283" s="241"/>
      <c r="L283" s="241"/>
      <c r="M283" s="241"/>
      <c r="N283" s="241"/>
      <c r="O283" s="241"/>
      <c r="P283" s="241"/>
      <c r="Q283" s="241"/>
      <c r="R283" s="241"/>
      <c r="S283" s="241"/>
      <c r="T283" s="241"/>
      <c r="U283" s="241"/>
      <c r="V283" s="241"/>
      <c r="W283" s="241"/>
      <c r="X283" s="241"/>
      <c r="Y283" s="241"/>
      <c r="Z283" s="241"/>
      <c r="AA283" s="241"/>
      <c r="AB283" s="241"/>
      <c r="AC283" s="241"/>
      <c r="AD283" s="241"/>
      <c r="AE283" s="241"/>
      <c r="AF283" s="241"/>
      <c r="AG283" s="241"/>
      <c r="AH283" s="241"/>
      <c r="AI283" s="241"/>
      <c r="AJ283" s="241"/>
      <c r="AK283" s="241"/>
      <c r="AL283" s="241"/>
      <c r="AM283" s="241"/>
      <c r="AN283" s="241"/>
      <c r="AO283" s="241"/>
      <c r="AP283" s="241"/>
      <c r="AQ283" s="241"/>
      <c r="AR283" s="241"/>
      <c r="AS283" s="241"/>
      <c r="AT283" s="241"/>
      <c r="AU283" s="241"/>
      <c r="AV283" s="240"/>
      <c r="AW283" s="240"/>
      <c r="AX283" s="240"/>
      <c r="AY283" s="240"/>
      <c r="AZ283" s="240"/>
      <c r="BA283" s="240"/>
      <c r="BB283" s="240"/>
      <c r="BC283" s="240"/>
      <c r="BD283" s="240"/>
      <c r="BE283" s="240"/>
      <c r="BF283" s="240"/>
      <c r="BG283" s="240"/>
      <c r="BH283" s="240"/>
      <c r="BI283" s="240"/>
      <c r="BJ283" s="240"/>
      <c r="BK283" s="240"/>
      <c r="BL283" s="240"/>
      <c r="BM283" s="240"/>
      <c r="BN283" s="240"/>
      <c r="BO283" s="240"/>
      <c r="BP283" s="240"/>
      <c r="BQ283" s="240"/>
      <c r="BR283" s="240"/>
      <c r="BS283" s="240"/>
      <c r="BT283" s="240"/>
      <c r="BU283" s="240"/>
      <c r="BV283" s="240"/>
      <c r="BW283" s="240"/>
      <c r="BX283" s="240"/>
      <c r="BY283" s="240"/>
      <c r="BZ283" s="240"/>
      <c r="CA283" s="240"/>
      <c r="CB283" s="240"/>
      <c r="CC283" s="240"/>
      <c r="CD283" s="240"/>
      <c r="CE283" s="240"/>
    </row>
    <row r="284" spans="1:83" ht="15.75" customHeight="1">
      <c r="A284" s="240"/>
      <c r="B284" s="240"/>
      <c r="C284" s="240"/>
      <c r="D284" s="241"/>
      <c r="E284" s="241"/>
      <c r="F284" s="241"/>
      <c r="G284" s="241"/>
      <c r="H284" s="241"/>
      <c r="I284" s="241"/>
      <c r="J284" s="241"/>
      <c r="K284" s="241"/>
      <c r="L284" s="241"/>
      <c r="M284" s="241"/>
      <c r="N284" s="241"/>
      <c r="O284" s="241"/>
      <c r="P284" s="241"/>
      <c r="Q284" s="241"/>
      <c r="R284" s="241"/>
      <c r="S284" s="241"/>
      <c r="T284" s="241"/>
      <c r="U284" s="241"/>
      <c r="V284" s="241"/>
      <c r="W284" s="241"/>
      <c r="X284" s="241"/>
      <c r="Y284" s="241"/>
      <c r="Z284" s="241"/>
      <c r="AA284" s="241"/>
      <c r="AB284" s="241"/>
      <c r="AC284" s="241"/>
      <c r="AD284" s="241"/>
      <c r="AE284" s="241"/>
      <c r="AF284" s="241"/>
      <c r="AG284" s="241"/>
      <c r="AH284" s="241"/>
      <c r="AI284" s="241"/>
      <c r="AJ284" s="241"/>
      <c r="AK284" s="241"/>
      <c r="AL284" s="241"/>
      <c r="AM284" s="241"/>
      <c r="AN284" s="241"/>
      <c r="AO284" s="241"/>
      <c r="AP284" s="241"/>
      <c r="AQ284" s="241"/>
      <c r="AR284" s="241"/>
      <c r="AS284" s="241"/>
      <c r="AT284" s="241"/>
      <c r="AU284" s="241"/>
      <c r="AV284" s="240"/>
      <c r="AW284" s="240"/>
      <c r="AX284" s="240"/>
      <c r="AY284" s="240"/>
      <c r="AZ284" s="240"/>
      <c r="BA284" s="240"/>
      <c r="BB284" s="240"/>
      <c r="BC284" s="240"/>
      <c r="BD284" s="240"/>
      <c r="BE284" s="240"/>
      <c r="BF284" s="240"/>
      <c r="BG284" s="240"/>
      <c r="BH284" s="240"/>
      <c r="BI284" s="240"/>
      <c r="BJ284" s="240"/>
      <c r="BK284" s="240"/>
      <c r="BL284" s="240"/>
      <c r="BM284" s="240"/>
      <c r="BN284" s="240"/>
      <c r="BO284" s="240"/>
      <c r="BP284" s="240"/>
      <c r="BQ284" s="240"/>
      <c r="BR284" s="240"/>
      <c r="BS284" s="240"/>
      <c r="BT284" s="240"/>
      <c r="BU284" s="240"/>
      <c r="BV284" s="240"/>
      <c r="BW284" s="240"/>
      <c r="BX284" s="240"/>
      <c r="BY284" s="240"/>
      <c r="BZ284" s="240"/>
      <c r="CA284" s="240"/>
      <c r="CB284" s="240"/>
      <c r="CC284" s="240"/>
      <c r="CD284" s="240"/>
      <c r="CE284" s="240"/>
    </row>
    <row r="285" spans="1:83" ht="15.75" customHeight="1">
      <c r="A285" s="240"/>
      <c r="B285" s="240"/>
      <c r="C285" s="240"/>
      <c r="D285" s="241"/>
      <c r="E285" s="241"/>
      <c r="F285" s="241"/>
      <c r="G285" s="241"/>
      <c r="H285" s="241"/>
      <c r="I285" s="241"/>
      <c r="J285" s="241"/>
      <c r="K285" s="241"/>
      <c r="L285" s="241"/>
      <c r="M285" s="241"/>
      <c r="N285" s="241"/>
      <c r="O285" s="241"/>
      <c r="P285" s="241"/>
      <c r="Q285" s="241"/>
      <c r="R285" s="241"/>
      <c r="S285" s="241"/>
      <c r="T285" s="241"/>
      <c r="U285" s="241"/>
      <c r="V285" s="241"/>
      <c r="W285" s="241"/>
      <c r="X285" s="241"/>
      <c r="Y285" s="241"/>
      <c r="Z285" s="241"/>
      <c r="AA285" s="241"/>
      <c r="AB285" s="241"/>
      <c r="AC285" s="241"/>
      <c r="AD285" s="241"/>
      <c r="AE285" s="241"/>
      <c r="AF285" s="241"/>
      <c r="AG285" s="241"/>
      <c r="AH285" s="241"/>
      <c r="AI285" s="241"/>
      <c r="AJ285" s="241"/>
      <c r="AK285" s="241"/>
      <c r="AL285" s="241"/>
      <c r="AM285" s="241"/>
      <c r="AN285" s="241"/>
      <c r="AO285" s="241"/>
      <c r="AP285" s="241"/>
      <c r="AQ285" s="241"/>
      <c r="AR285" s="241"/>
      <c r="AS285" s="241"/>
      <c r="AT285" s="241"/>
      <c r="AU285" s="241"/>
      <c r="AV285" s="240"/>
      <c r="AW285" s="240"/>
      <c r="AX285" s="240"/>
      <c r="AY285" s="240"/>
      <c r="AZ285" s="240"/>
      <c r="BA285" s="240"/>
      <c r="BB285" s="240"/>
      <c r="BC285" s="240"/>
      <c r="BD285" s="240"/>
      <c r="BE285" s="240"/>
      <c r="BF285" s="240"/>
      <c r="BG285" s="240"/>
      <c r="BH285" s="240"/>
      <c r="BI285" s="240"/>
      <c r="BJ285" s="240"/>
      <c r="BK285" s="240"/>
      <c r="BL285" s="240"/>
      <c r="BM285" s="240"/>
      <c r="BN285" s="240"/>
      <c r="BO285" s="240"/>
      <c r="BP285" s="240"/>
      <c r="BQ285" s="240"/>
      <c r="BR285" s="240"/>
      <c r="BS285" s="240"/>
      <c r="BT285" s="240"/>
      <c r="BU285" s="240"/>
      <c r="BV285" s="240"/>
      <c r="BW285" s="240"/>
      <c r="BX285" s="240"/>
      <c r="BY285" s="240"/>
      <c r="BZ285" s="240"/>
      <c r="CA285" s="240"/>
      <c r="CB285" s="240"/>
      <c r="CC285" s="240"/>
      <c r="CD285" s="240"/>
      <c r="CE285" s="240"/>
    </row>
    <row r="286" spans="1:83" ht="15.75" customHeight="1">
      <c r="A286" s="240"/>
      <c r="B286" s="240"/>
      <c r="C286" s="240"/>
      <c r="D286" s="241"/>
      <c r="E286" s="241"/>
      <c r="F286" s="241"/>
      <c r="G286" s="241"/>
      <c r="H286" s="241"/>
      <c r="I286" s="241"/>
      <c r="J286" s="241"/>
      <c r="K286" s="241"/>
      <c r="L286" s="241"/>
      <c r="M286" s="241"/>
      <c r="N286" s="241"/>
      <c r="O286" s="241"/>
      <c r="P286" s="241"/>
      <c r="Q286" s="241"/>
      <c r="R286" s="241"/>
      <c r="S286" s="241"/>
      <c r="T286" s="241"/>
      <c r="U286" s="241"/>
      <c r="V286" s="241"/>
      <c r="W286" s="241"/>
      <c r="X286" s="241"/>
      <c r="Y286" s="241"/>
      <c r="Z286" s="241"/>
      <c r="AA286" s="241"/>
      <c r="AB286" s="241"/>
      <c r="AC286" s="241"/>
      <c r="AD286" s="241"/>
      <c r="AE286" s="241"/>
      <c r="AF286" s="241"/>
      <c r="AG286" s="241"/>
      <c r="AH286" s="241"/>
      <c r="AI286" s="241"/>
      <c r="AJ286" s="241"/>
      <c r="AK286" s="241"/>
      <c r="AL286" s="241"/>
      <c r="AM286" s="241"/>
      <c r="AN286" s="241"/>
      <c r="AO286" s="241"/>
      <c r="AP286" s="241"/>
      <c r="AQ286" s="241"/>
      <c r="AR286" s="241"/>
      <c r="AS286" s="241"/>
      <c r="AT286" s="241"/>
      <c r="AU286" s="241"/>
      <c r="AV286" s="240"/>
      <c r="AW286" s="240"/>
      <c r="AX286" s="240"/>
      <c r="AY286" s="240"/>
      <c r="AZ286" s="240"/>
      <c r="BA286" s="240"/>
      <c r="BB286" s="240"/>
      <c r="BC286" s="240"/>
      <c r="BD286" s="240"/>
      <c r="BE286" s="240"/>
      <c r="BF286" s="240"/>
      <c r="BG286" s="240"/>
      <c r="BH286" s="240"/>
      <c r="BI286" s="240"/>
      <c r="BJ286" s="240"/>
      <c r="BK286" s="240"/>
      <c r="BL286" s="240"/>
      <c r="BM286" s="240"/>
      <c r="BN286" s="240"/>
      <c r="BO286" s="240"/>
      <c r="BP286" s="240"/>
      <c r="BQ286" s="240"/>
      <c r="BR286" s="240"/>
      <c r="BS286" s="240"/>
      <c r="BT286" s="240"/>
      <c r="BU286" s="240"/>
      <c r="BV286" s="240"/>
      <c r="BW286" s="240"/>
      <c r="BX286" s="240"/>
      <c r="BY286" s="240"/>
      <c r="BZ286" s="240"/>
      <c r="CA286" s="240"/>
      <c r="CB286" s="240"/>
      <c r="CC286" s="240"/>
      <c r="CD286" s="240"/>
      <c r="CE286" s="240"/>
    </row>
    <row r="287" spans="1:83" ht="15.75" customHeight="1">
      <c r="A287" s="240"/>
      <c r="B287" s="240"/>
      <c r="C287" s="240"/>
      <c r="D287" s="241"/>
      <c r="E287" s="241"/>
      <c r="F287" s="241"/>
      <c r="G287" s="241"/>
      <c r="H287" s="241"/>
      <c r="I287" s="241"/>
      <c r="J287" s="241"/>
      <c r="K287" s="241"/>
      <c r="L287" s="241"/>
      <c r="M287" s="241"/>
      <c r="N287" s="241"/>
      <c r="O287" s="241"/>
      <c r="P287" s="241"/>
      <c r="Q287" s="241"/>
      <c r="R287" s="241"/>
      <c r="S287" s="241"/>
      <c r="T287" s="241"/>
      <c r="U287" s="241"/>
      <c r="V287" s="241"/>
      <c r="W287" s="241"/>
      <c r="X287" s="241"/>
      <c r="Y287" s="241"/>
      <c r="Z287" s="241"/>
      <c r="AA287" s="241"/>
      <c r="AB287" s="241"/>
      <c r="AC287" s="241"/>
      <c r="AD287" s="241"/>
      <c r="AE287" s="241"/>
      <c r="AF287" s="241"/>
      <c r="AG287" s="241"/>
      <c r="AH287" s="241"/>
      <c r="AI287" s="241"/>
      <c r="AJ287" s="241"/>
      <c r="AK287" s="241"/>
      <c r="AL287" s="241"/>
      <c r="AM287" s="241"/>
      <c r="AN287" s="241"/>
      <c r="AO287" s="241"/>
      <c r="AP287" s="241"/>
      <c r="AQ287" s="241"/>
      <c r="AR287" s="241"/>
      <c r="AS287" s="241"/>
      <c r="AT287" s="241"/>
      <c r="AU287" s="241"/>
      <c r="AV287" s="240"/>
      <c r="AW287" s="240"/>
      <c r="AX287" s="240"/>
      <c r="AY287" s="240"/>
      <c r="AZ287" s="240"/>
      <c r="BA287" s="240"/>
      <c r="BB287" s="240"/>
      <c r="BC287" s="240"/>
      <c r="BD287" s="240"/>
      <c r="BE287" s="240"/>
      <c r="BF287" s="240"/>
      <c r="BG287" s="240"/>
      <c r="BH287" s="240"/>
      <c r="BI287" s="240"/>
      <c r="BJ287" s="240"/>
      <c r="BK287" s="240"/>
      <c r="BL287" s="240"/>
      <c r="BM287" s="240"/>
      <c r="BN287" s="240"/>
      <c r="BO287" s="240"/>
      <c r="BP287" s="240"/>
      <c r="BQ287" s="240"/>
      <c r="BR287" s="240"/>
      <c r="BS287" s="240"/>
      <c r="BT287" s="240"/>
      <c r="BU287" s="240"/>
      <c r="BV287" s="240"/>
      <c r="BW287" s="240"/>
      <c r="BX287" s="240"/>
      <c r="BY287" s="240"/>
      <c r="BZ287" s="240"/>
      <c r="CA287" s="240"/>
      <c r="CB287" s="240"/>
      <c r="CC287" s="240"/>
      <c r="CD287" s="240"/>
      <c r="CE287" s="240"/>
    </row>
    <row r="288" spans="1:83" ht="15.75" customHeight="1">
      <c r="A288" s="240"/>
      <c r="B288" s="240"/>
      <c r="C288" s="240"/>
      <c r="D288" s="241"/>
      <c r="E288" s="241"/>
      <c r="F288" s="241"/>
      <c r="G288" s="241"/>
      <c r="H288" s="241"/>
      <c r="I288" s="241"/>
      <c r="J288" s="241"/>
      <c r="K288" s="241"/>
      <c r="L288" s="241"/>
      <c r="M288" s="241"/>
      <c r="N288" s="241"/>
      <c r="O288" s="241"/>
      <c r="P288" s="241"/>
      <c r="Q288" s="241"/>
      <c r="R288" s="241"/>
      <c r="S288" s="241"/>
      <c r="T288" s="241"/>
      <c r="U288" s="241"/>
      <c r="V288" s="241"/>
      <c r="W288" s="241"/>
      <c r="X288" s="241"/>
      <c r="Y288" s="241"/>
      <c r="Z288" s="241"/>
      <c r="AA288" s="241"/>
      <c r="AB288" s="241"/>
      <c r="AC288" s="241"/>
      <c r="AD288" s="241"/>
      <c r="AE288" s="241"/>
      <c r="AF288" s="241"/>
      <c r="AG288" s="241"/>
      <c r="AH288" s="241"/>
      <c r="AI288" s="241"/>
      <c r="AJ288" s="241"/>
      <c r="AK288" s="241"/>
      <c r="AL288" s="241"/>
      <c r="AM288" s="241"/>
      <c r="AN288" s="241"/>
      <c r="AO288" s="241"/>
      <c r="AP288" s="241"/>
      <c r="AQ288" s="241"/>
      <c r="AR288" s="241"/>
      <c r="AS288" s="241"/>
      <c r="AT288" s="241"/>
      <c r="AU288" s="241"/>
      <c r="AV288" s="240"/>
      <c r="AW288" s="240"/>
      <c r="AX288" s="240"/>
      <c r="AY288" s="240"/>
      <c r="AZ288" s="240"/>
      <c r="BA288" s="240"/>
      <c r="BB288" s="240"/>
      <c r="BC288" s="240"/>
      <c r="BD288" s="240"/>
      <c r="BE288" s="240"/>
      <c r="BF288" s="240"/>
      <c r="BG288" s="240"/>
      <c r="BH288" s="240"/>
      <c r="BI288" s="240"/>
      <c r="BJ288" s="240"/>
      <c r="BK288" s="240"/>
      <c r="BL288" s="240"/>
      <c r="BM288" s="240"/>
      <c r="BN288" s="240"/>
      <c r="BO288" s="240"/>
      <c r="BP288" s="240"/>
      <c r="BQ288" s="240"/>
      <c r="BR288" s="240"/>
      <c r="BS288" s="240"/>
      <c r="BT288" s="240"/>
      <c r="BU288" s="240"/>
      <c r="BV288" s="240"/>
      <c r="BW288" s="240"/>
      <c r="BX288" s="240"/>
      <c r="BY288" s="240"/>
      <c r="BZ288" s="240"/>
      <c r="CA288" s="240"/>
      <c r="CB288" s="240"/>
      <c r="CC288" s="240"/>
      <c r="CD288" s="240"/>
      <c r="CE288" s="240"/>
    </row>
    <row r="289" spans="1:83" ht="15.75" customHeight="1">
      <c r="A289" s="240"/>
      <c r="B289" s="240"/>
      <c r="C289" s="240"/>
      <c r="D289" s="241"/>
      <c r="E289" s="241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  <c r="AS289" s="241"/>
      <c r="AT289" s="241"/>
      <c r="AU289" s="241"/>
      <c r="AV289" s="240"/>
      <c r="AW289" s="240"/>
      <c r="AX289" s="240"/>
      <c r="AY289" s="240"/>
      <c r="AZ289" s="240"/>
      <c r="BA289" s="240"/>
      <c r="BB289" s="240"/>
      <c r="BC289" s="240"/>
      <c r="BD289" s="240"/>
      <c r="BE289" s="240"/>
      <c r="BF289" s="240"/>
      <c r="BG289" s="240"/>
      <c r="BH289" s="240"/>
      <c r="BI289" s="240"/>
      <c r="BJ289" s="240"/>
      <c r="BK289" s="240"/>
      <c r="BL289" s="240"/>
      <c r="BM289" s="240"/>
      <c r="BN289" s="240"/>
      <c r="BO289" s="240"/>
      <c r="BP289" s="240"/>
      <c r="BQ289" s="240"/>
      <c r="BR289" s="240"/>
      <c r="BS289" s="240"/>
      <c r="BT289" s="240"/>
      <c r="BU289" s="240"/>
      <c r="BV289" s="240"/>
      <c r="BW289" s="240"/>
      <c r="BX289" s="240"/>
      <c r="BY289" s="240"/>
      <c r="BZ289" s="240"/>
      <c r="CA289" s="240"/>
      <c r="CB289" s="240"/>
      <c r="CC289" s="240"/>
      <c r="CD289" s="240"/>
      <c r="CE289" s="240"/>
    </row>
    <row r="290" spans="1:83" ht="15.75" customHeight="1">
      <c r="A290" s="240"/>
      <c r="B290" s="240"/>
      <c r="C290" s="240"/>
      <c r="D290" s="241"/>
      <c r="E290" s="241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  <c r="AS290" s="241"/>
      <c r="AT290" s="241"/>
      <c r="AU290" s="241"/>
      <c r="AV290" s="240"/>
      <c r="AW290" s="240"/>
      <c r="AX290" s="240"/>
      <c r="AY290" s="240"/>
      <c r="AZ290" s="240"/>
      <c r="BA290" s="240"/>
      <c r="BB290" s="240"/>
      <c r="BC290" s="240"/>
      <c r="BD290" s="240"/>
      <c r="BE290" s="240"/>
      <c r="BF290" s="240"/>
      <c r="BG290" s="240"/>
      <c r="BH290" s="240"/>
      <c r="BI290" s="240"/>
      <c r="BJ290" s="240"/>
      <c r="BK290" s="240"/>
      <c r="BL290" s="240"/>
      <c r="BM290" s="240"/>
      <c r="BN290" s="240"/>
      <c r="BO290" s="240"/>
      <c r="BP290" s="240"/>
      <c r="BQ290" s="240"/>
      <c r="BR290" s="240"/>
      <c r="BS290" s="240"/>
      <c r="BT290" s="240"/>
      <c r="BU290" s="240"/>
      <c r="BV290" s="240"/>
      <c r="BW290" s="240"/>
      <c r="BX290" s="240"/>
      <c r="BY290" s="240"/>
      <c r="BZ290" s="240"/>
      <c r="CA290" s="240"/>
      <c r="CB290" s="240"/>
      <c r="CC290" s="240"/>
      <c r="CD290" s="240"/>
      <c r="CE290" s="240"/>
    </row>
    <row r="291" spans="1:83" ht="15.75" customHeight="1">
      <c r="A291" s="240"/>
      <c r="B291" s="240"/>
      <c r="C291" s="240"/>
      <c r="D291" s="241"/>
      <c r="E291" s="241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  <c r="AS291" s="241"/>
      <c r="AT291" s="241"/>
      <c r="AU291" s="241"/>
      <c r="AV291" s="240"/>
      <c r="AW291" s="240"/>
      <c r="AX291" s="240"/>
      <c r="AY291" s="240"/>
      <c r="AZ291" s="240"/>
      <c r="BA291" s="240"/>
      <c r="BB291" s="240"/>
      <c r="BC291" s="240"/>
      <c r="BD291" s="240"/>
      <c r="BE291" s="240"/>
      <c r="BF291" s="240"/>
      <c r="BG291" s="240"/>
      <c r="BH291" s="240"/>
      <c r="BI291" s="240"/>
      <c r="BJ291" s="240"/>
      <c r="BK291" s="240"/>
      <c r="BL291" s="240"/>
      <c r="BM291" s="240"/>
      <c r="BN291" s="240"/>
      <c r="BO291" s="240"/>
      <c r="BP291" s="240"/>
      <c r="BQ291" s="240"/>
      <c r="BR291" s="240"/>
      <c r="BS291" s="240"/>
      <c r="BT291" s="240"/>
      <c r="BU291" s="240"/>
      <c r="BV291" s="240"/>
      <c r="BW291" s="240"/>
      <c r="BX291" s="240"/>
      <c r="BY291" s="240"/>
      <c r="BZ291" s="240"/>
      <c r="CA291" s="240"/>
      <c r="CB291" s="240"/>
      <c r="CC291" s="240"/>
      <c r="CD291" s="240"/>
      <c r="CE291" s="240"/>
    </row>
    <row r="292" spans="1:83" ht="15.75" customHeight="1">
      <c r="A292" s="240"/>
      <c r="B292" s="240"/>
      <c r="C292" s="240"/>
      <c r="D292" s="241"/>
      <c r="E292" s="241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  <c r="AS292" s="241"/>
      <c r="AT292" s="241"/>
      <c r="AU292" s="241"/>
      <c r="AV292" s="240"/>
      <c r="AW292" s="240"/>
      <c r="AX292" s="240"/>
      <c r="AY292" s="240"/>
      <c r="AZ292" s="240"/>
      <c r="BA292" s="240"/>
      <c r="BB292" s="240"/>
      <c r="BC292" s="240"/>
      <c r="BD292" s="240"/>
      <c r="BE292" s="240"/>
      <c r="BF292" s="240"/>
      <c r="BG292" s="240"/>
      <c r="BH292" s="240"/>
      <c r="BI292" s="240"/>
      <c r="BJ292" s="240"/>
      <c r="BK292" s="240"/>
      <c r="BL292" s="240"/>
      <c r="BM292" s="240"/>
      <c r="BN292" s="240"/>
      <c r="BO292" s="240"/>
      <c r="BP292" s="240"/>
      <c r="BQ292" s="240"/>
      <c r="BR292" s="240"/>
      <c r="BS292" s="240"/>
      <c r="BT292" s="240"/>
      <c r="BU292" s="240"/>
      <c r="BV292" s="240"/>
      <c r="BW292" s="240"/>
      <c r="BX292" s="240"/>
      <c r="BY292" s="240"/>
      <c r="BZ292" s="240"/>
      <c r="CA292" s="240"/>
      <c r="CB292" s="240"/>
      <c r="CC292" s="240"/>
      <c r="CD292" s="240"/>
      <c r="CE292" s="240"/>
    </row>
    <row r="293" spans="1:83" ht="15.75" customHeight="1">
      <c r="A293" s="240"/>
      <c r="B293" s="240"/>
      <c r="C293" s="240"/>
      <c r="D293" s="241"/>
      <c r="E293" s="241"/>
      <c r="F293" s="241"/>
      <c r="G293" s="241"/>
      <c r="H293" s="241"/>
      <c r="I293" s="241"/>
      <c r="J293" s="241"/>
      <c r="K293" s="241"/>
      <c r="L293" s="241"/>
      <c r="M293" s="241"/>
      <c r="N293" s="241"/>
      <c r="O293" s="241"/>
      <c r="P293" s="241"/>
      <c r="Q293" s="241"/>
      <c r="R293" s="241"/>
      <c r="S293" s="241"/>
      <c r="T293" s="241"/>
      <c r="U293" s="241"/>
      <c r="V293" s="241"/>
      <c r="W293" s="241"/>
      <c r="X293" s="241"/>
      <c r="Y293" s="241"/>
      <c r="Z293" s="241"/>
      <c r="AA293" s="241"/>
      <c r="AB293" s="241"/>
      <c r="AC293" s="241"/>
      <c r="AD293" s="241"/>
      <c r="AE293" s="241"/>
      <c r="AF293" s="241"/>
      <c r="AG293" s="241"/>
      <c r="AH293" s="241"/>
      <c r="AI293" s="241"/>
      <c r="AJ293" s="241"/>
      <c r="AK293" s="241"/>
      <c r="AL293" s="241"/>
      <c r="AM293" s="241"/>
      <c r="AN293" s="241"/>
      <c r="AO293" s="241"/>
      <c r="AP293" s="241"/>
      <c r="AQ293" s="241"/>
      <c r="AR293" s="241"/>
      <c r="AS293" s="241"/>
      <c r="AT293" s="241"/>
      <c r="AU293" s="241"/>
      <c r="AV293" s="240"/>
      <c r="AW293" s="240"/>
      <c r="AX293" s="240"/>
      <c r="AY293" s="240"/>
      <c r="AZ293" s="240"/>
      <c r="BA293" s="240"/>
      <c r="BB293" s="240"/>
      <c r="BC293" s="240"/>
      <c r="BD293" s="240"/>
      <c r="BE293" s="240"/>
      <c r="BF293" s="240"/>
      <c r="BG293" s="240"/>
      <c r="BH293" s="240"/>
      <c r="BI293" s="240"/>
      <c r="BJ293" s="240"/>
      <c r="BK293" s="240"/>
      <c r="BL293" s="240"/>
      <c r="BM293" s="240"/>
      <c r="BN293" s="240"/>
      <c r="BO293" s="240"/>
      <c r="BP293" s="240"/>
      <c r="BQ293" s="240"/>
      <c r="BR293" s="240"/>
      <c r="BS293" s="240"/>
      <c r="BT293" s="240"/>
      <c r="BU293" s="240"/>
      <c r="BV293" s="240"/>
      <c r="BW293" s="240"/>
      <c r="BX293" s="240"/>
      <c r="BY293" s="240"/>
      <c r="BZ293" s="240"/>
      <c r="CA293" s="240"/>
      <c r="CB293" s="240"/>
      <c r="CC293" s="240"/>
      <c r="CD293" s="240"/>
      <c r="CE293" s="240"/>
    </row>
    <row r="294" spans="1:83" ht="15.75" customHeight="1">
      <c r="A294" s="240"/>
      <c r="B294" s="240"/>
      <c r="C294" s="240"/>
      <c r="D294" s="241"/>
      <c r="E294" s="241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  <c r="AS294" s="241"/>
      <c r="AT294" s="241"/>
      <c r="AU294" s="241"/>
      <c r="AV294" s="240"/>
      <c r="AW294" s="240"/>
      <c r="AX294" s="240"/>
      <c r="AY294" s="240"/>
      <c r="AZ294" s="240"/>
      <c r="BA294" s="240"/>
      <c r="BB294" s="240"/>
      <c r="BC294" s="240"/>
      <c r="BD294" s="240"/>
      <c r="BE294" s="240"/>
      <c r="BF294" s="240"/>
      <c r="BG294" s="240"/>
      <c r="BH294" s="240"/>
      <c r="BI294" s="240"/>
      <c r="BJ294" s="240"/>
      <c r="BK294" s="240"/>
      <c r="BL294" s="240"/>
      <c r="BM294" s="240"/>
      <c r="BN294" s="240"/>
      <c r="BO294" s="240"/>
      <c r="BP294" s="240"/>
      <c r="BQ294" s="240"/>
      <c r="BR294" s="240"/>
      <c r="BS294" s="240"/>
      <c r="BT294" s="240"/>
      <c r="BU294" s="240"/>
      <c r="BV294" s="240"/>
      <c r="BW294" s="240"/>
      <c r="BX294" s="240"/>
      <c r="BY294" s="240"/>
      <c r="BZ294" s="240"/>
      <c r="CA294" s="240"/>
      <c r="CB294" s="240"/>
      <c r="CC294" s="240"/>
      <c r="CD294" s="240"/>
      <c r="CE294" s="240"/>
    </row>
    <row r="295" spans="1:83" ht="15.75" customHeight="1">
      <c r="A295" s="240"/>
      <c r="B295" s="240"/>
      <c r="C295" s="240"/>
      <c r="D295" s="241"/>
      <c r="E295" s="241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  <c r="AS295" s="241"/>
      <c r="AT295" s="241"/>
      <c r="AU295" s="241"/>
      <c r="AV295" s="240"/>
      <c r="AW295" s="240"/>
      <c r="AX295" s="240"/>
      <c r="AY295" s="240"/>
      <c r="AZ295" s="240"/>
      <c r="BA295" s="240"/>
      <c r="BB295" s="240"/>
      <c r="BC295" s="240"/>
      <c r="BD295" s="240"/>
      <c r="BE295" s="240"/>
      <c r="BF295" s="240"/>
      <c r="BG295" s="240"/>
      <c r="BH295" s="240"/>
      <c r="BI295" s="240"/>
      <c r="BJ295" s="240"/>
      <c r="BK295" s="240"/>
      <c r="BL295" s="240"/>
      <c r="BM295" s="240"/>
      <c r="BN295" s="240"/>
      <c r="BO295" s="240"/>
      <c r="BP295" s="240"/>
      <c r="BQ295" s="240"/>
      <c r="BR295" s="240"/>
      <c r="BS295" s="240"/>
      <c r="BT295" s="240"/>
      <c r="BU295" s="240"/>
      <c r="BV295" s="240"/>
      <c r="BW295" s="240"/>
      <c r="BX295" s="240"/>
      <c r="BY295" s="240"/>
      <c r="BZ295" s="240"/>
      <c r="CA295" s="240"/>
      <c r="CB295" s="240"/>
      <c r="CC295" s="240"/>
      <c r="CD295" s="240"/>
      <c r="CE295" s="240"/>
    </row>
    <row r="296" spans="1:83" ht="15.75" customHeight="1">
      <c r="A296" s="240"/>
      <c r="B296" s="240"/>
      <c r="C296" s="240"/>
      <c r="D296" s="241"/>
      <c r="E296" s="241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  <c r="AS296" s="241"/>
      <c r="AT296" s="241"/>
      <c r="AU296" s="241"/>
      <c r="AV296" s="240"/>
      <c r="AW296" s="240"/>
      <c r="AX296" s="240"/>
      <c r="AY296" s="240"/>
      <c r="AZ296" s="240"/>
      <c r="BA296" s="240"/>
      <c r="BB296" s="240"/>
      <c r="BC296" s="240"/>
      <c r="BD296" s="240"/>
      <c r="BE296" s="240"/>
      <c r="BF296" s="240"/>
      <c r="BG296" s="240"/>
      <c r="BH296" s="240"/>
      <c r="BI296" s="240"/>
      <c r="BJ296" s="240"/>
      <c r="BK296" s="240"/>
      <c r="BL296" s="240"/>
      <c r="BM296" s="240"/>
      <c r="BN296" s="240"/>
      <c r="BO296" s="240"/>
      <c r="BP296" s="240"/>
      <c r="BQ296" s="240"/>
      <c r="BR296" s="240"/>
      <c r="BS296" s="240"/>
      <c r="BT296" s="240"/>
      <c r="BU296" s="240"/>
      <c r="BV296" s="240"/>
      <c r="BW296" s="240"/>
      <c r="BX296" s="240"/>
      <c r="BY296" s="240"/>
      <c r="BZ296" s="240"/>
      <c r="CA296" s="240"/>
      <c r="CB296" s="240"/>
      <c r="CC296" s="240"/>
      <c r="CD296" s="240"/>
      <c r="CE296" s="240"/>
    </row>
    <row r="297" spans="1:83" ht="15.75" customHeight="1">
      <c r="A297" s="240"/>
      <c r="B297" s="240"/>
      <c r="C297" s="240"/>
      <c r="D297" s="241"/>
      <c r="E297" s="241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  <c r="AS297" s="241"/>
      <c r="AT297" s="241"/>
      <c r="AU297" s="241"/>
      <c r="AV297" s="240"/>
      <c r="AW297" s="240"/>
      <c r="AX297" s="240"/>
      <c r="AY297" s="240"/>
      <c r="AZ297" s="240"/>
      <c r="BA297" s="240"/>
      <c r="BB297" s="240"/>
      <c r="BC297" s="240"/>
      <c r="BD297" s="240"/>
      <c r="BE297" s="240"/>
      <c r="BF297" s="240"/>
      <c r="BG297" s="240"/>
      <c r="BH297" s="240"/>
      <c r="BI297" s="240"/>
      <c r="BJ297" s="240"/>
      <c r="BK297" s="240"/>
      <c r="BL297" s="240"/>
      <c r="BM297" s="240"/>
      <c r="BN297" s="240"/>
      <c r="BO297" s="240"/>
      <c r="BP297" s="240"/>
      <c r="BQ297" s="240"/>
      <c r="BR297" s="240"/>
      <c r="BS297" s="240"/>
      <c r="BT297" s="240"/>
      <c r="BU297" s="240"/>
      <c r="BV297" s="240"/>
      <c r="BW297" s="240"/>
      <c r="BX297" s="240"/>
      <c r="BY297" s="240"/>
      <c r="BZ297" s="240"/>
      <c r="CA297" s="240"/>
      <c r="CB297" s="240"/>
      <c r="CC297" s="240"/>
      <c r="CD297" s="240"/>
      <c r="CE297" s="240"/>
    </row>
    <row r="298" spans="1:83" ht="15.75" customHeight="1">
      <c r="A298" s="240"/>
      <c r="B298" s="240"/>
      <c r="C298" s="240"/>
      <c r="D298" s="241"/>
      <c r="E298" s="241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  <c r="AS298" s="241"/>
      <c r="AT298" s="241"/>
      <c r="AU298" s="241"/>
      <c r="AV298" s="240"/>
      <c r="AW298" s="240"/>
      <c r="AX298" s="240"/>
      <c r="AY298" s="240"/>
      <c r="AZ298" s="240"/>
      <c r="BA298" s="240"/>
      <c r="BB298" s="240"/>
      <c r="BC298" s="240"/>
      <c r="BD298" s="240"/>
      <c r="BE298" s="240"/>
      <c r="BF298" s="240"/>
      <c r="BG298" s="240"/>
      <c r="BH298" s="240"/>
      <c r="BI298" s="240"/>
      <c r="BJ298" s="240"/>
      <c r="BK298" s="240"/>
      <c r="BL298" s="240"/>
      <c r="BM298" s="240"/>
      <c r="BN298" s="240"/>
      <c r="BO298" s="240"/>
      <c r="BP298" s="240"/>
      <c r="BQ298" s="240"/>
      <c r="BR298" s="240"/>
      <c r="BS298" s="240"/>
      <c r="BT298" s="240"/>
      <c r="BU298" s="240"/>
      <c r="BV298" s="240"/>
      <c r="BW298" s="240"/>
      <c r="BX298" s="240"/>
      <c r="BY298" s="240"/>
      <c r="BZ298" s="240"/>
      <c r="CA298" s="240"/>
      <c r="CB298" s="240"/>
      <c r="CC298" s="240"/>
      <c r="CD298" s="240"/>
      <c r="CE298" s="240"/>
    </row>
    <row r="299" spans="1:83" ht="15.75" customHeight="1">
      <c r="A299" s="240"/>
      <c r="B299" s="240"/>
      <c r="C299" s="240"/>
      <c r="D299" s="241"/>
      <c r="E299" s="241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  <c r="AS299" s="241"/>
      <c r="AT299" s="241"/>
      <c r="AU299" s="241"/>
      <c r="AV299" s="240"/>
      <c r="AW299" s="240"/>
      <c r="AX299" s="240"/>
      <c r="AY299" s="240"/>
      <c r="AZ299" s="240"/>
      <c r="BA299" s="240"/>
      <c r="BB299" s="240"/>
      <c r="BC299" s="240"/>
      <c r="BD299" s="240"/>
      <c r="BE299" s="240"/>
      <c r="BF299" s="240"/>
      <c r="BG299" s="240"/>
      <c r="BH299" s="240"/>
      <c r="BI299" s="240"/>
      <c r="BJ299" s="240"/>
      <c r="BK299" s="240"/>
      <c r="BL299" s="240"/>
      <c r="BM299" s="240"/>
      <c r="BN299" s="240"/>
      <c r="BO299" s="240"/>
      <c r="BP299" s="240"/>
      <c r="BQ299" s="240"/>
      <c r="BR299" s="240"/>
      <c r="BS299" s="240"/>
      <c r="BT299" s="240"/>
      <c r="BU299" s="240"/>
      <c r="BV299" s="240"/>
      <c r="BW299" s="240"/>
      <c r="BX299" s="240"/>
      <c r="BY299" s="240"/>
      <c r="BZ299" s="240"/>
      <c r="CA299" s="240"/>
      <c r="CB299" s="240"/>
      <c r="CC299" s="240"/>
      <c r="CD299" s="240"/>
      <c r="CE299" s="240"/>
    </row>
    <row r="300" spans="1:83" ht="15.75" customHeight="1">
      <c r="A300" s="240"/>
      <c r="B300" s="240"/>
      <c r="C300" s="240"/>
      <c r="D300" s="241"/>
      <c r="E300" s="241"/>
      <c r="F300" s="241"/>
      <c r="G300" s="241"/>
      <c r="H300" s="241"/>
      <c r="I300" s="241"/>
      <c r="J300" s="241"/>
      <c r="K300" s="241"/>
      <c r="L300" s="241"/>
      <c r="M300" s="241"/>
      <c r="N300" s="241"/>
      <c r="O300" s="241"/>
      <c r="P300" s="241"/>
      <c r="Q300" s="241"/>
      <c r="R300" s="241"/>
      <c r="S300" s="241"/>
      <c r="T300" s="241"/>
      <c r="U300" s="241"/>
      <c r="V300" s="241"/>
      <c r="W300" s="241"/>
      <c r="X300" s="241"/>
      <c r="Y300" s="241"/>
      <c r="Z300" s="241"/>
      <c r="AA300" s="241"/>
      <c r="AB300" s="241"/>
      <c r="AC300" s="241"/>
      <c r="AD300" s="241"/>
      <c r="AE300" s="241"/>
      <c r="AF300" s="241"/>
      <c r="AG300" s="241"/>
      <c r="AH300" s="241"/>
      <c r="AI300" s="241"/>
      <c r="AJ300" s="241"/>
      <c r="AK300" s="241"/>
      <c r="AL300" s="241"/>
      <c r="AM300" s="241"/>
      <c r="AN300" s="241"/>
      <c r="AO300" s="241"/>
      <c r="AP300" s="241"/>
      <c r="AQ300" s="241"/>
      <c r="AR300" s="241"/>
      <c r="AS300" s="241"/>
      <c r="AT300" s="241"/>
      <c r="AU300" s="241"/>
      <c r="AV300" s="240"/>
      <c r="AW300" s="240"/>
      <c r="AX300" s="240"/>
      <c r="AY300" s="240"/>
      <c r="AZ300" s="240"/>
      <c r="BA300" s="240"/>
      <c r="BB300" s="240"/>
      <c r="BC300" s="240"/>
      <c r="BD300" s="240"/>
      <c r="BE300" s="240"/>
      <c r="BF300" s="240"/>
      <c r="BG300" s="240"/>
      <c r="BH300" s="240"/>
      <c r="BI300" s="240"/>
      <c r="BJ300" s="240"/>
      <c r="BK300" s="240"/>
      <c r="BL300" s="240"/>
      <c r="BM300" s="240"/>
      <c r="BN300" s="240"/>
      <c r="BO300" s="240"/>
      <c r="BP300" s="240"/>
      <c r="BQ300" s="240"/>
      <c r="BR300" s="240"/>
      <c r="BS300" s="240"/>
      <c r="BT300" s="240"/>
      <c r="BU300" s="240"/>
      <c r="BV300" s="240"/>
      <c r="BW300" s="240"/>
      <c r="BX300" s="240"/>
      <c r="BY300" s="240"/>
      <c r="BZ300" s="240"/>
      <c r="CA300" s="240"/>
      <c r="CB300" s="240"/>
      <c r="CC300" s="240"/>
      <c r="CD300" s="240"/>
      <c r="CE300" s="240"/>
    </row>
    <row r="301" spans="1:83" ht="15.75" customHeight="1">
      <c r="A301" s="240"/>
      <c r="B301" s="240"/>
      <c r="C301" s="240"/>
      <c r="D301" s="241"/>
      <c r="E301" s="241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1"/>
      <c r="AL301" s="241"/>
      <c r="AM301" s="241"/>
      <c r="AN301" s="241"/>
      <c r="AO301" s="241"/>
      <c r="AP301" s="241"/>
      <c r="AQ301" s="241"/>
      <c r="AR301" s="241"/>
      <c r="AS301" s="241"/>
      <c r="AT301" s="241"/>
      <c r="AU301" s="241"/>
      <c r="AV301" s="240"/>
      <c r="AW301" s="240"/>
      <c r="AX301" s="240"/>
      <c r="AY301" s="240"/>
      <c r="AZ301" s="240"/>
      <c r="BA301" s="240"/>
      <c r="BB301" s="240"/>
      <c r="BC301" s="240"/>
      <c r="BD301" s="240"/>
      <c r="BE301" s="240"/>
      <c r="BF301" s="240"/>
      <c r="BG301" s="240"/>
      <c r="BH301" s="240"/>
      <c r="BI301" s="240"/>
      <c r="BJ301" s="240"/>
      <c r="BK301" s="240"/>
      <c r="BL301" s="240"/>
      <c r="BM301" s="240"/>
      <c r="BN301" s="240"/>
      <c r="BO301" s="240"/>
      <c r="BP301" s="240"/>
      <c r="BQ301" s="240"/>
      <c r="BR301" s="240"/>
      <c r="BS301" s="240"/>
      <c r="BT301" s="240"/>
      <c r="BU301" s="240"/>
      <c r="BV301" s="240"/>
      <c r="BW301" s="240"/>
      <c r="BX301" s="240"/>
      <c r="BY301" s="240"/>
      <c r="BZ301" s="240"/>
      <c r="CA301" s="240"/>
      <c r="CB301" s="240"/>
      <c r="CC301" s="240"/>
      <c r="CD301" s="240"/>
      <c r="CE301" s="240"/>
    </row>
    <row r="302" spans="1:83" ht="15.75" customHeight="1">
      <c r="A302" s="240"/>
      <c r="B302" s="240"/>
      <c r="C302" s="240"/>
      <c r="D302" s="241"/>
      <c r="E302" s="241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  <c r="AB302" s="241"/>
      <c r="AC302" s="241"/>
      <c r="AD302" s="241"/>
      <c r="AE302" s="241"/>
      <c r="AF302" s="241"/>
      <c r="AG302" s="241"/>
      <c r="AH302" s="241"/>
      <c r="AI302" s="241"/>
      <c r="AJ302" s="241"/>
      <c r="AK302" s="241"/>
      <c r="AL302" s="241"/>
      <c r="AM302" s="241"/>
      <c r="AN302" s="241"/>
      <c r="AO302" s="241"/>
      <c r="AP302" s="241"/>
      <c r="AQ302" s="241"/>
      <c r="AR302" s="241"/>
      <c r="AS302" s="241"/>
      <c r="AT302" s="241"/>
      <c r="AU302" s="241"/>
      <c r="AV302" s="240"/>
      <c r="AW302" s="240"/>
      <c r="AX302" s="240"/>
      <c r="AY302" s="240"/>
      <c r="AZ302" s="240"/>
      <c r="BA302" s="240"/>
      <c r="BB302" s="240"/>
      <c r="BC302" s="240"/>
      <c r="BD302" s="240"/>
      <c r="BE302" s="240"/>
      <c r="BF302" s="240"/>
      <c r="BG302" s="240"/>
      <c r="BH302" s="240"/>
      <c r="BI302" s="240"/>
      <c r="BJ302" s="240"/>
      <c r="BK302" s="240"/>
      <c r="BL302" s="240"/>
      <c r="BM302" s="240"/>
      <c r="BN302" s="240"/>
      <c r="BO302" s="240"/>
      <c r="BP302" s="240"/>
      <c r="BQ302" s="240"/>
      <c r="BR302" s="240"/>
      <c r="BS302" s="240"/>
      <c r="BT302" s="240"/>
      <c r="BU302" s="240"/>
      <c r="BV302" s="240"/>
      <c r="BW302" s="240"/>
      <c r="BX302" s="240"/>
      <c r="BY302" s="240"/>
      <c r="BZ302" s="240"/>
      <c r="CA302" s="240"/>
      <c r="CB302" s="240"/>
      <c r="CC302" s="240"/>
      <c r="CD302" s="240"/>
      <c r="CE302" s="240"/>
    </row>
    <row r="303" spans="1:83" ht="15.75" customHeight="1">
      <c r="A303" s="240"/>
      <c r="B303" s="240"/>
      <c r="C303" s="240"/>
      <c r="D303" s="241"/>
      <c r="E303" s="241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  <c r="AB303" s="241"/>
      <c r="AC303" s="241"/>
      <c r="AD303" s="241"/>
      <c r="AE303" s="241"/>
      <c r="AF303" s="241"/>
      <c r="AG303" s="241"/>
      <c r="AH303" s="241"/>
      <c r="AI303" s="241"/>
      <c r="AJ303" s="241"/>
      <c r="AK303" s="241"/>
      <c r="AL303" s="241"/>
      <c r="AM303" s="241"/>
      <c r="AN303" s="241"/>
      <c r="AO303" s="241"/>
      <c r="AP303" s="241"/>
      <c r="AQ303" s="241"/>
      <c r="AR303" s="241"/>
      <c r="AS303" s="241"/>
      <c r="AT303" s="241"/>
      <c r="AU303" s="241"/>
      <c r="AV303" s="240"/>
      <c r="AW303" s="240"/>
      <c r="AX303" s="240"/>
      <c r="AY303" s="240"/>
      <c r="AZ303" s="240"/>
      <c r="BA303" s="240"/>
      <c r="BB303" s="240"/>
      <c r="BC303" s="240"/>
      <c r="BD303" s="240"/>
      <c r="BE303" s="240"/>
      <c r="BF303" s="240"/>
      <c r="BG303" s="240"/>
      <c r="BH303" s="240"/>
      <c r="BI303" s="240"/>
      <c r="BJ303" s="240"/>
      <c r="BK303" s="240"/>
      <c r="BL303" s="240"/>
      <c r="BM303" s="240"/>
      <c r="BN303" s="240"/>
      <c r="BO303" s="240"/>
      <c r="BP303" s="240"/>
      <c r="BQ303" s="240"/>
      <c r="BR303" s="240"/>
      <c r="BS303" s="240"/>
      <c r="BT303" s="240"/>
      <c r="BU303" s="240"/>
      <c r="BV303" s="240"/>
      <c r="BW303" s="240"/>
      <c r="BX303" s="240"/>
      <c r="BY303" s="240"/>
      <c r="BZ303" s="240"/>
      <c r="CA303" s="240"/>
      <c r="CB303" s="240"/>
      <c r="CC303" s="240"/>
      <c r="CD303" s="240"/>
      <c r="CE303" s="240"/>
    </row>
    <row r="304" spans="1:83" ht="15.75" customHeight="1">
      <c r="A304" s="240"/>
      <c r="B304" s="240"/>
      <c r="C304" s="240"/>
      <c r="D304" s="241"/>
      <c r="E304" s="241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1"/>
      <c r="AL304" s="241"/>
      <c r="AM304" s="241"/>
      <c r="AN304" s="241"/>
      <c r="AO304" s="241"/>
      <c r="AP304" s="241"/>
      <c r="AQ304" s="241"/>
      <c r="AR304" s="241"/>
      <c r="AS304" s="241"/>
      <c r="AT304" s="241"/>
      <c r="AU304" s="241"/>
      <c r="AV304" s="240"/>
      <c r="AW304" s="240"/>
      <c r="AX304" s="240"/>
      <c r="AY304" s="240"/>
      <c r="AZ304" s="240"/>
      <c r="BA304" s="240"/>
      <c r="BB304" s="240"/>
      <c r="BC304" s="240"/>
      <c r="BD304" s="240"/>
      <c r="BE304" s="240"/>
      <c r="BF304" s="240"/>
      <c r="BG304" s="240"/>
      <c r="BH304" s="240"/>
      <c r="BI304" s="240"/>
      <c r="BJ304" s="240"/>
      <c r="BK304" s="240"/>
      <c r="BL304" s="240"/>
      <c r="BM304" s="240"/>
      <c r="BN304" s="240"/>
      <c r="BO304" s="240"/>
      <c r="BP304" s="240"/>
      <c r="BQ304" s="240"/>
      <c r="BR304" s="240"/>
      <c r="BS304" s="240"/>
      <c r="BT304" s="240"/>
      <c r="BU304" s="240"/>
      <c r="BV304" s="240"/>
      <c r="BW304" s="240"/>
      <c r="BX304" s="240"/>
      <c r="BY304" s="240"/>
      <c r="BZ304" s="240"/>
      <c r="CA304" s="240"/>
      <c r="CB304" s="240"/>
      <c r="CC304" s="240"/>
      <c r="CD304" s="240"/>
      <c r="CE304" s="240"/>
    </row>
    <row r="305" spans="1:83" ht="15.75" customHeight="1">
      <c r="A305" s="240"/>
      <c r="B305" s="240"/>
      <c r="C305" s="240"/>
      <c r="D305" s="241"/>
      <c r="E305" s="241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0"/>
      <c r="AW305" s="240"/>
      <c r="AX305" s="240"/>
      <c r="AY305" s="240"/>
      <c r="AZ305" s="240"/>
      <c r="BA305" s="240"/>
      <c r="BB305" s="240"/>
      <c r="BC305" s="240"/>
      <c r="BD305" s="240"/>
      <c r="BE305" s="240"/>
      <c r="BF305" s="240"/>
      <c r="BG305" s="240"/>
      <c r="BH305" s="240"/>
      <c r="BI305" s="240"/>
      <c r="BJ305" s="240"/>
      <c r="BK305" s="240"/>
      <c r="BL305" s="240"/>
      <c r="BM305" s="240"/>
      <c r="BN305" s="240"/>
      <c r="BO305" s="240"/>
      <c r="BP305" s="240"/>
      <c r="BQ305" s="240"/>
      <c r="BR305" s="240"/>
      <c r="BS305" s="240"/>
      <c r="BT305" s="240"/>
      <c r="BU305" s="240"/>
      <c r="BV305" s="240"/>
      <c r="BW305" s="240"/>
      <c r="BX305" s="240"/>
      <c r="BY305" s="240"/>
      <c r="BZ305" s="240"/>
      <c r="CA305" s="240"/>
      <c r="CB305" s="240"/>
      <c r="CC305" s="240"/>
      <c r="CD305" s="240"/>
      <c r="CE305" s="240"/>
    </row>
    <row r="306" spans="1:83" ht="15.75" customHeight="1">
      <c r="A306" s="240"/>
      <c r="B306" s="240"/>
      <c r="C306" s="240"/>
      <c r="D306" s="241"/>
      <c r="E306" s="241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1"/>
      <c r="AL306" s="241"/>
      <c r="AM306" s="241"/>
      <c r="AN306" s="241"/>
      <c r="AO306" s="241"/>
      <c r="AP306" s="241"/>
      <c r="AQ306" s="241"/>
      <c r="AR306" s="241"/>
      <c r="AS306" s="241"/>
      <c r="AT306" s="241"/>
      <c r="AU306" s="241"/>
      <c r="AV306" s="240"/>
      <c r="AW306" s="240"/>
      <c r="AX306" s="240"/>
      <c r="AY306" s="240"/>
      <c r="AZ306" s="240"/>
      <c r="BA306" s="240"/>
      <c r="BB306" s="240"/>
      <c r="BC306" s="240"/>
      <c r="BD306" s="240"/>
      <c r="BE306" s="240"/>
      <c r="BF306" s="240"/>
      <c r="BG306" s="240"/>
      <c r="BH306" s="240"/>
      <c r="BI306" s="240"/>
      <c r="BJ306" s="240"/>
      <c r="BK306" s="240"/>
      <c r="BL306" s="240"/>
      <c r="BM306" s="240"/>
      <c r="BN306" s="240"/>
      <c r="BO306" s="240"/>
      <c r="BP306" s="240"/>
      <c r="BQ306" s="240"/>
      <c r="BR306" s="240"/>
      <c r="BS306" s="240"/>
      <c r="BT306" s="240"/>
      <c r="BU306" s="240"/>
      <c r="BV306" s="240"/>
      <c r="BW306" s="240"/>
      <c r="BX306" s="240"/>
      <c r="BY306" s="240"/>
      <c r="BZ306" s="240"/>
      <c r="CA306" s="240"/>
      <c r="CB306" s="240"/>
      <c r="CC306" s="240"/>
      <c r="CD306" s="240"/>
      <c r="CE306" s="240"/>
    </row>
    <row r="307" spans="1:83" ht="15.75" customHeight="1">
      <c r="A307" s="240"/>
      <c r="B307" s="240"/>
      <c r="C307" s="240"/>
      <c r="D307" s="241"/>
      <c r="E307" s="241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1"/>
      <c r="AL307" s="241"/>
      <c r="AM307" s="241"/>
      <c r="AN307" s="241"/>
      <c r="AO307" s="241"/>
      <c r="AP307" s="241"/>
      <c r="AQ307" s="241"/>
      <c r="AR307" s="241"/>
      <c r="AS307" s="241"/>
      <c r="AT307" s="241"/>
      <c r="AU307" s="241"/>
      <c r="AV307" s="240"/>
      <c r="AW307" s="240"/>
      <c r="AX307" s="240"/>
      <c r="AY307" s="240"/>
      <c r="AZ307" s="240"/>
      <c r="BA307" s="240"/>
      <c r="BB307" s="240"/>
      <c r="BC307" s="240"/>
      <c r="BD307" s="240"/>
      <c r="BE307" s="240"/>
      <c r="BF307" s="240"/>
      <c r="BG307" s="240"/>
      <c r="BH307" s="240"/>
      <c r="BI307" s="240"/>
      <c r="BJ307" s="240"/>
      <c r="BK307" s="240"/>
      <c r="BL307" s="240"/>
      <c r="BM307" s="240"/>
      <c r="BN307" s="240"/>
      <c r="BO307" s="240"/>
      <c r="BP307" s="240"/>
      <c r="BQ307" s="240"/>
      <c r="BR307" s="240"/>
      <c r="BS307" s="240"/>
      <c r="BT307" s="240"/>
      <c r="BU307" s="240"/>
      <c r="BV307" s="240"/>
      <c r="BW307" s="240"/>
      <c r="BX307" s="240"/>
      <c r="BY307" s="240"/>
      <c r="BZ307" s="240"/>
      <c r="CA307" s="240"/>
      <c r="CB307" s="240"/>
      <c r="CC307" s="240"/>
      <c r="CD307" s="240"/>
      <c r="CE307" s="240"/>
    </row>
    <row r="308" spans="1:83" ht="15.75" customHeight="1">
      <c r="A308" s="240"/>
      <c r="B308" s="240"/>
      <c r="C308" s="240"/>
      <c r="D308" s="241"/>
      <c r="E308" s="241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1"/>
      <c r="AL308" s="241"/>
      <c r="AM308" s="241"/>
      <c r="AN308" s="241"/>
      <c r="AO308" s="241"/>
      <c r="AP308" s="241"/>
      <c r="AQ308" s="241"/>
      <c r="AR308" s="241"/>
      <c r="AS308" s="241"/>
      <c r="AT308" s="241"/>
      <c r="AU308" s="241"/>
      <c r="AV308" s="240"/>
      <c r="AW308" s="240"/>
      <c r="AX308" s="240"/>
      <c r="AY308" s="240"/>
      <c r="AZ308" s="240"/>
      <c r="BA308" s="240"/>
      <c r="BB308" s="240"/>
      <c r="BC308" s="240"/>
      <c r="BD308" s="240"/>
      <c r="BE308" s="240"/>
      <c r="BF308" s="240"/>
      <c r="BG308" s="240"/>
      <c r="BH308" s="240"/>
      <c r="BI308" s="240"/>
      <c r="BJ308" s="240"/>
      <c r="BK308" s="240"/>
      <c r="BL308" s="240"/>
      <c r="BM308" s="240"/>
      <c r="BN308" s="240"/>
      <c r="BO308" s="240"/>
      <c r="BP308" s="240"/>
      <c r="BQ308" s="240"/>
      <c r="BR308" s="240"/>
      <c r="BS308" s="240"/>
      <c r="BT308" s="240"/>
      <c r="BU308" s="240"/>
      <c r="BV308" s="240"/>
      <c r="BW308" s="240"/>
      <c r="BX308" s="240"/>
      <c r="BY308" s="240"/>
      <c r="BZ308" s="240"/>
      <c r="CA308" s="240"/>
      <c r="CB308" s="240"/>
      <c r="CC308" s="240"/>
      <c r="CD308" s="240"/>
      <c r="CE308" s="240"/>
    </row>
    <row r="309" spans="1:83" ht="15.75" customHeight="1">
      <c r="A309" s="240"/>
      <c r="B309" s="240"/>
      <c r="C309" s="240"/>
      <c r="D309" s="241"/>
      <c r="E309" s="241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1"/>
      <c r="AL309" s="241"/>
      <c r="AM309" s="241"/>
      <c r="AN309" s="241"/>
      <c r="AO309" s="241"/>
      <c r="AP309" s="241"/>
      <c r="AQ309" s="241"/>
      <c r="AR309" s="241"/>
      <c r="AS309" s="241"/>
      <c r="AT309" s="241"/>
      <c r="AU309" s="241"/>
      <c r="AV309" s="240"/>
      <c r="AW309" s="240"/>
      <c r="AX309" s="240"/>
      <c r="AY309" s="240"/>
      <c r="AZ309" s="240"/>
      <c r="BA309" s="240"/>
      <c r="BB309" s="240"/>
      <c r="BC309" s="240"/>
      <c r="BD309" s="240"/>
      <c r="BE309" s="240"/>
      <c r="BF309" s="240"/>
      <c r="BG309" s="240"/>
      <c r="BH309" s="240"/>
      <c r="BI309" s="240"/>
      <c r="BJ309" s="240"/>
      <c r="BK309" s="240"/>
      <c r="BL309" s="240"/>
      <c r="BM309" s="240"/>
      <c r="BN309" s="240"/>
      <c r="BO309" s="240"/>
      <c r="BP309" s="240"/>
      <c r="BQ309" s="240"/>
      <c r="BR309" s="240"/>
      <c r="BS309" s="240"/>
      <c r="BT309" s="240"/>
      <c r="BU309" s="240"/>
      <c r="BV309" s="240"/>
      <c r="BW309" s="240"/>
      <c r="BX309" s="240"/>
      <c r="BY309" s="240"/>
      <c r="BZ309" s="240"/>
      <c r="CA309" s="240"/>
      <c r="CB309" s="240"/>
      <c r="CC309" s="240"/>
      <c r="CD309" s="240"/>
      <c r="CE309" s="240"/>
    </row>
    <row r="310" spans="1:83" ht="15.75" customHeight="1">
      <c r="A310" s="240"/>
      <c r="B310" s="240"/>
      <c r="C310" s="240"/>
      <c r="D310" s="241"/>
      <c r="E310" s="241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1"/>
      <c r="AL310" s="241"/>
      <c r="AM310" s="241"/>
      <c r="AN310" s="241"/>
      <c r="AO310" s="241"/>
      <c r="AP310" s="241"/>
      <c r="AQ310" s="241"/>
      <c r="AR310" s="241"/>
      <c r="AS310" s="241"/>
      <c r="AT310" s="241"/>
      <c r="AU310" s="241"/>
      <c r="AV310" s="240"/>
      <c r="AW310" s="240"/>
      <c r="AX310" s="240"/>
      <c r="AY310" s="240"/>
      <c r="AZ310" s="240"/>
      <c r="BA310" s="240"/>
      <c r="BB310" s="240"/>
      <c r="BC310" s="240"/>
      <c r="BD310" s="240"/>
      <c r="BE310" s="240"/>
      <c r="BF310" s="240"/>
      <c r="BG310" s="240"/>
      <c r="BH310" s="240"/>
      <c r="BI310" s="240"/>
      <c r="BJ310" s="240"/>
      <c r="BK310" s="240"/>
      <c r="BL310" s="240"/>
      <c r="BM310" s="240"/>
      <c r="BN310" s="240"/>
      <c r="BO310" s="240"/>
      <c r="BP310" s="240"/>
      <c r="BQ310" s="240"/>
      <c r="BR310" s="240"/>
      <c r="BS310" s="240"/>
      <c r="BT310" s="240"/>
      <c r="BU310" s="240"/>
      <c r="BV310" s="240"/>
      <c r="BW310" s="240"/>
      <c r="BX310" s="240"/>
      <c r="BY310" s="240"/>
      <c r="BZ310" s="240"/>
      <c r="CA310" s="240"/>
      <c r="CB310" s="240"/>
      <c r="CC310" s="240"/>
      <c r="CD310" s="240"/>
      <c r="CE310" s="240"/>
    </row>
    <row r="311" spans="1:83" ht="15.75" customHeight="1">
      <c r="A311" s="240"/>
      <c r="B311" s="240"/>
      <c r="C311" s="240"/>
      <c r="D311" s="241"/>
      <c r="E311" s="241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  <c r="AB311" s="241"/>
      <c r="AC311" s="241"/>
      <c r="AD311" s="241"/>
      <c r="AE311" s="241"/>
      <c r="AF311" s="241"/>
      <c r="AG311" s="241"/>
      <c r="AH311" s="241"/>
      <c r="AI311" s="241"/>
      <c r="AJ311" s="241"/>
      <c r="AK311" s="241"/>
      <c r="AL311" s="241"/>
      <c r="AM311" s="241"/>
      <c r="AN311" s="241"/>
      <c r="AO311" s="241"/>
      <c r="AP311" s="241"/>
      <c r="AQ311" s="241"/>
      <c r="AR311" s="241"/>
      <c r="AS311" s="241"/>
      <c r="AT311" s="241"/>
      <c r="AU311" s="241"/>
      <c r="AV311" s="240"/>
      <c r="AW311" s="240"/>
      <c r="AX311" s="240"/>
      <c r="AY311" s="240"/>
      <c r="AZ311" s="240"/>
      <c r="BA311" s="240"/>
      <c r="BB311" s="240"/>
      <c r="BC311" s="240"/>
      <c r="BD311" s="240"/>
      <c r="BE311" s="240"/>
      <c r="BF311" s="240"/>
      <c r="BG311" s="240"/>
      <c r="BH311" s="240"/>
      <c r="BI311" s="240"/>
      <c r="BJ311" s="240"/>
      <c r="BK311" s="240"/>
      <c r="BL311" s="240"/>
      <c r="BM311" s="240"/>
      <c r="BN311" s="240"/>
      <c r="BO311" s="240"/>
      <c r="BP311" s="240"/>
      <c r="BQ311" s="240"/>
      <c r="BR311" s="240"/>
      <c r="BS311" s="240"/>
      <c r="BT311" s="240"/>
      <c r="BU311" s="240"/>
      <c r="BV311" s="240"/>
      <c r="BW311" s="240"/>
      <c r="BX311" s="240"/>
      <c r="BY311" s="240"/>
      <c r="BZ311" s="240"/>
      <c r="CA311" s="240"/>
      <c r="CB311" s="240"/>
      <c r="CC311" s="240"/>
      <c r="CD311" s="240"/>
      <c r="CE311" s="240"/>
    </row>
    <row r="312" spans="1:83" ht="15.75" customHeight="1">
      <c r="A312" s="240"/>
      <c r="B312" s="240"/>
      <c r="C312" s="240"/>
      <c r="D312" s="241"/>
      <c r="E312" s="241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  <c r="AB312" s="241"/>
      <c r="AC312" s="241"/>
      <c r="AD312" s="241"/>
      <c r="AE312" s="241"/>
      <c r="AF312" s="241"/>
      <c r="AG312" s="241"/>
      <c r="AH312" s="241"/>
      <c r="AI312" s="241"/>
      <c r="AJ312" s="241"/>
      <c r="AK312" s="241"/>
      <c r="AL312" s="241"/>
      <c r="AM312" s="241"/>
      <c r="AN312" s="241"/>
      <c r="AO312" s="241"/>
      <c r="AP312" s="241"/>
      <c r="AQ312" s="241"/>
      <c r="AR312" s="241"/>
      <c r="AS312" s="241"/>
      <c r="AT312" s="241"/>
      <c r="AU312" s="241"/>
      <c r="AV312" s="240"/>
      <c r="AW312" s="240"/>
      <c r="AX312" s="240"/>
      <c r="AY312" s="240"/>
      <c r="AZ312" s="240"/>
      <c r="BA312" s="240"/>
      <c r="BB312" s="240"/>
      <c r="BC312" s="240"/>
      <c r="BD312" s="240"/>
      <c r="BE312" s="240"/>
      <c r="BF312" s="240"/>
      <c r="BG312" s="240"/>
      <c r="BH312" s="240"/>
      <c r="BI312" s="240"/>
      <c r="BJ312" s="240"/>
      <c r="BK312" s="240"/>
      <c r="BL312" s="240"/>
      <c r="BM312" s="240"/>
      <c r="BN312" s="240"/>
      <c r="BO312" s="240"/>
      <c r="BP312" s="240"/>
      <c r="BQ312" s="240"/>
      <c r="BR312" s="240"/>
      <c r="BS312" s="240"/>
      <c r="BT312" s="240"/>
      <c r="BU312" s="240"/>
      <c r="BV312" s="240"/>
      <c r="BW312" s="240"/>
      <c r="BX312" s="240"/>
      <c r="BY312" s="240"/>
      <c r="BZ312" s="240"/>
      <c r="CA312" s="240"/>
      <c r="CB312" s="240"/>
      <c r="CC312" s="240"/>
      <c r="CD312" s="240"/>
      <c r="CE312" s="240"/>
    </row>
    <row r="313" spans="1:83" ht="15.75" customHeight="1">
      <c r="A313" s="240"/>
      <c r="B313" s="240"/>
      <c r="C313" s="240"/>
      <c r="D313" s="241"/>
      <c r="E313" s="241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1"/>
      <c r="AL313" s="241"/>
      <c r="AM313" s="241"/>
      <c r="AN313" s="241"/>
      <c r="AO313" s="241"/>
      <c r="AP313" s="241"/>
      <c r="AQ313" s="241"/>
      <c r="AR313" s="241"/>
      <c r="AS313" s="241"/>
      <c r="AT313" s="241"/>
      <c r="AU313" s="241"/>
      <c r="AV313" s="240"/>
      <c r="AW313" s="240"/>
      <c r="AX313" s="240"/>
      <c r="AY313" s="240"/>
      <c r="AZ313" s="240"/>
      <c r="BA313" s="240"/>
      <c r="BB313" s="240"/>
      <c r="BC313" s="240"/>
      <c r="BD313" s="240"/>
      <c r="BE313" s="240"/>
      <c r="BF313" s="240"/>
      <c r="BG313" s="240"/>
      <c r="BH313" s="240"/>
      <c r="BI313" s="240"/>
      <c r="BJ313" s="240"/>
      <c r="BK313" s="240"/>
      <c r="BL313" s="240"/>
      <c r="BM313" s="240"/>
      <c r="BN313" s="240"/>
      <c r="BO313" s="240"/>
      <c r="BP313" s="240"/>
      <c r="BQ313" s="240"/>
      <c r="BR313" s="240"/>
      <c r="BS313" s="240"/>
      <c r="BT313" s="240"/>
      <c r="BU313" s="240"/>
      <c r="BV313" s="240"/>
      <c r="BW313" s="240"/>
      <c r="BX313" s="240"/>
      <c r="BY313" s="240"/>
      <c r="BZ313" s="240"/>
      <c r="CA313" s="240"/>
      <c r="CB313" s="240"/>
      <c r="CC313" s="240"/>
      <c r="CD313" s="240"/>
      <c r="CE313" s="240"/>
    </row>
    <row r="314" spans="1:83" ht="15.75" customHeight="1">
      <c r="A314" s="240"/>
      <c r="B314" s="240"/>
      <c r="C314" s="240"/>
      <c r="D314" s="241"/>
      <c r="E314" s="241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1"/>
      <c r="AL314" s="241"/>
      <c r="AM314" s="241"/>
      <c r="AN314" s="241"/>
      <c r="AO314" s="241"/>
      <c r="AP314" s="241"/>
      <c r="AQ314" s="241"/>
      <c r="AR314" s="241"/>
      <c r="AS314" s="241"/>
      <c r="AT314" s="241"/>
      <c r="AU314" s="241"/>
      <c r="AV314" s="240"/>
      <c r="AW314" s="240"/>
      <c r="AX314" s="240"/>
      <c r="AY314" s="240"/>
      <c r="AZ314" s="240"/>
      <c r="BA314" s="240"/>
      <c r="BB314" s="240"/>
      <c r="BC314" s="240"/>
      <c r="BD314" s="240"/>
      <c r="BE314" s="240"/>
      <c r="BF314" s="240"/>
      <c r="BG314" s="240"/>
      <c r="BH314" s="240"/>
      <c r="BI314" s="240"/>
      <c r="BJ314" s="240"/>
      <c r="BK314" s="240"/>
      <c r="BL314" s="240"/>
      <c r="BM314" s="240"/>
      <c r="BN314" s="240"/>
      <c r="BO314" s="240"/>
      <c r="BP314" s="240"/>
      <c r="BQ314" s="240"/>
      <c r="BR314" s="240"/>
      <c r="BS314" s="240"/>
      <c r="BT314" s="240"/>
      <c r="BU314" s="240"/>
      <c r="BV314" s="240"/>
      <c r="BW314" s="240"/>
      <c r="BX314" s="240"/>
      <c r="BY314" s="240"/>
      <c r="BZ314" s="240"/>
      <c r="CA314" s="240"/>
      <c r="CB314" s="240"/>
      <c r="CC314" s="240"/>
      <c r="CD314" s="240"/>
      <c r="CE314" s="240"/>
    </row>
    <row r="315" spans="1:83" ht="15.75" customHeight="1">
      <c r="A315" s="240"/>
      <c r="B315" s="240"/>
      <c r="C315" s="240"/>
      <c r="D315" s="241"/>
      <c r="E315" s="241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1"/>
      <c r="AL315" s="241"/>
      <c r="AM315" s="241"/>
      <c r="AN315" s="241"/>
      <c r="AO315" s="241"/>
      <c r="AP315" s="241"/>
      <c r="AQ315" s="241"/>
      <c r="AR315" s="241"/>
      <c r="AS315" s="241"/>
      <c r="AT315" s="241"/>
      <c r="AU315" s="241"/>
      <c r="AV315" s="240"/>
      <c r="AW315" s="240"/>
      <c r="AX315" s="240"/>
      <c r="AY315" s="240"/>
      <c r="AZ315" s="240"/>
      <c r="BA315" s="240"/>
      <c r="BB315" s="240"/>
      <c r="BC315" s="240"/>
      <c r="BD315" s="240"/>
      <c r="BE315" s="240"/>
      <c r="BF315" s="240"/>
      <c r="BG315" s="240"/>
      <c r="BH315" s="240"/>
      <c r="BI315" s="240"/>
      <c r="BJ315" s="240"/>
      <c r="BK315" s="240"/>
      <c r="BL315" s="240"/>
      <c r="BM315" s="240"/>
      <c r="BN315" s="240"/>
      <c r="BO315" s="240"/>
      <c r="BP315" s="240"/>
      <c r="BQ315" s="240"/>
      <c r="BR315" s="240"/>
      <c r="BS315" s="240"/>
      <c r="BT315" s="240"/>
      <c r="BU315" s="240"/>
      <c r="BV315" s="240"/>
      <c r="BW315" s="240"/>
      <c r="BX315" s="240"/>
      <c r="BY315" s="240"/>
      <c r="BZ315" s="240"/>
      <c r="CA315" s="240"/>
      <c r="CB315" s="240"/>
      <c r="CC315" s="240"/>
      <c r="CD315" s="240"/>
      <c r="CE315" s="240"/>
    </row>
    <row r="316" spans="1:83" ht="15.75" customHeight="1">
      <c r="A316" s="240"/>
      <c r="B316" s="240"/>
      <c r="C316" s="240"/>
      <c r="D316" s="241"/>
      <c r="E316" s="241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1"/>
      <c r="AL316" s="241"/>
      <c r="AM316" s="241"/>
      <c r="AN316" s="241"/>
      <c r="AO316" s="241"/>
      <c r="AP316" s="241"/>
      <c r="AQ316" s="241"/>
      <c r="AR316" s="241"/>
      <c r="AS316" s="241"/>
      <c r="AT316" s="241"/>
      <c r="AU316" s="241"/>
      <c r="AV316" s="240"/>
      <c r="AW316" s="240"/>
      <c r="AX316" s="240"/>
      <c r="AY316" s="240"/>
      <c r="AZ316" s="240"/>
      <c r="BA316" s="240"/>
      <c r="BB316" s="240"/>
      <c r="BC316" s="240"/>
      <c r="BD316" s="240"/>
      <c r="BE316" s="240"/>
      <c r="BF316" s="240"/>
      <c r="BG316" s="240"/>
      <c r="BH316" s="240"/>
      <c r="BI316" s="240"/>
      <c r="BJ316" s="240"/>
      <c r="BK316" s="240"/>
      <c r="BL316" s="240"/>
      <c r="BM316" s="240"/>
      <c r="BN316" s="240"/>
      <c r="BO316" s="240"/>
      <c r="BP316" s="240"/>
      <c r="BQ316" s="240"/>
      <c r="BR316" s="240"/>
      <c r="BS316" s="240"/>
      <c r="BT316" s="240"/>
      <c r="BU316" s="240"/>
      <c r="BV316" s="240"/>
      <c r="BW316" s="240"/>
      <c r="BX316" s="240"/>
      <c r="BY316" s="240"/>
      <c r="BZ316" s="240"/>
      <c r="CA316" s="240"/>
      <c r="CB316" s="240"/>
      <c r="CC316" s="240"/>
      <c r="CD316" s="240"/>
      <c r="CE316" s="240"/>
    </row>
    <row r="317" spans="1:83" ht="15.75" customHeight="1">
      <c r="A317" s="240"/>
      <c r="B317" s="240"/>
      <c r="C317" s="240"/>
      <c r="D317" s="241"/>
      <c r="E317" s="241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1"/>
      <c r="AL317" s="241"/>
      <c r="AM317" s="241"/>
      <c r="AN317" s="241"/>
      <c r="AO317" s="241"/>
      <c r="AP317" s="241"/>
      <c r="AQ317" s="241"/>
      <c r="AR317" s="241"/>
      <c r="AS317" s="241"/>
      <c r="AT317" s="241"/>
      <c r="AU317" s="241"/>
      <c r="AV317" s="240"/>
      <c r="AW317" s="240"/>
      <c r="AX317" s="240"/>
      <c r="AY317" s="240"/>
      <c r="AZ317" s="240"/>
      <c r="BA317" s="240"/>
      <c r="BB317" s="240"/>
      <c r="BC317" s="240"/>
      <c r="BD317" s="240"/>
      <c r="BE317" s="240"/>
      <c r="BF317" s="240"/>
      <c r="BG317" s="240"/>
      <c r="BH317" s="240"/>
      <c r="BI317" s="240"/>
      <c r="BJ317" s="240"/>
      <c r="BK317" s="240"/>
      <c r="BL317" s="240"/>
      <c r="BM317" s="240"/>
      <c r="BN317" s="240"/>
      <c r="BO317" s="240"/>
      <c r="BP317" s="240"/>
      <c r="BQ317" s="240"/>
      <c r="BR317" s="240"/>
      <c r="BS317" s="240"/>
      <c r="BT317" s="240"/>
      <c r="BU317" s="240"/>
      <c r="BV317" s="240"/>
      <c r="BW317" s="240"/>
      <c r="BX317" s="240"/>
      <c r="BY317" s="240"/>
      <c r="BZ317" s="240"/>
      <c r="CA317" s="240"/>
      <c r="CB317" s="240"/>
      <c r="CC317" s="240"/>
      <c r="CD317" s="240"/>
      <c r="CE317" s="240"/>
    </row>
    <row r="318" spans="1:83" ht="15.75" customHeight="1">
      <c r="A318" s="240"/>
      <c r="B318" s="240"/>
      <c r="C318" s="240"/>
      <c r="D318" s="241"/>
      <c r="E318" s="241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1"/>
      <c r="AL318" s="241"/>
      <c r="AM318" s="241"/>
      <c r="AN318" s="241"/>
      <c r="AO318" s="241"/>
      <c r="AP318" s="241"/>
      <c r="AQ318" s="241"/>
      <c r="AR318" s="241"/>
      <c r="AS318" s="241"/>
      <c r="AT318" s="241"/>
      <c r="AU318" s="241"/>
      <c r="AV318" s="240"/>
      <c r="AW318" s="240"/>
      <c r="AX318" s="240"/>
      <c r="AY318" s="240"/>
      <c r="AZ318" s="240"/>
      <c r="BA318" s="240"/>
      <c r="BB318" s="240"/>
      <c r="BC318" s="240"/>
      <c r="BD318" s="240"/>
      <c r="BE318" s="240"/>
      <c r="BF318" s="240"/>
      <c r="BG318" s="240"/>
      <c r="BH318" s="240"/>
      <c r="BI318" s="240"/>
      <c r="BJ318" s="240"/>
      <c r="BK318" s="240"/>
      <c r="BL318" s="240"/>
      <c r="BM318" s="240"/>
      <c r="BN318" s="240"/>
      <c r="BO318" s="240"/>
      <c r="BP318" s="240"/>
      <c r="BQ318" s="240"/>
      <c r="BR318" s="240"/>
      <c r="BS318" s="240"/>
      <c r="BT318" s="240"/>
      <c r="BU318" s="240"/>
      <c r="BV318" s="240"/>
      <c r="BW318" s="240"/>
      <c r="BX318" s="240"/>
      <c r="BY318" s="240"/>
      <c r="BZ318" s="240"/>
      <c r="CA318" s="240"/>
      <c r="CB318" s="240"/>
      <c r="CC318" s="240"/>
      <c r="CD318" s="240"/>
      <c r="CE318" s="240"/>
    </row>
    <row r="319" spans="1:83" ht="15.75" customHeight="1">
      <c r="A319" s="240"/>
      <c r="B319" s="240"/>
      <c r="C319" s="240"/>
      <c r="D319" s="241"/>
      <c r="E319" s="241"/>
      <c r="F319" s="241"/>
      <c r="G319" s="241"/>
      <c r="H319" s="241"/>
      <c r="I319" s="241"/>
      <c r="J319" s="241"/>
      <c r="K319" s="241"/>
      <c r="L319" s="241"/>
      <c r="M319" s="241"/>
      <c r="N319" s="241"/>
      <c r="O319" s="241"/>
      <c r="P319" s="241"/>
      <c r="Q319" s="241"/>
      <c r="R319" s="241"/>
      <c r="S319" s="241"/>
      <c r="T319" s="241"/>
      <c r="U319" s="241"/>
      <c r="V319" s="241"/>
      <c r="W319" s="241"/>
      <c r="X319" s="241"/>
      <c r="Y319" s="241"/>
      <c r="Z319" s="241"/>
      <c r="AA319" s="241"/>
      <c r="AB319" s="241"/>
      <c r="AC319" s="241"/>
      <c r="AD319" s="241"/>
      <c r="AE319" s="241"/>
      <c r="AF319" s="241"/>
      <c r="AG319" s="241"/>
      <c r="AH319" s="241"/>
      <c r="AI319" s="241"/>
      <c r="AJ319" s="241"/>
      <c r="AK319" s="241"/>
      <c r="AL319" s="241"/>
      <c r="AM319" s="241"/>
      <c r="AN319" s="241"/>
      <c r="AO319" s="241"/>
      <c r="AP319" s="241"/>
      <c r="AQ319" s="241"/>
      <c r="AR319" s="241"/>
      <c r="AS319" s="241"/>
      <c r="AT319" s="241"/>
      <c r="AU319" s="241"/>
      <c r="AV319" s="240"/>
      <c r="AW319" s="240"/>
      <c r="AX319" s="240"/>
      <c r="AY319" s="240"/>
      <c r="AZ319" s="240"/>
      <c r="BA319" s="240"/>
      <c r="BB319" s="240"/>
      <c r="BC319" s="240"/>
      <c r="BD319" s="240"/>
      <c r="BE319" s="240"/>
      <c r="BF319" s="240"/>
      <c r="BG319" s="240"/>
      <c r="BH319" s="240"/>
      <c r="BI319" s="240"/>
      <c r="BJ319" s="240"/>
      <c r="BK319" s="240"/>
      <c r="BL319" s="240"/>
      <c r="BM319" s="240"/>
      <c r="BN319" s="240"/>
      <c r="BO319" s="240"/>
      <c r="BP319" s="240"/>
      <c r="BQ319" s="240"/>
      <c r="BR319" s="240"/>
      <c r="BS319" s="240"/>
      <c r="BT319" s="240"/>
      <c r="BU319" s="240"/>
      <c r="BV319" s="240"/>
      <c r="BW319" s="240"/>
      <c r="BX319" s="240"/>
      <c r="BY319" s="240"/>
      <c r="BZ319" s="240"/>
      <c r="CA319" s="240"/>
      <c r="CB319" s="240"/>
      <c r="CC319" s="240"/>
      <c r="CD319" s="240"/>
      <c r="CE319" s="240"/>
    </row>
    <row r="320" spans="1:83" ht="15.75" customHeight="1">
      <c r="A320" s="240"/>
      <c r="B320" s="240"/>
      <c r="C320" s="240"/>
      <c r="D320" s="241"/>
      <c r="E320" s="241"/>
      <c r="F320" s="241"/>
      <c r="G320" s="241"/>
      <c r="H320" s="241"/>
      <c r="I320" s="241"/>
      <c r="J320" s="241"/>
      <c r="K320" s="241"/>
      <c r="L320" s="241"/>
      <c r="M320" s="241"/>
      <c r="N320" s="241"/>
      <c r="O320" s="241"/>
      <c r="P320" s="241"/>
      <c r="Q320" s="241"/>
      <c r="R320" s="241"/>
      <c r="S320" s="241"/>
      <c r="T320" s="241"/>
      <c r="U320" s="241"/>
      <c r="V320" s="241"/>
      <c r="W320" s="241"/>
      <c r="X320" s="241"/>
      <c r="Y320" s="241"/>
      <c r="Z320" s="241"/>
      <c r="AA320" s="241"/>
      <c r="AB320" s="241"/>
      <c r="AC320" s="241"/>
      <c r="AD320" s="241"/>
      <c r="AE320" s="241"/>
      <c r="AF320" s="241"/>
      <c r="AG320" s="241"/>
      <c r="AH320" s="241"/>
      <c r="AI320" s="241"/>
      <c r="AJ320" s="241"/>
      <c r="AK320" s="241"/>
      <c r="AL320" s="241"/>
      <c r="AM320" s="241"/>
      <c r="AN320" s="241"/>
      <c r="AO320" s="241"/>
      <c r="AP320" s="241"/>
      <c r="AQ320" s="241"/>
      <c r="AR320" s="241"/>
      <c r="AS320" s="241"/>
      <c r="AT320" s="241"/>
      <c r="AU320" s="241"/>
      <c r="AV320" s="240"/>
      <c r="AW320" s="240"/>
      <c r="AX320" s="240"/>
      <c r="AY320" s="240"/>
      <c r="AZ320" s="240"/>
      <c r="BA320" s="240"/>
      <c r="BB320" s="240"/>
      <c r="BC320" s="240"/>
      <c r="BD320" s="240"/>
      <c r="BE320" s="240"/>
      <c r="BF320" s="240"/>
      <c r="BG320" s="240"/>
      <c r="BH320" s="240"/>
      <c r="BI320" s="240"/>
      <c r="BJ320" s="240"/>
      <c r="BK320" s="240"/>
      <c r="BL320" s="240"/>
      <c r="BM320" s="240"/>
      <c r="BN320" s="240"/>
      <c r="BO320" s="240"/>
      <c r="BP320" s="240"/>
      <c r="BQ320" s="240"/>
      <c r="BR320" s="240"/>
      <c r="BS320" s="240"/>
      <c r="BT320" s="240"/>
      <c r="BU320" s="240"/>
      <c r="BV320" s="240"/>
      <c r="BW320" s="240"/>
      <c r="BX320" s="240"/>
      <c r="BY320" s="240"/>
      <c r="BZ320" s="240"/>
      <c r="CA320" s="240"/>
      <c r="CB320" s="240"/>
      <c r="CC320" s="240"/>
      <c r="CD320" s="240"/>
      <c r="CE320" s="240"/>
    </row>
    <row r="321" spans="1:83" ht="15.75" customHeight="1">
      <c r="A321" s="240"/>
      <c r="B321" s="240"/>
      <c r="C321" s="240"/>
      <c r="D321" s="241"/>
      <c r="E321" s="241"/>
      <c r="F321" s="241"/>
      <c r="G321" s="241"/>
      <c r="H321" s="241"/>
      <c r="I321" s="241"/>
      <c r="J321" s="241"/>
      <c r="K321" s="241"/>
      <c r="L321" s="241"/>
      <c r="M321" s="241"/>
      <c r="N321" s="241"/>
      <c r="O321" s="241"/>
      <c r="P321" s="241"/>
      <c r="Q321" s="241"/>
      <c r="R321" s="241"/>
      <c r="S321" s="241"/>
      <c r="T321" s="241"/>
      <c r="U321" s="241"/>
      <c r="V321" s="241"/>
      <c r="W321" s="241"/>
      <c r="X321" s="241"/>
      <c r="Y321" s="241"/>
      <c r="Z321" s="241"/>
      <c r="AA321" s="241"/>
      <c r="AB321" s="241"/>
      <c r="AC321" s="241"/>
      <c r="AD321" s="241"/>
      <c r="AE321" s="241"/>
      <c r="AF321" s="241"/>
      <c r="AG321" s="241"/>
      <c r="AH321" s="241"/>
      <c r="AI321" s="241"/>
      <c r="AJ321" s="241"/>
      <c r="AK321" s="241"/>
      <c r="AL321" s="241"/>
      <c r="AM321" s="241"/>
      <c r="AN321" s="241"/>
      <c r="AO321" s="241"/>
      <c r="AP321" s="241"/>
      <c r="AQ321" s="241"/>
      <c r="AR321" s="241"/>
      <c r="AS321" s="241"/>
      <c r="AT321" s="241"/>
      <c r="AU321" s="241"/>
      <c r="AV321" s="240"/>
      <c r="AW321" s="240"/>
      <c r="AX321" s="240"/>
      <c r="AY321" s="240"/>
      <c r="AZ321" s="240"/>
      <c r="BA321" s="240"/>
      <c r="BB321" s="240"/>
      <c r="BC321" s="240"/>
      <c r="BD321" s="240"/>
      <c r="BE321" s="240"/>
      <c r="BF321" s="240"/>
      <c r="BG321" s="240"/>
      <c r="BH321" s="240"/>
      <c r="BI321" s="240"/>
      <c r="BJ321" s="240"/>
      <c r="BK321" s="240"/>
      <c r="BL321" s="240"/>
      <c r="BM321" s="240"/>
      <c r="BN321" s="240"/>
      <c r="BO321" s="240"/>
      <c r="BP321" s="240"/>
      <c r="BQ321" s="240"/>
      <c r="BR321" s="240"/>
      <c r="BS321" s="240"/>
      <c r="BT321" s="240"/>
      <c r="BU321" s="240"/>
      <c r="BV321" s="240"/>
      <c r="BW321" s="240"/>
      <c r="BX321" s="240"/>
      <c r="BY321" s="240"/>
      <c r="BZ321" s="240"/>
      <c r="CA321" s="240"/>
      <c r="CB321" s="240"/>
      <c r="CC321" s="240"/>
      <c r="CD321" s="240"/>
      <c r="CE321" s="240"/>
    </row>
    <row r="322" spans="1:83" ht="15.75" customHeight="1">
      <c r="A322" s="240"/>
      <c r="B322" s="240"/>
      <c r="C322" s="240"/>
      <c r="D322" s="241"/>
      <c r="E322" s="241"/>
      <c r="F322" s="241"/>
      <c r="G322" s="241"/>
      <c r="H322" s="241"/>
      <c r="I322" s="241"/>
      <c r="J322" s="241"/>
      <c r="K322" s="241"/>
      <c r="L322" s="241"/>
      <c r="M322" s="241"/>
      <c r="N322" s="241"/>
      <c r="O322" s="241"/>
      <c r="P322" s="241"/>
      <c r="Q322" s="241"/>
      <c r="R322" s="241"/>
      <c r="S322" s="241"/>
      <c r="T322" s="241"/>
      <c r="U322" s="241"/>
      <c r="V322" s="241"/>
      <c r="W322" s="241"/>
      <c r="X322" s="241"/>
      <c r="Y322" s="241"/>
      <c r="Z322" s="241"/>
      <c r="AA322" s="241"/>
      <c r="AB322" s="241"/>
      <c r="AC322" s="241"/>
      <c r="AD322" s="241"/>
      <c r="AE322" s="241"/>
      <c r="AF322" s="241"/>
      <c r="AG322" s="241"/>
      <c r="AH322" s="241"/>
      <c r="AI322" s="241"/>
      <c r="AJ322" s="241"/>
      <c r="AK322" s="241"/>
      <c r="AL322" s="241"/>
      <c r="AM322" s="241"/>
      <c r="AN322" s="241"/>
      <c r="AO322" s="241"/>
      <c r="AP322" s="241"/>
      <c r="AQ322" s="241"/>
      <c r="AR322" s="241"/>
      <c r="AS322" s="241"/>
      <c r="AT322" s="241"/>
      <c r="AU322" s="241"/>
      <c r="AV322" s="240"/>
      <c r="AW322" s="240"/>
      <c r="AX322" s="240"/>
      <c r="AY322" s="240"/>
      <c r="AZ322" s="240"/>
      <c r="BA322" s="240"/>
      <c r="BB322" s="240"/>
      <c r="BC322" s="240"/>
      <c r="BD322" s="240"/>
      <c r="BE322" s="240"/>
      <c r="BF322" s="240"/>
      <c r="BG322" s="240"/>
      <c r="BH322" s="240"/>
      <c r="BI322" s="240"/>
      <c r="BJ322" s="240"/>
      <c r="BK322" s="240"/>
      <c r="BL322" s="240"/>
      <c r="BM322" s="240"/>
      <c r="BN322" s="240"/>
      <c r="BO322" s="240"/>
      <c r="BP322" s="240"/>
      <c r="BQ322" s="240"/>
      <c r="BR322" s="240"/>
      <c r="BS322" s="240"/>
      <c r="BT322" s="240"/>
      <c r="BU322" s="240"/>
      <c r="BV322" s="240"/>
      <c r="BW322" s="240"/>
      <c r="BX322" s="240"/>
      <c r="BY322" s="240"/>
      <c r="BZ322" s="240"/>
      <c r="CA322" s="240"/>
      <c r="CB322" s="240"/>
      <c r="CC322" s="240"/>
      <c r="CD322" s="240"/>
      <c r="CE322" s="240"/>
    </row>
    <row r="323" spans="1:83" ht="15.75" customHeight="1">
      <c r="A323" s="240"/>
      <c r="B323" s="240"/>
      <c r="C323" s="240"/>
      <c r="D323" s="241"/>
      <c r="E323" s="241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1"/>
      <c r="S323" s="241"/>
      <c r="T323" s="241"/>
      <c r="U323" s="241"/>
      <c r="V323" s="241"/>
      <c r="W323" s="241"/>
      <c r="X323" s="241"/>
      <c r="Y323" s="241"/>
      <c r="Z323" s="241"/>
      <c r="AA323" s="241"/>
      <c r="AB323" s="241"/>
      <c r="AC323" s="241"/>
      <c r="AD323" s="241"/>
      <c r="AE323" s="241"/>
      <c r="AF323" s="241"/>
      <c r="AG323" s="241"/>
      <c r="AH323" s="241"/>
      <c r="AI323" s="241"/>
      <c r="AJ323" s="241"/>
      <c r="AK323" s="241"/>
      <c r="AL323" s="241"/>
      <c r="AM323" s="241"/>
      <c r="AN323" s="241"/>
      <c r="AO323" s="241"/>
      <c r="AP323" s="241"/>
      <c r="AQ323" s="241"/>
      <c r="AR323" s="241"/>
      <c r="AS323" s="241"/>
      <c r="AT323" s="241"/>
      <c r="AU323" s="241"/>
      <c r="AV323" s="240"/>
      <c r="AW323" s="240"/>
      <c r="AX323" s="240"/>
      <c r="AY323" s="240"/>
      <c r="AZ323" s="240"/>
      <c r="BA323" s="240"/>
      <c r="BB323" s="240"/>
      <c r="BC323" s="240"/>
      <c r="BD323" s="240"/>
      <c r="BE323" s="240"/>
      <c r="BF323" s="240"/>
      <c r="BG323" s="240"/>
      <c r="BH323" s="240"/>
      <c r="BI323" s="240"/>
      <c r="BJ323" s="240"/>
      <c r="BK323" s="240"/>
      <c r="BL323" s="240"/>
      <c r="BM323" s="240"/>
      <c r="BN323" s="240"/>
      <c r="BO323" s="240"/>
      <c r="BP323" s="240"/>
      <c r="BQ323" s="240"/>
      <c r="BR323" s="240"/>
      <c r="BS323" s="240"/>
      <c r="BT323" s="240"/>
      <c r="BU323" s="240"/>
      <c r="BV323" s="240"/>
      <c r="BW323" s="240"/>
      <c r="BX323" s="240"/>
      <c r="BY323" s="240"/>
      <c r="BZ323" s="240"/>
      <c r="CA323" s="240"/>
      <c r="CB323" s="240"/>
      <c r="CC323" s="240"/>
      <c r="CD323" s="240"/>
      <c r="CE323" s="240"/>
    </row>
    <row r="324" spans="1:83" ht="15.75" customHeight="1">
      <c r="A324" s="240"/>
      <c r="B324" s="240"/>
      <c r="C324" s="240"/>
      <c r="D324" s="241"/>
      <c r="E324" s="241"/>
      <c r="F324" s="241"/>
      <c r="G324" s="241"/>
      <c r="H324" s="241"/>
      <c r="I324" s="241"/>
      <c r="J324" s="241"/>
      <c r="K324" s="241"/>
      <c r="L324" s="241"/>
      <c r="M324" s="241"/>
      <c r="N324" s="241"/>
      <c r="O324" s="241"/>
      <c r="P324" s="241"/>
      <c r="Q324" s="241"/>
      <c r="R324" s="241"/>
      <c r="S324" s="241"/>
      <c r="T324" s="241"/>
      <c r="U324" s="241"/>
      <c r="V324" s="241"/>
      <c r="W324" s="241"/>
      <c r="X324" s="241"/>
      <c r="Y324" s="241"/>
      <c r="Z324" s="241"/>
      <c r="AA324" s="241"/>
      <c r="AB324" s="241"/>
      <c r="AC324" s="241"/>
      <c r="AD324" s="241"/>
      <c r="AE324" s="241"/>
      <c r="AF324" s="241"/>
      <c r="AG324" s="241"/>
      <c r="AH324" s="241"/>
      <c r="AI324" s="241"/>
      <c r="AJ324" s="241"/>
      <c r="AK324" s="241"/>
      <c r="AL324" s="241"/>
      <c r="AM324" s="241"/>
      <c r="AN324" s="241"/>
      <c r="AO324" s="241"/>
      <c r="AP324" s="241"/>
      <c r="AQ324" s="241"/>
      <c r="AR324" s="241"/>
      <c r="AS324" s="241"/>
      <c r="AT324" s="241"/>
      <c r="AU324" s="241"/>
      <c r="AV324" s="240"/>
      <c r="AW324" s="240"/>
      <c r="AX324" s="240"/>
      <c r="AY324" s="240"/>
      <c r="AZ324" s="240"/>
      <c r="BA324" s="240"/>
      <c r="BB324" s="240"/>
      <c r="BC324" s="240"/>
      <c r="BD324" s="240"/>
      <c r="BE324" s="240"/>
      <c r="BF324" s="240"/>
      <c r="BG324" s="240"/>
      <c r="BH324" s="240"/>
      <c r="BI324" s="240"/>
      <c r="BJ324" s="240"/>
      <c r="BK324" s="240"/>
      <c r="BL324" s="240"/>
      <c r="BM324" s="240"/>
      <c r="BN324" s="240"/>
      <c r="BO324" s="240"/>
      <c r="BP324" s="240"/>
      <c r="BQ324" s="240"/>
      <c r="BR324" s="240"/>
      <c r="BS324" s="240"/>
      <c r="BT324" s="240"/>
      <c r="BU324" s="240"/>
      <c r="BV324" s="240"/>
      <c r="BW324" s="240"/>
      <c r="BX324" s="240"/>
      <c r="BY324" s="240"/>
      <c r="BZ324" s="240"/>
      <c r="CA324" s="240"/>
      <c r="CB324" s="240"/>
      <c r="CC324" s="240"/>
      <c r="CD324" s="240"/>
      <c r="CE324" s="240"/>
    </row>
    <row r="325" spans="1:83" ht="15.75" customHeight="1">
      <c r="A325" s="240"/>
      <c r="B325" s="240"/>
      <c r="C325" s="240"/>
      <c r="D325" s="241"/>
      <c r="E325" s="241"/>
      <c r="F325" s="241"/>
      <c r="G325" s="241"/>
      <c r="H325" s="241"/>
      <c r="I325" s="241"/>
      <c r="J325" s="241"/>
      <c r="K325" s="241"/>
      <c r="L325" s="241"/>
      <c r="M325" s="241"/>
      <c r="N325" s="241"/>
      <c r="O325" s="241"/>
      <c r="P325" s="241"/>
      <c r="Q325" s="241"/>
      <c r="R325" s="241"/>
      <c r="S325" s="241"/>
      <c r="T325" s="241"/>
      <c r="U325" s="241"/>
      <c r="V325" s="241"/>
      <c r="W325" s="241"/>
      <c r="X325" s="241"/>
      <c r="Y325" s="241"/>
      <c r="Z325" s="241"/>
      <c r="AA325" s="241"/>
      <c r="AB325" s="241"/>
      <c r="AC325" s="241"/>
      <c r="AD325" s="241"/>
      <c r="AE325" s="241"/>
      <c r="AF325" s="241"/>
      <c r="AG325" s="241"/>
      <c r="AH325" s="241"/>
      <c r="AI325" s="241"/>
      <c r="AJ325" s="241"/>
      <c r="AK325" s="241"/>
      <c r="AL325" s="241"/>
      <c r="AM325" s="241"/>
      <c r="AN325" s="241"/>
      <c r="AO325" s="241"/>
      <c r="AP325" s="241"/>
      <c r="AQ325" s="241"/>
      <c r="AR325" s="241"/>
      <c r="AS325" s="241"/>
      <c r="AT325" s="241"/>
      <c r="AU325" s="241"/>
      <c r="AV325" s="240"/>
      <c r="AW325" s="240"/>
      <c r="AX325" s="240"/>
      <c r="AY325" s="240"/>
      <c r="AZ325" s="240"/>
      <c r="BA325" s="240"/>
      <c r="BB325" s="240"/>
      <c r="BC325" s="240"/>
      <c r="BD325" s="240"/>
      <c r="BE325" s="240"/>
      <c r="BF325" s="240"/>
      <c r="BG325" s="240"/>
      <c r="BH325" s="240"/>
      <c r="BI325" s="240"/>
      <c r="BJ325" s="240"/>
      <c r="BK325" s="240"/>
      <c r="BL325" s="240"/>
      <c r="BM325" s="240"/>
      <c r="BN325" s="240"/>
      <c r="BO325" s="240"/>
      <c r="BP325" s="240"/>
      <c r="BQ325" s="240"/>
      <c r="BR325" s="240"/>
      <c r="BS325" s="240"/>
      <c r="BT325" s="240"/>
      <c r="BU325" s="240"/>
      <c r="BV325" s="240"/>
      <c r="BW325" s="240"/>
      <c r="BX325" s="240"/>
      <c r="BY325" s="240"/>
      <c r="BZ325" s="240"/>
      <c r="CA325" s="240"/>
      <c r="CB325" s="240"/>
      <c r="CC325" s="240"/>
      <c r="CD325" s="240"/>
      <c r="CE325" s="240"/>
    </row>
    <row r="326" spans="1:83" ht="15.75" customHeight="1">
      <c r="A326" s="240"/>
      <c r="B326" s="240"/>
      <c r="C326" s="240"/>
      <c r="D326" s="241"/>
      <c r="E326" s="241"/>
      <c r="F326" s="241"/>
      <c r="G326" s="241"/>
      <c r="H326" s="241"/>
      <c r="I326" s="241"/>
      <c r="J326" s="241"/>
      <c r="K326" s="241"/>
      <c r="L326" s="241"/>
      <c r="M326" s="241"/>
      <c r="N326" s="241"/>
      <c r="O326" s="241"/>
      <c r="P326" s="241"/>
      <c r="Q326" s="241"/>
      <c r="R326" s="241"/>
      <c r="S326" s="241"/>
      <c r="T326" s="241"/>
      <c r="U326" s="241"/>
      <c r="V326" s="241"/>
      <c r="W326" s="241"/>
      <c r="X326" s="241"/>
      <c r="Y326" s="241"/>
      <c r="Z326" s="241"/>
      <c r="AA326" s="241"/>
      <c r="AB326" s="241"/>
      <c r="AC326" s="241"/>
      <c r="AD326" s="241"/>
      <c r="AE326" s="241"/>
      <c r="AF326" s="241"/>
      <c r="AG326" s="241"/>
      <c r="AH326" s="241"/>
      <c r="AI326" s="241"/>
      <c r="AJ326" s="241"/>
      <c r="AK326" s="241"/>
      <c r="AL326" s="241"/>
      <c r="AM326" s="241"/>
      <c r="AN326" s="241"/>
      <c r="AO326" s="241"/>
      <c r="AP326" s="241"/>
      <c r="AQ326" s="241"/>
      <c r="AR326" s="241"/>
      <c r="AS326" s="241"/>
      <c r="AT326" s="241"/>
      <c r="AU326" s="241"/>
      <c r="AV326" s="240"/>
      <c r="AW326" s="240"/>
      <c r="AX326" s="240"/>
      <c r="AY326" s="240"/>
      <c r="AZ326" s="240"/>
      <c r="BA326" s="240"/>
      <c r="BB326" s="240"/>
      <c r="BC326" s="240"/>
      <c r="BD326" s="240"/>
      <c r="BE326" s="240"/>
      <c r="BF326" s="240"/>
      <c r="BG326" s="240"/>
      <c r="BH326" s="240"/>
      <c r="BI326" s="240"/>
      <c r="BJ326" s="240"/>
      <c r="BK326" s="240"/>
      <c r="BL326" s="240"/>
      <c r="BM326" s="240"/>
      <c r="BN326" s="240"/>
      <c r="BO326" s="240"/>
      <c r="BP326" s="240"/>
      <c r="BQ326" s="240"/>
      <c r="BR326" s="240"/>
      <c r="BS326" s="240"/>
      <c r="BT326" s="240"/>
      <c r="BU326" s="240"/>
      <c r="BV326" s="240"/>
      <c r="BW326" s="240"/>
      <c r="BX326" s="240"/>
      <c r="BY326" s="240"/>
      <c r="BZ326" s="240"/>
      <c r="CA326" s="240"/>
      <c r="CB326" s="240"/>
      <c r="CC326" s="240"/>
      <c r="CD326" s="240"/>
      <c r="CE326" s="240"/>
    </row>
    <row r="327" spans="1:83" ht="15.75" customHeight="1">
      <c r="A327" s="240"/>
      <c r="B327" s="240"/>
      <c r="C327" s="240"/>
      <c r="D327" s="241"/>
      <c r="E327" s="241"/>
      <c r="F327" s="241"/>
      <c r="G327" s="241"/>
      <c r="H327" s="241"/>
      <c r="I327" s="241"/>
      <c r="J327" s="241"/>
      <c r="K327" s="241"/>
      <c r="L327" s="241"/>
      <c r="M327" s="241"/>
      <c r="N327" s="241"/>
      <c r="O327" s="241"/>
      <c r="P327" s="241"/>
      <c r="Q327" s="241"/>
      <c r="R327" s="241"/>
      <c r="S327" s="241"/>
      <c r="T327" s="241"/>
      <c r="U327" s="241"/>
      <c r="V327" s="241"/>
      <c r="W327" s="241"/>
      <c r="X327" s="241"/>
      <c r="Y327" s="241"/>
      <c r="Z327" s="241"/>
      <c r="AA327" s="241"/>
      <c r="AB327" s="241"/>
      <c r="AC327" s="241"/>
      <c r="AD327" s="241"/>
      <c r="AE327" s="241"/>
      <c r="AF327" s="241"/>
      <c r="AG327" s="241"/>
      <c r="AH327" s="241"/>
      <c r="AI327" s="241"/>
      <c r="AJ327" s="241"/>
      <c r="AK327" s="241"/>
      <c r="AL327" s="241"/>
      <c r="AM327" s="241"/>
      <c r="AN327" s="241"/>
      <c r="AO327" s="241"/>
      <c r="AP327" s="241"/>
      <c r="AQ327" s="241"/>
      <c r="AR327" s="241"/>
      <c r="AS327" s="241"/>
      <c r="AT327" s="241"/>
      <c r="AU327" s="241"/>
      <c r="AV327" s="240"/>
      <c r="AW327" s="240"/>
      <c r="AX327" s="240"/>
      <c r="AY327" s="240"/>
      <c r="AZ327" s="240"/>
      <c r="BA327" s="240"/>
      <c r="BB327" s="240"/>
      <c r="BC327" s="240"/>
      <c r="BD327" s="240"/>
      <c r="BE327" s="240"/>
      <c r="BF327" s="240"/>
      <c r="BG327" s="240"/>
      <c r="BH327" s="240"/>
      <c r="BI327" s="240"/>
      <c r="BJ327" s="240"/>
      <c r="BK327" s="240"/>
      <c r="BL327" s="240"/>
      <c r="BM327" s="240"/>
      <c r="BN327" s="240"/>
      <c r="BO327" s="240"/>
      <c r="BP327" s="240"/>
      <c r="BQ327" s="240"/>
      <c r="BR327" s="240"/>
      <c r="BS327" s="240"/>
      <c r="BT327" s="240"/>
      <c r="BU327" s="240"/>
      <c r="BV327" s="240"/>
      <c r="BW327" s="240"/>
      <c r="BX327" s="240"/>
      <c r="BY327" s="240"/>
      <c r="BZ327" s="240"/>
      <c r="CA327" s="240"/>
      <c r="CB327" s="240"/>
      <c r="CC327" s="240"/>
      <c r="CD327" s="240"/>
      <c r="CE327" s="240"/>
    </row>
    <row r="328" spans="1:83" ht="15.75" customHeight="1">
      <c r="A328" s="240"/>
      <c r="B328" s="240"/>
      <c r="C328" s="240"/>
      <c r="D328" s="241"/>
      <c r="E328" s="241"/>
      <c r="F328" s="241"/>
      <c r="G328" s="241"/>
      <c r="H328" s="241"/>
      <c r="I328" s="241"/>
      <c r="J328" s="241"/>
      <c r="K328" s="241"/>
      <c r="L328" s="241"/>
      <c r="M328" s="241"/>
      <c r="N328" s="241"/>
      <c r="O328" s="241"/>
      <c r="P328" s="241"/>
      <c r="Q328" s="241"/>
      <c r="R328" s="241"/>
      <c r="S328" s="241"/>
      <c r="T328" s="241"/>
      <c r="U328" s="241"/>
      <c r="V328" s="241"/>
      <c r="W328" s="241"/>
      <c r="X328" s="241"/>
      <c r="Y328" s="241"/>
      <c r="Z328" s="241"/>
      <c r="AA328" s="241"/>
      <c r="AB328" s="241"/>
      <c r="AC328" s="241"/>
      <c r="AD328" s="241"/>
      <c r="AE328" s="241"/>
      <c r="AF328" s="241"/>
      <c r="AG328" s="241"/>
      <c r="AH328" s="241"/>
      <c r="AI328" s="241"/>
      <c r="AJ328" s="241"/>
      <c r="AK328" s="241"/>
      <c r="AL328" s="241"/>
      <c r="AM328" s="241"/>
      <c r="AN328" s="241"/>
      <c r="AO328" s="241"/>
      <c r="AP328" s="241"/>
      <c r="AQ328" s="241"/>
      <c r="AR328" s="241"/>
      <c r="AS328" s="241"/>
      <c r="AT328" s="241"/>
      <c r="AU328" s="241"/>
      <c r="AV328" s="240"/>
      <c r="AW328" s="240"/>
      <c r="AX328" s="240"/>
      <c r="AY328" s="240"/>
      <c r="AZ328" s="240"/>
      <c r="BA328" s="240"/>
      <c r="BB328" s="240"/>
      <c r="BC328" s="240"/>
      <c r="BD328" s="240"/>
      <c r="BE328" s="240"/>
      <c r="BF328" s="240"/>
      <c r="BG328" s="240"/>
      <c r="BH328" s="240"/>
      <c r="BI328" s="240"/>
      <c r="BJ328" s="240"/>
      <c r="BK328" s="240"/>
      <c r="BL328" s="240"/>
      <c r="BM328" s="240"/>
      <c r="BN328" s="240"/>
      <c r="BO328" s="240"/>
      <c r="BP328" s="240"/>
      <c r="BQ328" s="240"/>
      <c r="BR328" s="240"/>
      <c r="BS328" s="240"/>
      <c r="BT328" s="240"/>
      <c r="BU328" s="240"/>
      <c r="BV328" s="240"/>
      <c r="BW328" s="240"/>
      <c r="BX328" s="240"/>
      <c r="BY328" s="240"/>
      <c r="BZ328" s="240"/>
      <c r="CA328" s="240"/>
      <c r="CB328" s="240"/>
      <c r="CC328" s="240"/>
      <c r="CD328" s="240"/>
      <c r="CE328" s="240"/>
    </row>
    <row r="329" spans="1:83" ht="15.75" customHeight="1">
      <c r="A329" s="240"/>
      <c r="B329" s="240"/>
      <c r="C329" s="240"/>
      <c r="D329" s="241"/>
      <c r="E329" s="241"/>
      <c r="F329" s="241"/>
      <c r="G329" s="241"/>
      <c r="H329" s="241"/>
      <c r="I329" s="241"/>
      <c r="J329" s="241"/>
      <c r="K329" s="241"/>
      <c r="L329" s="241"/>
      <c r="M329" s="241"/>
      <c r="N329" s="241"/>
      <c r="O329" s="241"/>
      <c r="P329" s="241"/>
      <c r="Q329" s="241"/>
      <c r="R329" s="241"/>
      <c r="S329" s="241"/>
      <c r="T329" s="241"/>
      <c r="U329" s="241"/>
      <c r="V329" s="241"/>
      <c r="W329" s="241"/>
      <c r="X329" s="241"/>
      <c r="Y329" s="241"/>
      <c r="Z329" s="241"/>
      <c r="AA329" s="241"/>
      <c r="AB329" s="241"/>
      <c r="AC329" s="241"/>
      <c r="AD329" s="241"/>
      <c r="AE329" s="241"/>
      <c r="AF329" s="241"/>
      <c r="AG329" s="241"/>
      <c r="AH329" s="241"/>
      <c r="AI329" s="241"/>
      <c r="AJ329" s="241"/>
      <c r="AK329" s="241"/>
      <c r="AL329" s="241"/>
      <c r="AM329" s="241"/>
      <c r="AN329" s="241"/>
      <c r="AO329" s="241"/>
      <c r="AP329" s="241"/>
      <c r="AQ329" s="241"/>
      <c r="AR329" s="241"/>
      <c r="AS329" s="241"/>
      <c r="AT329" s="241"/>
      <c r="AU329" s="241"/>
      <c r="AV329" s="240"/>
      <c r="AW329" s="240"/>
      <c r="AX329" s="240"/>
      <c r="AY329" s="240"/>
      <c r="AZ329" s="240"/>
      <c r="BA329" s="240"/>
      <c r="BB329" s="240"/>
      <c r="BC329" s="240"/>
      <c r="BD329" s="240"/>
      <c r="BE329" s="240"/>
      <c r="BF329" s="240"/>
      <c r="BG329" s="240"/>
      <c r="BH329" s="240"/>
      <c r="BI329" s="240"/>
      <c r="BJ329" s="240"/>
      <c r="BK329" s="240"/>
      <c r="BL329" s="240"/>
      <c r="BM329" s="240"/>
      <c r="BN329" s="240"/>
      <c r="BO329" s="240"/>
      <c r="BP329" s="240"/>
      <c r="BQ329" s="240"/>
      <c r="BR329" s="240"/>
      <c r="BS329" s="240"/>
      <c r="BT329" s="240"/>
      <c r="BU329" s="240"/>
      <c r="BV329" s="240"/>
      <c r="BW329" s="240"/>
      <c r="BX329" s="240"/>
      <c r="BY329" s="240"/>
      <c r="BZ329" s="240"/>
      <c r="CA329" s="240"/>
      <c r="CB329" s="240"/>
      <c r="CC329" s="240"/>
      <c r="CD329" s="240"/>
      <c r="CE329" s="240"/>
    </row>
    <row r="330" spans="1:83" ht="15.75" customHeight="1">
      <c r="A330" s="240"/>
      <c r="B330" s="240"/>
      <c r="C330" s="240"/>
      <c r="D330" s="241"/>
      <c r="E330" s="241"/>
      <c r="F330" s="241"/>
      <c r="G330" s="241"/>
      <c r="H330" s="241"/>
      <c r="I330" s="241"/>
      <c r="J330" s="241"/>
      <c r="K330" s="241"/>
      <c r="L330" s="241"/>
      <c r="M330" s="241"/>
      <c r="N330" s="241"/>
      <c r="O330" s="241"/>
      <c r="P330" s="241"/>
      <c r="Q330" s="241"/>
      <c r="R330" s="241"/>
      <c r="S330" s="241"/>
      <c r="T330" s="241"/>
      <c r="U330" s="241"/>
      <c r="V330" s="241"/>
      <c r="W330" s="241"/>
      <c r="X330" s="241"/>
      <c r="Y330" s="241"/>
      <c r="Z330" s="241"/>
      <c r="AA330" s="241"/>
      <c r="AB330" s="241"/>
      <c r="AC330" s="241"/>
      <c r="AD330" s="241"/>
      <c r="AE330" s="241"/>
      <c r="AF330" s="241"/>
      <c r="AG330" s="241"/>
      <c r="AH330" s="241"/>
      <c r="AI330" s="241"/>
      <c r="AJ330" s="241"/>
      <c r="AK330" s="241"/>
      <c r="AL330" s="241"/>
      <c r="AM330" s="241"/>
      <c r="AN330" s="241"/>
      <c r="AO330" s="241"/>
      <c r="AP330" s="241"/>
      <c r="AQ330" s="241"/>
      <c r="AR330" s="241"/>
      <c r="AS330" s="241"/>
      <c r="AT330" s="241"/>
      <c r="AU330" s="241"/>
      <c r="AV330" s="240"/>
      <c r="AW330" s="240"/>
      <c r="AX330" s="240"/>
      <c r="AY330" s="240"/>
      <c r="AZ330" s="240"/>
      <c r="BA330" s="240"/>
      <c r="BB330" s="240"/>
      <c r="BC330" s="240"/>
      <c r="BD330" s="240"/>
      <c r="BE330" s="240"/>
      <c r="BF330" s="240"/>
      <c r="BG330" s="240"/>
      <c r="BH330" s="240"/>
      <c r="BI330" s="240"/>
      <c r="BJ330" s="240"/>
      <c r="BK330" s="240"/>
      <c r="BL330" s="240"/>
      <c r="BM330" s="240"/>
      <c r="BN330" s="240"/>
      <c r="BO330" s="240"/>
      <c r="BP330" s="240"/>
      <c r="BQ330" s="240"/>
      <c r="BR330" s="240"/>
      <c r="BS330" s="240"/>
      <c r="BT330" s="240"/>
      <c r="BU330" s="240"/>
      <c r="BV330" s="240"/>
      <c r="BW330" s="240"/>
      <c r="BX330" s="240"/>
      <c r="BY330" s="240"/>
      <c r="BZ330" s="240"/>
      <c r="CA330" s="240"/>
      <c r="CB330" s="240"/>
      <c r="CC330" s="240"/>
      <c r="CD330" s="240"/>
      <c r="CE330" s="240"/>
    </row>
    <row r="331" spans="1:83" ht="15.75" customHeight="1">
      <c r="A331" s="240"/>
      <c r="B331" s="240"/>
      <c r="C331" s="240"/>
      <c r="D331" s="241"/>
      <c r="E331" s="241"/>
      <c r="F331" s="241"/>
      <c r="G331" s="241"/>
      <c r="H331" s="241"/>
      <c r="I331" s="241"/>
      <c r="J331" s="241"/>
      <c r="K331" s="241"/>
      <c r="L331" s="241"/>
      <c r="M331" s="241"/>
      <c r="N331" s="241"/>
      <c r="O331" s="241"/>
      <c r="P331" s="241"/>
      <c r="Q331" s="241"/>
      <c r="R331" s="241"/>
      <c r="S331" s="241"/>
      <c r="T331" s="241"/>
      <c r="U331" s="241"/>
      <c r="V331" s="241"/>
      <c r="W331" s="241"/>
      <c r="X331" s="241"/>
      <c r="Y331" s="241"/>
      <c r="Z331" s="241"/>
      <c r="AA331" s="241"/>
      <c r="AB331" s="241"/>
      <c r="AC331" s="241"/>
      <c r="AD331" s="241"/>
      <c r="AE331" s="241"/>
      <c r="AF331" s="241"/>
      <c r="AG331" s="241"/>
      <c r="AH331" s="241"/>
      <c r="AI331" s="241"/>
      <c r="AJ331" s="241"/>
      <c r="AK331" s="241"/>
      <c r="AL331" s="241"/>
      <c r="AM331" s="241"/>
      <c r="AN331" s="241"/>
      <c r="AO331" s="241"/>
      <c r="AP331" s="241"/>
      <c r="AQ331" s="241"/>
      <c r="AR331" s="241"/>
      <c r="AS331" s="241"/>
      <c r="AT331" s="241"/>
      <c r="AU331" s="241"/>
      <c r="AV331" s="240"/>
      <c r="AW331" s="240"/>
      <c r="AX331" s="240"/>
      <c r="AY331" s="240"/>
      <c r="AZ331" s="240"/>
      <c r="BA331" s="240"/>
      <c r="BB331" s="240"/>
      <c r="BC331" s="240"/>
      <c r="BD331" s="240"/>
      <c r="BE331" s="240"/>
      <c r="BF331" s="240"/>
      <c r="BG331" s="240"/>
      <c r="BH331" s="240"/>
      <c r="BI331" s="240"/>
      <c r="BJ331" s="240"/>
      <c r="BK331" s="240"/>
      <c r="BL331" s="240"/>
      <c r="BM331" s="240"/>
      <c r="BN331" s="240"/>
      <c r="BO331" s="240"/>
      <c r="BP331" s="240"/>
      <c r="BQ331" s="240"/>
      <c r="BR331" s="240"/>
      <c r="BS331" s="240"/>
      <c r="BT331" s="240"/>
      <c r="BU331" s="240"/>
      <c r="BV331" s="240"/>
      <c r="BW331" s="240"/>
      <c r="BX331" s="240"/>
      <c r="BY331" s="240"/>
      <c r="BZ331" s="240"/>
      <c r="CA331" s="240"/>
      <c r="CB331" s="240"/>
      <c r="CC331" s="240"/>
      <c r="CD331" s="240"/>
      <c r="CE331" s="240"/>
    </row>
    <row r="332" spans="1:83" ht="15.75" customHeight="1">
      <c r="A332" s="240"/>
      <c r="B332" s="240"/>
      <c r="C332" s="240"/>
      <c r="D332" s="241"/>
      <c r="E332" s="241"/>
      <c r="F332" s="241"/>
      <c r="G332" s="241"/>
      <c r="H332" s="241"/>
      <c r="I332" s="241"/>
      <c r="J332" s="241"/>
      <c r="K332" s="241"/>
      <c r="L332" s="241"/>
      <c r="M332" s="241"/>
      <c r="N332" s="241"/>
      <c r="O332" s="241"/>
      <c r="P332" s="241"/>
      <c r="Q332" s="241"/>
      <c r="R332" s="241"/>
      <c r="S332" s="241"/>
      <c r="T332" s="241"/>
      <c r="U332" s="241"/>
      <c r="V332" s="241"/>
      <c r="W332" s="241"/>
      <c r="X332" s="241"/>
      <c r="Y332" s="241"/>
      <c r="Z332" s="241"/>
      <c r="AA332" s="241"/>
      <c r="AB332" s="241"/>
      <c r="AC332" s="241"/>
      <c r="AD332" s="241"/>
      <c r="AE332" s="241"/>
      <c r="AF332" s="241"/>
      <c r="AG332" s="241"/>
      <c r="AH332" s="241"/>
      <c r="AI332" s="241"/>
      <c r="AJ332" s="241"/>
      <c r="AK332" s="241"/>
      <c r="AL332" s="241"/>
      <c r="AM332" s="241"/>
      <c r="AN332" s="241"/>
      <c r="AO332" s="241"/>
      <c r="AP332" s="241"/>
      <c r="AQ332" s="241"/>
      <c r="AR332" s="241"/>
      <c r="AS332" s="241"/>
      <c r="AT332" s="241"/>
      <c r="AU332" s="241"/>
      <c r="AV332" s="240"/>
      <c r="AW332" s="240"/>
      <c r="AX332" s="240"/>
      <c r="AY332" s="240"/>
      <c r="AZ332" s="240"/>
      <c r="BA332" s="240"/>
      <c r="BB332" s="240"/>
      <c r="BC332" s="240"/>
      <c r="BD332" s="240"/>
      <c r="BE332" s="240"/>
      <c r="BF332" s="240"/>
      <c r="BG332" s="240"/>
      <c r="BH332" s="240"/>
      <c r="BI332" s="240"/>
      <c r="BJ332" s="240"/>
      <c r="BK332" s="240"/>
      <c r="BL332" s="240"/>
      <c r="BM332" s="240"/>
      <c r="BN332" s="240"/>
      <c r="BO332" s="240"/>
      <c r="BP332" s="240"/>
      <c r="BQ332" s="240"/>
      <c r="BR332" s="240"/>
      <c r="BS332" s="240"/>
      <c r="BT332" s="240"/>
      <c r="BU332" s="240"/>
      <c r="BV332" s="240"/>
      <c r="BW332" s="240"/>
      <c r="BX332" s="240"/>
      <c r="BY332" s="240"/>
      <c r="BZ332" s="240"/>
      <c r="CA332" s="240"/>
      <c r="CB332" s="240"/>
      <c r="CC332" s="240"/>
      <c r="CD332" s="240"/>
      <c r="CE332" s="240"/>
    </row>
    <row r="333" spans="1:83" ht="15.75" customHeight="1">
      <c r="A333" s="240"/>
      <c r="B333" s="240"/>
      <c r="C333" s="240"/>
      <c r="D333" s="241"/>
      <c r="E333" s="241"/>
      <c r="F333" s="241"/>
      <c r="G333" s="241"/>
      <c r="H333" s="241"/>
      <c r="I333" s="241"/>
      <c r="J333" s="241"/>
      <c r="K333" s="241"/>
      <c r="L333" s="241"/>
      <c r="M333" s="241"/>
      <c r="N333" s="241"/>
      <c r="O333" s="241"/>
      <c r="P333" s="241"/>
      <c r="Q333" s="241"/>
      <c r="R333" s="241"/>
      <c r="S333" s="241"/>
      <c r="T333" s="241"/>
      <c r="U333" s="241"/>
      <c r="V333" s="241"/>
      <c r="W333" s="241"/>
      <c r="X333" s="241"/>
      <c r="Y333" s="241"/>
      <c r="Z333" s="241"/>
      <c r="AA333" s="241"/>
      <c r="AB333" s="241"/>
      <c r="AC333" s="241"/>
      <c r="AD333" s="241"/>
      <c r="AE333" s="241"/>
      <c r="AF333" s="241"/>
      <c r="AG333" s="241"/>
      <c r="AH333" s="241"/>
      <c r="AI333" s="241"/>
      <c r="AJ333" s="241"/>
      <c r="AK333" s="241"/>
      <c r="AL333" s="241"/>
      <c r="AM333" s="241"/>
      <c r="AN333" s="241"/>
      <c r="AO333" s="241"/>
      <c r="AP333" s="241"/>
      <c r="AQ333" s="241"/>
      <c r="AR333" s="241"/>
      <c r="AS333" s="241"/>
      <c r="AT333" s="241"/>
      <c r="AU333" s="241"/>
      <c r="AV333" s="240"/>
      <c r="AW333" s="240"/>
      <c r="AX333" s="240"/>
      <c r="AY333" s="240"/>
      <c r="AZ333" s="240"/>
      <c r="BA333" s="240"/>
      <c r="BB333" s="240"/>
      <c r="BC333" s="240"/>
      <c r="BD333" s="240"/>
      <c r="BE333" s="240"/>
      <c r="BF333" s="240"/>
      <c r="BG333" s="240"/>
      <c r="BH333" s="240"/>
      <c r="BI333" s="240"/>
      <c r="BJ333" s="240"/>
      <c r="BK333" s="240"/>
      <c r="BL333" s="240"/>
      <c r="BM333" s="240"/>
      <c r="BN333" s="240"/>
      <c r="BO333" s="240"/>
      <c r="BP333" s="240"/>
      <c r="BQ333" s="240"/>
      <c r="BR333" s="240"/>
      <c r="BS333" s="240"/>
      <c r="BT333" s="240"/>
      <c r="BU333" s="240"/>
      <c r="BV333" s="240"/>
      <c r="BW333" s="240"/>
      <c r="BX333" s="240"/>
      <c r="BY333" s="240"/>
      <c r="BZ333" s="240"/>
      <c r="CA333" s="240"/>
      <c r="CB333" s="240"/>
      <c r="CC333" s="240"/>
      <c r="CD333" s="240"/>
      <c r="CE333" s="240"/>
    </row>
    <row r="334" spans="1:83" ht="15.75" customHeight="1">
      <c r="A334" s="240"/>
      <c r="B334" s="240"/>
      <c r="C334" s="240"/>
      <c r="D334" s="241"/>
      <c r="E334" s="241"/>
      <c r="F334" s="241"/>
      <c r="G334" s="241"/>
      <c r="H334" s="241"/>
      <c r="I334" s="241"/>
      <c r="J334" s="241"/>
      <c r="K334" s="241"/>
      <c r="L334" s="241"/>
      <c r="M334" s="241"/>
      <c r="N334" s="241"/>
      <c r="O334" s="241"/>
      <c r="P334" s="241"/>
      <c r="Q334" s="241"/>
      <c r="R334" s="241"/>
      <c r="S334" s="241"/>
      <c r="T334" s="241"/>
      <c r="U334" s="241"/>
      <c r="V334" s="241"/>
      <c r="W334" s="241"/>
      <c r="X334" s="241"/>
      <c r="Y334" s="241"/>
      <c r="Z334" s="241"/>
      <c r="AA334" s="241"/>
      <c r="AB334" s="241"/>
      <c r="AC334" s="241"/>
      <c r="AD334" s="241"/>
      <c r="AE334" s="241"/>
      <c r="AF334" s="241"/>
      <c r="AG334" s="241"/>
      <c r="AH334" s="241"/>
      <c r="AI334" s="241"/>
      <c r="AJ334" s="241"/>
      <c r="AK334" s="241"/>
      <c r="AL334" s="241"/>
      <c r="AM334" s="241"/>
      <c r="AN334" s="241"/>
      <c r="AO334" s="241"/>
      <c r="AP334" s="241"/>
      <c r="AQ334" s="241"/>
      <c r="AR334" s="241"/>
      <c r="AS334" s="241"/>
      <c r="AT334" s="241"/>
      <c r="AU334" s="241"/>
      <c r="AV334" s="240"/>
      <c r="AW334" s="240"/>
      <c r="AX334" s="240"/>
      <c r="AY334" s="240"/>
      <c r="AZ334" s="240"/>
      <c r="BA334" s="240"/>
      <c r="BB334" s="240"/>
      <c r="BC334" s="240"/>
      <c r="BD334" s="240"/>
      <c r="BE334" s="240"/>
      <c r="BF334" s="240"/>
      <c r="BG334" s="240"/>
      <c r="BH334" s="240"/>
      <c r="BI334" s="240"/>
      <c r="BJ334" s="240"/>
      <c r="BK334" s="240"/>
      <c r="BL334" s="240"/>
      <c r="BM334" s="240"/>
      <c r="BN334" s="240"/>
      <c r="BO334" s="240"/>
      <c r="BP334" s="240"/>
      <c r="BQ334" s="240"/>
      <c r="BR334" s="240"/>
      <c r="BS334" s="240"/>
      <c r="BT334" s="240"/>
      <c r="BU334" s="240"/>
      <c r="BV334" s="240"/>
      <c r="BW334" s="240"/>
      <c r="BX334" s="240"/>
      <c r="BY334" s="240"/>
      <c r="BZ334" s="240"/>
      <c r="CA334" s="240"/>
      <c r="CB334" s="240"/>
      <c r="CC334" s="240"/>
      <c r="CD334" s="240"/>
      <c r="CE334" s="240"/>
    </row>
    <row r="335" spans="1:83" ht="15.75" customHeight="1">
      <c r="A335" s="240"/>
      <c r="B335" s="240"/>
      <c r="C335" s="240"/>
      <c r="D335" s="241"/>
      <c r="E335" s="241"/>
      <c r="F335" s="241"/>
      <c r="G335" s="241"/>
      <c r="H335" s="241"/>
      <c r="I335" s="241"/>
      <c r="J335" s="241"/>
      <c r="K335" s="241"/>
      <c r="L335" s="241"/>
      <c r="M335" s="241"/>
      <c r="N335" s="241"/>
      <c r="O335" s="241"/>
      <c r="P335" s="241"/>
      <c r="Q335" s="241"/>
      <c r="R335" s="241"/>
      <c r="S335" s="241"/>
      <c r="T335" s="241"/>
      <c r="U335" s="241"/>
      <c r="V335" s="241"/>
      <c r="W335" s="241"/>
      <c r="X335" s="241"/>
      <c r="Y335" s="241"/>
      <c r="Z335" s="241"/>
      <c r="AA335" s="241"/>
      <c r="AB335" s="241"/>
      <c r="AC335" s="241"/>
      <c r="AD335" s="241"/>
      <c r="AE335" s="241"/>
      <c r="AF335" s="241"/>
      <c r="AG335" s="241"/>
      <c r="AH335" s="241"/>
      <c r="AI335" s="241"/>
      <c r="AJ335" s="241"/>
      <c r="AK335" s="241"/>
      <c r="AL335" s="241"/>
      <c r="AM335" s="241"/>
      <c r="AN335" s="241"/>
      <c r="AO335" s="241"/>
      <c r="AP335" s="241"/>
      <c r="AQ335" s="241"/>
      <c r="AR335" s="241"/>
      <c r="AS335" s="241"/>
      <c r="AT335" s="241"/>
      <c r="AU335" s="241"/>
      <c r="AV335" s="240"/>
      <c r="AW335" s="240"/>
      <c r="AX335" s="240"/>
      <c r="AY335" s="240"/>
      <c r="AZ335" s="240"/>
      <c r="BA335" s="240"/>
      <c r="BB335" s="240"/>
      <c r="BC335" s="240"/>
      <c r="BD335" s="240"/>
      <c r="BE335" s="240"/>
      <c r="BF335" s="240"/>
      <c r="BG335" s="240"/>
      <c r="BH335" s="240"/>
      <c r="BI335" s="240"/>
      <c r="BJ335" s="240"/>
      <c r="BK335" s="240"/>
      <c r="BL335" s="240"/>
      <c r="BM335" s="240"/>
      <c r="BN335" s="240"/>
      <c r="BO335" s="240"/>
      <c r="BP335" s="240"/>
      <c r="BQ335" s="240"/>
      <c r="BR335" s="240"/>
      <c r="BS335" s="240"/>
      <c r="BT335" s="240"/>
      <c r="BU335" s="240"/>
      <c r="BV335" s="240"/>
      <c r="BW335" s="240"/>
      <c r="BX335" s="240"/>
      <c r="BY335" s="240"/>
      <c r="BZ335" s="240"/>
      <c r="CA335" s="240"/>
      <c r="CB335" s="240"/>
      <c r="CC335" s="240"/>
      <c r="CD335" s="240"/>
      <c r="CE335" s="240"/>
    </row>
    <row r="336" spans="1:83" ht="15.75" customHeight="1">
      <c r="A336" s="240"/>
      <c r="B336" s="240"/>
      <c r="C336" s="240"/>
      <c r="D336" s="241"/>
      <c r="E336" s="241"/>
      <c r="F336" s="241"/>
      <c r="G336" s="241"/>
      <c r="H336" s="241"/>
      <c r="I336" s="241"/>
      <c r="J336" s="241"/>
      <c r="K336" s="241"/>
      <c r="L336" s="241"/>
      <c r="M336" s="241"/>
      <c r="N336" s="241"/>
      <c r="O336" s="241"/>
      <c r="P336" s="241"/>
      <c r="Q336" s="241"/>
      <c r="R336" s="241"/>
      <c r="S336" s="241"/>
      <c r="T336" s="241"/>
      <c r="U336" s="241"/>
      <c r="V336" s="241"/>
      <c r="W336" s="241"/>
      <c r="X336" s="241"/>
      <c r="Y336" s="241"/>
      <c r="Z336" s="241"/>
      <c r="AA336" s="241"/>
      <c r="AB336" s="241"/>
      <c r="AC336" s="241"/>
      <c r="AD336" s="241"/>
      <c r="AE336" s="241"/>
      <c r="AF336" s="241"/>
      <c r="AG336" s="241"/>
      <c r="AH336" s="241"/>
      <c r="AI336" s="241"/>
      <c r="AJ336" s="241"/>
      <c r="AK336" s="241"/>
      <c r="AL336" s="241"/>
      <c r="AM336" s="241"/>
      <c r="AN336" s="241"/>
      <c r="AO336" s="241"/>
      <c r="AP336" s="241"/>
      <c r="AQ336" s="241"/>
      <c r="AR336" s="241"/>
      <c r="AS336" s="241"/>
      <c r="AT336" s="241"/>
      <c r="AU336" s="241"/>
      <c r="AV336" s="240"/>
      <c r="AW336" s="240"/>
      <c r="AX336" s="240"/>
      <c r="AY336" s="240"/>
      <c r="AZ336" s="240"/>
      <c r="BA336" s="240"/>
      <c r="BB336" s="240"/>
      <c r="BC336" s="240"/>
      <c r="BD336" s="240"/>
      <c r="BE336" s="240"/>
      <c r="BF336" s="240"/>
      <c r="BG336" s="240"/>
      <c r="BH336" s="240"/>
      <c r="BI336" s="240"/>
      <c r="BJ336" s="240"/>
      <c r="BK336" s="240"/>
      <c r="BL336" s="240"/>
      <c r="BM336" s="240"/>
      <c r="BN336" s="240"/>
      <c r="BO336" s="240"/>
      <c r="BP336" s="240"/>
      <c r="BQ336" s="240"/>
      <c r="BR336" s="240"/>
      <c r="BS336" s="240"/>
      <c r="BT336" s="240"/>
      <c r="BU336" s="240"/>
      <c r="BV336" s="240"/>
      <c r="BW336" s="240"/>
      <c r="BX336" s="240"/>
      <c r="BY336" s="240"/>
      <c r="BZ336" s="240"/>
      <c r="CA336" s="240"/>
      <c r="CB336" s="240"/>
      <c r="CC336" s="240"/>
      <c r="CD336" s="240"/>
      <c r="CE336" s="240"/>
    </row>
    <row r="337" spans="1:83" ht="15.75" customHeight="1">
      <c r="A337" s="240"/>
      <c r="B337" s="240"/>
      <c r="C337" s="240"/>
      <c r="D337" s="241"/>
      <c r="E337" s="241"/>
      <c r="F337" s="241"/>
      <c r="G337" s="241"/>
      <c r="H337" s="241"/>
      <c r="I337" s="241"/>
      <c r="J337" s="241"/>
      <c r="K337" s="241"/>
      <c r="L337" s="241"/>
      <c r="M337" s="241"/>
      <c r="N337" s="241"/>
      <c r="O337" s="241"/>
      <c r="P337" s="241"/>
      <c r="Q337" s="241"/>
      <c r="R337" s="241"/>
      <c r="S337" s="241"/>
      <c r="T337" s="241"/>
      <c r="U337" s="241"/>
      <c r="V337" s="241"/>
      <c r="W337" s="241"/>
      <c r="X337" s="241"/>
      <c r="Y337" s="241"/>
      <c r="Z337" s="241"/>
      <c r="AA337" s="241"/>
      <c r="AB337" s="241"/>
      <c r="AC337" s="241"/>
      <c r="AD337" s="241"/>
      <c r="AE337" s="241"/>
      <c r="AF337" s="241"/>
      <c r="AG337" s="241"/>
      <c r="AH337" s="241"/>
      <c r="AI337" s="241"/>
      <c r="AJ337" s="241"/>
      <c r="AK337" s="241"/>
      <c r="AL337" s="241"/>
      <c r="AM337" s="241"/>
      <c r="AN337" s="241"/>
      <c r="AO337" s="241"/>
      <c r="AP337" s="241"/>
      <c r="AQ337" s="241"/>
      <c r="AR337" s="241"/>
      <c r="AS337" s="241"/>
      <c r="AT337" s="241"/>
      <c r="AU337" s="241"/>
      <c r="AV337" s="240"/>
      <c r="AW337" s="240"/>
      <c r="AX337" s="240"/>
      <c r="AY337" s="240"/>
      <c r="AZ337" s="240"/>
      <c r="BA337" s="240"/>
      <c r="BB337" s="240"/>
      <c r="BC337" s="240"/>
      <c r="BD337" s="240"/>
      <c r="BE337" s="240"/>
      <c r="BF337" s="240"/>
      <c r="BG337" s="240"/>
      <c r="BH337" s="240"/>
      <c r="BI337" s="240"/>
      <c r="BJ337" s="240"/>
      <c r="BK337" s="240"/>
      <c r="BL337" s="240"/>
      <c r="BM337" s="240"/>
      <c r="BN337" s="240"/>
      <c r="BO337" s="240"/>
      <c r="BP337" s="240"/>
      <c r="BQ337" s="240"/>
      <c r="BR337" s="240"/>
      <c r="BS337" s="240"/>
      <c r="BT337" s="240"/>
      <c r="BU337" s="240"/>
      <c r="BV337" s="240"/>
      <c r="BW337" s="240"/>
      <c r="BX337" s="240"/>
      <c r="BY337" s="240"/>
      <c r="BZ337" s="240"/>
      <c r="CA337" s="240"/>
      <c r="CB337" s="240"/>
      <c r="CC337" s="240"/>
      <c r="CD337" s="240"/>
      <c r="CE337" s="240"/>
    </row>
    <row r="338" spans="1:83" ht="15.75" customHeight="1">
      <c r="A338" s="240"/>
      <c r="B338" s="240"/>
      <c r="C338" s="240"/>
      <c r="D338" s="241"/>
      <c r="E338" s="241"/>
      <c r="F338" s="241"/>
      <c r="G338" s="241"/>
      <c r="H338" s="241"/>
      <c r="I338" s="241"/>
      <c r="J338" s="241"/>
      <c r="K338" s="241"/>
      <c r="L338" s="241"/>
      <c r="M338" s="241"/>
      <c r="N338" s="241"/>
      <c r="O338" s="241"/>
      <c r="P338" s="241"/>
      <c r="Q338" s="241"/>
      <c r="R338" s="241"/>
      <c r="S338" s="241"/>
      <c r="T338" s="241"/>
      <c r="U338" s="241"/>
      <c r="V338" s="241"/>
      <c r="W338" s="241"/>
      <c r="X338" s="241"/>
      <c r="Y338" s="241"/>
      <c r="Z338" s="241"/>
      <c r="AA338" s="241"/>
      <c r="AB338" s="241"/>
      <c r="AC338" s="241"/>
      <c r="AD338" s="241"/>
      <c r="AE338" s="241"/>
      <c r="AF338" s="241"/>
      <c r="AG338" s="241"/>
      <c r="AH338" s="241"/>
      <c r="AI338" s="241"/>
      <c r="AJ338" s="241"/>
      <c r="AK338" s="241"/>
      <c r="AL338" s="241"/>
      <c r="AM338" s="241"/>
      <c r="AN338" s="241"/>
      <c r="AO338" s="241"/>
      <c r="AP338" s="241"/>
      <c r="AQ338" s="241"/>
      <c r="AR338" s="241"/>
      <c r="AS338" s="241"/>
      <c r="AT338" s="241"/>
      <c r="AU338" s="241"/>
      <c r="AV338" s="240"/>
      <c r="AW338" s="240"/>
      <c r="AX338" s="240"/>
      <c r="AY338" s="240"/>
      <c r="AZ338" s="240"/>
      <c r="BA338" s="240"/>
      <c r="BB338" s="240"/>
      <c r="BC338" s="240"/>
      <c r="BD338" s="240"/>
      <c r="BE338" s="240"/>
      <c r="BF338" s="240"/>
      <c r="BG338" s="240"/>
      <c r="BH338" s="240"/>
      <c r="BI338" s="240"/>
      <c r="BJ338" s="240"/>
      <c r="BK338" s="240"/>
      <c r="BL338" s="240"/>
      <c r="BM338" s="240"/>
      <c r="BN338" s="240"/>
      <c r="BO338" s="240"/>
      <c r="BP338" s="240"/>
      <c r="BQ338" s="240"/>
      <c r="BR338" s="240"/>
      <c r="BS338" s="240"/>
      <c r="BT338" s="240"/>
      <c r="BU338" s="240"/>
      <c r="BV338" s="240"/>
      <c r="BW338" s="240"/>
      <c r="BX338" s="240"/>
      <c r="BY338" s="240"/>
      <c r="BZ338" s="240"/>
      <c r="CA338" s="240"/>
      <c r="CB338" s="240"/>
      <c r="CC338" s="240"/>
      <c r="CD338" s="240"/>
      <c r="CE338" s="240"/>
    </row>
    <row r="339" spans="1:83" ht="15.75" customHeight="1">
      <c r="A339" s="240"/>
      <c r="B339" s="240"/>
      <c r="C339" s="240"/>
      <c r="D339" s="241"/>
      <c r="E339" s="241"/>
      <c r="F339" s="241"/>
      <c r="G339" s="241"/>
      <c r="H339" s="241"/>
      <c r="I339" s="241"/>
      <c r="J339" s="241"/>
      <c r="K339" s="241"/>
      <c r="L339" s="241"/>
      <c r="M339" s="241"/>
      <c r="N339" s="241"/>
      <c r="O339" s="241"/>
      <c r="P339" s="241"/>
      <c r="Q339" s="241"/>
      <c r="R339" s="241"/>
      <c r="S339" s="241"/>
      <c r="T339" s="241"/>
      <c r="U339" s="241"/>
      <c r="V339" s="241"/>
      <c r="W339" s="241"/>
      <c r="X339" s="241"/>
      <c r="Y339" s="241"/>
      <c r="Z339" s="241"/>
      <c r="AA339" s="241"/>
      <c r="AB339" s="241"/>
      <c r="AC339" s="241"/>
      <c r="AD339" s="241"/>
      <c r="AE339" s="241"/>
      <c r="AF339" s="241"/>
      <c r="AG339" s="241"/>
      <c r="AH339" s="241"/>
      <c r="AI339" s="241"/>
      <c r="AJ339" s="241"/>
      <c r="AK339" s="241"/>
      <c r="AL339" s="241"/>
      <c r="AM339" s="241"/>
      <c r="AN339" s="241"/>
      <c r="AO339" s="241"/>
      <c r="AP339" s="241"/>
      <c r="AQ339" s="241"/>
      <c r="AR339" s="241"/>
      <c r="AS339" s="241"/>
      <c r="AT339" s="241"/>
      <c r="AU339" s="241"/>
      <c r="AV339" s="240"/>
      <c r="AW339" s="240"/>
      <c r="AX339" s="240"/>
      <c r="AY339" s="240"/>
      <c r="AZ339" s="240"/>
      <c r="BA339" s="240"/>
      <c r="BB339" s="240"/>
      <c r="BC339" s="240"/>
      <c r="BD339" s="240"/>
      <c r="BE339" s="240"/>
      <c r="BF339" s="240"/>
      <c r="BG339" s="240"/>
      <c r="BH339" s="240"/>
      <c r="BI339" s="240"/>
      <c r="BJ339" s="240"/>
      <c r="BK339" s="240"/>
      <c r="BL339" s="240"/>
      <c r="BM339" s="240"/>
      <c r="BN339" s="240"/>
      <c r="BO339" s="240"/>
      <c r="BP339" s="240"/>
      <c r="BQ339" s="240"/>
      <c r="BR339" s="240"/>
      <c r="BS339" s="240"/>
      <c r="BT339" s="240"/>
      <c r="BU339" s="240"/>
      <c r="BV339" s="240"/>
      <c r="BW339" s="240"/>
      <c r="BX339" s="240"/>
      <c r="BY339" s="240"/>
      <c r="BZ339" s="240"/>
      <c r="CA339" s="240"/>
      <c r="CB339" s="240"/>
      <c r="CC339" s="240"/>
      <c r="CD339" s="240"/>
      <c r="CE339" s="240"/>
    </row>
    <row r="340" spans="1:83" ht="15.75" customHeight="1">
      <c r="A340" s="240"/>
      <c r="B340" s="240"/>
      <c r="C340" s="240"/>
      <c r="D340" s="241"/>
      <c r="E340" s="241"/>
      <c r="F340" s="241"/>
      <c r="G340" s="241"/>
      <c r="H340" s="241"/>
      <c r="I340" s="241"/>
      <c r="J340" s="241"/>
      <c r="K340" s="241"/>
      <c r="L340" s="241"/>
      <c r="M340" s="241"/>
      <c r="N340" s="241"/>
      <c r="O340" s="241"/>
      <c r="P340" s="241"/>
      <c r="Q340" s="241"/>
      <c r="R340" s="241"/>
      <c r="S340" s="241"/>
      <c r="T340" s="241"/>
      <c r="U340" s="241"/>
      <c r="V340" s="241"/>
      <c r="W340" s="241"/>
      <c r="X340" s="241"/>
      <c r="Y340" s="241"/>
      <c r="Z340" s="241"/>
      <c r="AA340" s="241"/>
      <c r="AB340" s="241"/>
      <c r="AC340" s="241"/>
      <c r="AD340" s="241"/>
      <c r="AE340" s="241"/>
      <c r="AF340" s="241"/>
      <c r="AG340" s="241"/>
      <c r="AH340" s="241"/>
      <c r="AI340" s="241"/>
      <c r="AJ340" s="241"/>
      <c r="AK340" s="241"/>
      <c r="AL340" s="241"/>
      <c r="AM340" s="241"/>
      <c r="AN340" s="241"/>
      <c r="AO340" s="241"/>
      <c r="AP340" s="241"/>
      <c r="AQ340" s="241"/>
      <c r="AR340" s="241"/>
      <c r="AS340" s="241"/>
      <c r="AT340" s="241"/>
      <c r="AU340" s="241"/>
      <c r="AV340" s="240"/>
      <c r="AW340" s="240"/>
      <c r="AX340" s="240"/>
      <c r="AY340" s="240"/>
      <c r="AZ340" s="240"/>
      <c r="BA340" s="240"/>
      <c r="BB340" s="240"/>
      <c r="BC340" s="240"/>
      <c r="BD340" s="240"/>
      <c r="BE340" s="240"/>
      <c r="BF340" s="240"/>
      <c r="BG340" s="240"/>
      <c r="BH340" s="240"/>
      <c r="BI340" s="240"/>
      <c r="BJ340" s="240"/>
      <c r="BK340" s="240"/>
      <c r="BL340" s="240"/>
      <c r="BM340" s="240"/>
      <c r="BN340" s="240"/>
      <c r="BO340" s="240"/>
      <c r="BP340" s="240"/>
      <c r="BQ340" s="240"/>
      <c r="BR340" s="240"/>
      <c r="BS340" s="240"/>
      <c r="BT340" s="240"/>
      <c r="BU340" s="240"/>
      <c r="BV340" s="240"/>
      <c r="BW340" s="240"/>
      <c r="BX340" s="240"/>
      <c r="BY340" s="240"/>
      <c r="BZ340" s="240"/>
      <c r="CA340" s="240"/>
      <c r="CB340" s="240"/>
      <c r="CC340" s="240"/>
      <c r="CD340" s="240"/>
      <c r="CE340" s="240"/>
    </row>
    <row r="341" spans="1:83" ht="15.75" customHeight="1">
      <c r="A341" s="240"/>
      <c r="B341" s="240"/>
      <c r="C341" s="240"/>
      <c r="D341" s="241"/>
      <c r="E341" s="241"/>
      <c r="F341" s="241"/>
      <c r="G341" s="241"/>
      <c r="H341" s="241"/>
      <c r="I341" s="241"/>
      <c r="J341" s="241"/>
      <c r="K341" s="241"/>
      <c r="L341" s="241"/>
      <c r="M341" s="241"/>
      <c r="N341" s="241"/>
      <c r="O341" s="241"/>
      <c r="P341" s="241"/>
      <c r="Q341" s="241"/>
      <c r="R341" s="241"/>
      <c r="S341" s="241"/>
      <c r="T341" s="241"/>
      <c r="U341" s="241"/>
      <c r="V341" s="241"/>
      <c r="W341" s="241"/>
      <c r="X341" s="241"/>
      <c r="Y341" s="241"/>
      <c r="Z341" s="241"/>
      <c r="AA341" s="241"/>
      <c r="AB341" s="241"/>
      <c r="AC341" s="241"/>
      <c r="AD341" s="241"/>
      <c r="AE341" s="241"/>
      <c r="AF341" s="241"/>
      <c r="AG341" s="241"/>
      <c r="AH341" s="241"/>
      <c r="AI341" s="241"/>
      <c r="AJ341" s="241"/>
      <c r="AK341" s="241"/>
      <c r="AL341" s="241"/>
      <c r="AM341" s="241"/>
      <c r="AN341" s="241"/>
      <c r="AO341" s="241"/>
      <c r="AP341" s="241"/>
      <c r="AQ341" s="241"/>
      <c r="AR341" s="241"/>
      <c r="AS341" s="241"/>
      <c r="AT341" s="241"/>
      <c r="AU341" s="241"/>
      <c r="AV341" s="240"/>
      <c r="AW341" s="240"/>
      <c r="AX341" s="240"/>
      <c r="AY341" s="240"/>
      <c r="AZ341" s="240"/>
      <c r="BA341" s="240"/>
      <c r="BB341" s="240"/>
      <c r="BC341" s="240"/>
      <c r="BD341" s="240"/>
      <c r="BE341" s="240"/>
      <c r="BF341" s="240"/>
      <c r="BG341" s="240"/>
      <c r="BH341" s="240"/>
      <c r="BI341" s="240"/>
      <c r="BJ341" s="240"/>
      <c r="BK341" s="240"/>
      <c r="BL341" s="240"/>
      <c r="BM341" s="240"/>
      <c r="BN341" s="240"/>
      <c r="BO341" s="240"/>
      <c r="BP341" s="240"/>
      <c r="BQ341" s="240"/>
      <c r="BR341" s="240"/>
      <c r="BS341" s="240"/>
      <c r="BT341" s="240"/>
      <c r="BU341" s="240"/>
      <c r="BV341" s="240"/>
      <c r="BW341" s="240"/>
      <c r="BX341" s="240"/>
      <c r="BY341" s="240"/>
      <c r="BZ341" s="240"/>
      <c r="CA341" s="240"/>
      <c r="CB341" s="240"/>
      <c r="CC341" s="240"/>
      <c r="CD341" s="240"/>
      <c r="CE341" s="240"/>
    </row>
    <row r="342" spans="1:83" ht="15.75" customHeight="1">
      <c r="A342" s="240"/>
      <c r="B342" s="240"/>
      <c r="C342" s="240"/>
      <c r="D342" s="241"/>
      <c r="E342" s="241"/>
      <c r="F342" s="241"/>
      <c r="G342" s="241"/>
      <c r="H342" s="241"/>
      <c r="I342" s="241"/>
      <c r="J342" s="241"/>
      <c r="K342" s="241"/>
      <c r="L342" s="241"/>
      <c r="M342" s="241"/>
      <c r="N342" s="241"/>
      <c r="O342" s="241"/>
      <c r="P342" s="241"/>
      <c r="Q342" s="241"/>
      <c r="R342" s="241"/>
      <c r="S342" s="241"/>
      <c r="T342" s="241"/>
      <c r="U342" s="241"/>
      <c r="V342" s="241"/>
      <c r="W342" s="241"/>
      <c r="X342" s="241"/>
      <c r="Y342" s="241"/>
      <c r="Z342" s="241"/>
      <c r="AA342" s="241"/>
      <c r="AB342" s="241"/>
      <c r="AC342" s="241"/>
      <c r="AD342" s="241"/>
      <c r="AE342" s="241"/>
      <c r="AF342" s="241"/>
      <c r="AG342" s="241"/>
      <c r="AH342" s="241"/>
      <c r="AI342" s="241"/>
      <c r="AJ342" s="241"/>
      <c r="AK342" s="241"/>
      <c r="AL342" s="241"/>
      <c r="AM342" s="241"/>
      <c r="AN342" s="241"/>
      <c r="AO342" s="241"/>
      <c r="AP342" s="241"/>
      <c r="AQ342" s="241"/>
      <c r="AR342" s="241"/>
      <c r="AS342" s="241"/>
      <c r="AT342" s="241"/>
      <c r="AU342" s="241"/>
      <c r="AV342" s="240"/>
      <c r="AW342" s="240"/>
      <c r="AX342" s="240"/>
      <c r="AY342" s="240"/>
      <c r="AZ342" s="240"/>
      <c r="BA342" s="240"/>
      <c r="BB342" s="240"/>
      <c r="BC342" s="240"/>
      <c r="BD342" s="240"/>
      <c r="BE342" s="240"/>
      <c r="BF342" s="240"/>
      <c r="BG342" s="240"/>
      <c r="BH342" s="240"/>
      <c r="BI342" s="240"/>
      <c r="BJ342" s="240"/>
      <c r="BK342" s="240"/>
      <c r="BL342" s="240"/>
      <c r="BM342" s="240"/>
      <c r="BN342" s="240"/>
      <c r="BO342" s="240"/>
      <c r="BP342" s="240"/>
      <c r="BQ342" s="240"/>
      <c r="BR342" s="240"/>
      <c r="BS342" s="240"/>
      <c r="BT342" s="240"/>
      <c r="BU342" s="240"/>
      <c r="BV342" s="240"/>
      <c r="BW342" s="240"/>
      <c r="BX342" s="240"/>
      <c r="BY342" s="240"/>
      <c r="BZ342" s="240"/>
      <c r="CA342" s="240"/>
      <c r="CB342" s="240"/>
      <c r="CC342" s="240"/>
      <c r="CD342" s="240"/>
      <c r="CE342" s="240"/>
    </row>
    <row r="343" spans="1:83" ht="15.75" customHeight="1">
      <c r="A343" s="240"/>
      <c r="B343" s="240"/>
      <c r="C343" s="240"/>
      <c r="D343" s="241"/>
      <c r="E343" s="241"/>
      <c r="F343" s="241"/>
      <c r="G343" s="241"/>
      <c r="H343" s="241"/>
      <c r="I343" s="241"/>
      <c r="J343" s="241"/>
      <c r="K343" s="241"/>
      <c r="L343" s="241"/>
      <c r="M343" s="241"/>
      <c r="N343" s="241"/>
      <c r="O343" s="241"/>
      <c r="P343" s="241"/>
      <c r="Q343" s="241"/>
      <c r="R343" s="241"/>
      <c r="S343" s="241"/>
      <c r="T343" s="241"/>
      <c r="U343" s="241"/>
      <c r="V343" s="241"/>
      <c r="W343" s="241"/>
      <c r="X343" s="241"/>
      <c r="Y343" s="241"/>
      <c r="Z343" s="241"/>
      <c r="AA343" s="241"/>
      <c r="AB343" s="241"/>
      <c r="AC343" s="241"/>
      <c r="AD343" s="241"/>
      <c r="AE343" s="241"/>
      <c r="AF343" s="241"/>
      <c r="AG343" s="241"/>
      <c r="AH343" s="241"/>
      <c r="AI343" s="241"/>
      <c r="AJ343" s="241"/>
      <c r="AK343" s="241"/>
      <c r="AL343" s="241"/>
      <c r="AM343" s="241"/>
      <c r="AN343" s="241"/>
      <c r="AO343" s="241"/>
      <c r="AP343" s="241"/>
      <c r="AQ343" s="241"/>
      <c r="AR343" s="241"/>
      <c r="AS343" s="241"/>
      <c r="AT343" s="241"/>
      <c r="AU343" s="241"/>
      <c r="AV343" s="240"/>
      <c r="AW343" s="240"/>
      <c r="AX343" s="240"/>
      <c r="AY343" s="240"/>
      <c r="AZ343" s="240"/>
      <c r="BA343" s="240"/>
      <c r="BB343" s="240"/>
      <c r="BC343" s="240"/>
      <c r="BD343" s="240"/>
      <c r="BE343" s="240"/>
      <c r="BF343" s="240"/>
      <c r="BG343" s="240"/>
      <c r="BH343" s="240"/>
      <c r="BI343" s="240"/>
      <c r="BJ343" s="240"/>
      <c r="BK343" s="240"/>
      <c r="BL343" s="240"/>
      <c r="BM343" s="240"/>
      <c r="BN343" s="240"/>
      <c r="BO343" s="240"/>
      <c r="BP343" s="240"/>
      <c r="BQ343" s="240"/>
      <c r="BR343" s="240"/>
      <c r="BS343" s="240"/>
      <c r="BT343" s="240"/>
      <c r="BU343" s="240"/>
      <c r="BV343" s="240"/>
      <c r="BW343" s="240"/>
      <c r="BX343" s="240"/>
      <c r="BY343" s="240"/>
      <c r="BZ343" s="240"/>
      <c r="CA343" s="240"/>
      <c r="CB343" s="240"/>
      <c r="CC343" s="240"/>
      <c r="CD343" s="240"/>
      <c r="CE343" s="240"/>
    </row>
    <row r="344" spans="1:83" ht="15.75" customHeight="1">
      <c r="A344" s="240"/>
      <c r="B344" s="240"/>
      <c r="C344" s="240"/>
      <c r="D344" s="241"/>
      <c r="E344" s="241"/>
      <c r="F344" s="241"/>
      <c r="G344" s="241"/>
      <c r="H344" s="241"/>
      <c r="I344" s="241"/>
      <c r="J344" s="241"/>
      <c r="K344" s="241"/>
      <c r="L344" s="241"/>
      <c r="M344" s="241"/>
      <c r="N344" s="241"/>
      <c r="O344" s="241"/>
      <c r="P344" s="241"/>
      <c r="Q344" s="241"/>
      <c r="R344" s="241"/>
      <c r="S344" s="241"/>
      <c r="T344" s="241"/>
      <c r="U344" s="241"/>
      <c r="V344" s="241"/>
      <c r="W344" s="241"/>
      <c r="X344" s="241"/>
      <c r="Y344" s="241"/>
      <c r="Z344" s="241"/>
      <c r="AA344" s="241"/>
      <c r="AB344" s="241"/>
      <c r="AC344" s="241"/>
      <c r="AD344" s="241"/>
      <c r="AE344" s="241"/>
      <c r="AF344" s="241"/>
      <c r="AG344" s="241"/>
      <c r="AH344" s="241"/>
      <c r="AI344" s="241"/>
      <c r="AJ344" s="241"/>
      <c r="AK344" s="241"/>
      <c r="AL344" s="241"/>
      <c r="AM344" s="241"/>
      <c r="AN344" s="241"/>
      <c r="AO344" s="241"/>
      <c r="AP344" s="241"/>
      <c r="AQ344" s="241"/>
      <c r="AR344" s="241"/>
      <c r="AS344" s="241"/>
      <c r="AT344" s="241"/>
      <c r="AU344" s="241"/>
      <c r="AV344" s="240"/>
      <c r="AW344" s="240"/>
      <c r="AX344" s="240"/>
      <c r="AY344" s="240"/>
      <c r="AZ344" s="240"/>
      <c r="BA344" s="240"/>
      <c r="BB344" s="240"/>
      <c r="BC344" s="240"/>
      <c r="BD344" s="240"/>
      <c r="BE344" s="240"/>
      <c r="BF344" s="240"/>
      <c r="BG344" s="240"/>
      <c r="BH344" s="240"/>
      <c r="BI344" s="240"/>
      <c r="BJ344" s="240"/>
      <c r="BK344" s="240"/>
      <c r="BL344" s="240"/>
      <c r="BM344" s="240"/>
      <c r="BN344" s="240"/>
      <c r="BO344" s="240"/>
      <c r="BP344" s="240"/>
      <c r="BQ344" s="240"/>
      <c r="BR344" s="240"/>
      <c r="BS344" s="240"/>
      <c r="BT344" s="240"/>
      <c r="BU344" s="240"/>
      <c r="BV344" s="240"/>
      <c r="BW344" s="240"/>
      <c r="BX344" s="240"/>
      <c r="BY344" s="240"/>
      <c r="BZ344" s="240"/>
      <c r="CA344" s="240"/>
      <c r="CB344" s="240"/>
      <c r="CC344" s="240"/>
      <c r="CD344" s="240"/>
      <c r="CE344" s="240"/>
    </row>
    <row r="345" spans="1:83" ht="15.75" customHeight="1">
      <c r="A345" s="240"/>
      <c r="B345" s="240"/>
      <c r="C345" s="240"/>
      <c r="D345" s="241"/>
      <c r="E345" s="241"/>
      <c r="F345" s="241"/>
      <c r="G345" s="241"/>
      <c r="H345" s="241"/>
      <c r="I345" s="241"/>
      <c r="J345" s="241"/>
      <c r="K345" s="241"/>
      <c r="L345" s="241"/>
      <c r="M345" s="241"/>
      <c r="N345" s="241"/>
      <c r="O345" s="241"/>
      <c r="P345" s="241"/>
      <c r="Q345" s="241"/>
      <c r="R345" s="241"/>
      <c r="S345" s="241"/>
      <c r="T345" s="241"/>
      <c r="U345" s="241"/>
      <c r="V345" s="241"/>
      <c r="W345" s="241"/>
      <c r="X345" s="241"/>
      <c r="Y345" s="241"/>
      <c r="Z345" s="241"/>
      <c r="AA345" s="241"/>
      <c r="AB345" s="241"/>
      <c r="AC345" s="241"/>
      <c r="AD345" s="241"/>
      <c r="AE345" s="241"/>
      <c r="AF345" s="241"/>
      <c r="AG345" s="241"/>
      <c r="AH345" s="241"/>
      <c r="AI345" s="241"/>
      <c r="AJ345" s="241"/>
      <c r="AK345" s="241"/>
      <c r="AL345" s="241"/>
      <c r="AM345" s="241"/>
      <c r="AN345" s="241"/>
      <c r="AO345" s="241"/>
      <c r="AP345" s="241"/>
      <c r="AQ345" s="241"/>
      <c r="AR345" s="241"/>
      <c r="AS345" s="241"/>
      <c r="AT345" s="241"/>
      <c r="AU345" s="241"/>
      <c r="AV345" s="240"/>
      <c r="AW345" s="240"/>
      <c r="AX345" s="240"/>
      <c r="AY345" s="240"/>
      <c r="AZ345" s="240"/>
      <c r="BA345" s="240"/>
      <c r="BB345" s="240"/>
      <c r="BC345" s="240"/>
      <c r="BD345" s="240"/>
      <c r="BE345" s="240"/>
      <c r="BF345" s="240"/>
      <c r="BG345" s="240"/>
      <c r="BH345" s="240"/>
      <c r="BI345" s="240"/>
      <c r="BJ345" s="240"/>
      <c r="BK345" s="240"/>
      <c r="BL345" s="240"/>
      <c r="BM345" s="240"/>
      <c r="BN345" s="240"/>
      <c r="BO345" s="240"/>
      <c r="BP345" s="240"/>
      <c r="BQ345" s="240"/>
      <c r="BR345" s="240"/>
      <c r="BS345" s="240"/>
      <c r="BT345" s="240"/>
      <c r="BU345" s="240"/>
      <c r="BV345" s="240"/>
      <c r="BW345" s="240"/>
      <c r="BX345" s="240"/>
      <c r="BY345" s="240"/>
      <c r="BZ345" s="240"/>
      <c r="CA345" s="240"/>
      <c r="CB345" s="240"/>
      <c r="CC345" s="240"/>
      <c r="CD345" s="240"/>
      <c r="CE345" s="240"/>
    </row>
    <row r="346" spans="1:83" ht="15.75" customHeight="1">
      <c r="A346" s="240"/>
      <c r="B346" s="240"/>
      <c r="C346" s="240"/>
      <c r="D346" s="241"/>
      <c r="E346" s="241"/>
      <c r="F346" s="241"/>
      <c r="G346" s="241"/>
      <c r="H346" s="241"/>
      <c r="I346" s="241"/>
      <c r="J346" s="241"/>
      <c r="K346" s="241"/>
      <c r="L346" s="241"/>
      <c r="M346" s="241"/>
      <c r="N346" s="241"/>
      <c r="O346" s="241"/>
      <c r="P346" s="241"/>
      <c r="Q346" s="241"/>
      <c r="R346" s="241"/>
      <c r="S346" s="241"/>
      <c r="T346" s="241"/>
      <c r="U346" s="241"/>
      <c r="V346" s="241"/>
      <c r="W346" s="241"/>
      <c r="X346" s="241"/>
      <c r="Y346" s="241"/>
      <c r="Z346" s="241"/>
      <c r="AA346" s="241"/>
      <c r="AB346" s="241"/>
      <c r="AC346" s="241"/>
      <c r="AD346" s="241"/>
      <c r="AE346" s="241"/>
      <c r="AF346" s="241"/>
      <c r="AG346" s="241"/>
      <c r="AH346" s="241"/>
      <c r="AI346" s="241"/>
      <c r="AJ346" s="241"/>
      <c r="AK346" s="241"/>
      <c r="AL346" s="241"/>
      <c r="AM346" s="241"/>
      <c r="AN346" s="241"/>
      <c r="AO346" s="241"/>
      <c r="AP346" s="241"/>
      <c r="AQ346" s="241"/>
      <c r="AR346" s="241"/>
      <c r="AS346" s="241"/>
      <c r="AT346" s="241"/>
      <c r="AU346" s="241"/>
      <c r="AV346" s="240"/>
      <c r="AW346" s="240"/>
      <c r="AX346" s="240"/>
      <c r="AY346" s="240"/>
      <c r="AZ346" s="240"/>
      <c r="BA346" s="240"/>
      <c r="BB346" s="240"/>
      <c r="BC346" s="240"/>
      <c r="BD346" s="240"/>
      <c r="BE346" s="240"/>
      <c r="BF346" s="240"/>
      <c r="BG346" s="240"/>
      <c r="BH346" s="240"/>
      <c r="BI346" s="240"/>
      <c r="BJ346" s="240"/>
      <c r="BK346" s="240"/>
      <c r="BL346" s="240"/>
      <c r="BM346" s="240"/>
      <c r="BN346" s="240"/>
      <c r="BO346" s="240"/>
      <c r="BP346" s="240"/>
      <c r="BQ346" s="240"/>
      <c r="BR346" s="240"/>
      <c r="BS346" s="240"/>
      <c r="BT346" s="240"/>
      <c r="BU346" s="240"/>
      <c r="BV346" s="240"/>
      <c r="BW346" s="240"/>
      <c r="BX346" s="240"/>
      <c r="BY346" s="240"/>
      <c r="BZ346" s="240"/>
      <c r="CA346" s="240"/>
      <c r="CB346" s="240"/>
      <c r="CC346" s="240"/>
      <c r="CD346" s="240"/>
      <c r="CE346" s="240"/>
    </row>
    <row r="347" spans="1:83" ht="15.75" customHeight="1">
      <c r="A347" s="240"/>
      <c r="B347" s="240"/>
      <c r="C347" s="240"/>
      <c r="D347" s="241"/>
      <c r="E347" s="241"/>
      <c r="F347" s="241"/>
      <c r="G347" s="241"/>
      <c r="H347" s="241"/>
      <c r="I347" s="241"/>
      <c r="J347" s="241"/>
      <c r="K347" s="241"/>
      <c r="L347" s="241"/>
      <c r="M347" s="241"/>
      <c r="N347" s="241"/>
      <c r="O347" s="241"/>
      <c r="P347" s="241"/>
      <c r="Q347" s="241"/>
      <c r="R347" s="241"/>
      <c r="S347" s="241"/>
      <c r="T347" s="241"/>
      <c r="U347" s="241"/>
      <c r="V347" s="241"/>
      <c r="W347" s="241"/>
      <c r="X347" s="241"/>
      <c r="Y347" s="241"/>
      <c r="Z347" s="241"/>
      <c r="AA347" s="241"/>
      <c r="AB347" s="241"/>
      <c r="AC347" s="241"/>
      <c r="AD347" s="241"/>
      <c r="AE347" s="241"/>
      <c r="AF347" s="241"/>
      <c r="AG347" s="241"/>
      <c r="AH347" s="241"/>
      <c r="AI347" s="241"/>
      <c r="AJ347" s="241"/>
      <c r="AK347" s="241"/>
      <c r="AL347" s="241"/>
      <c r="AM347" s="241"/>
      <c r="AN347" s="241"/>
      <c r="AO347" s="241"/>
      <c r="AP347" s="241"/>
      <c r="AQ347" s="241"/>
      <c r="AR347" s="241"/>
      <c r="AS347" s="241"/>
      <c r="AT347" s="241"/>
      <c r="AU347" s="241"/>
      <c r="AV347" s="240"/>
      <c r="AW347" s="240"/>
      <c r="AX347" s="240"/>
      <c r="AY347" s="240"/>
      <c r="AZ347" s="240"/>
      <c r="BA347" s="240"/>
      <c r="BB347" s="240"/>
      <c r="BC347" s="240"/>
      <c r="BD347" s="240"/>
      <c r="BE347" s="240"/>
      <c r="BF347" s="240"/>
      <c r="BG347" s="240"/>
      <c r="BH347" s="240"/>
      <c r="BI347" s="240"/>
      <c r="BJ347" s="240"/>
      <c r="BK347" s="240"/>
      <c r="BL347" s="240"/>
      <c r="BM347" s="240"/>
      <c r="BN347" s="240"/>
      <c r="BO347" s="240"/>
      <c r="BP347" s="240"/>
      <c r="BQ347" s="240"/>
      <c r="BR347" s="240"/>
      <c r="BS347" s="240"/>
      <c r="BT347" s="240"/>
      <c r="BU347" s="240"/>
      <c r="BV347" s="240"/>
      <c r="BW347" s="240"/>
      <c r="BX347" s="240"/>
      <c r="BY347" s="240"/>
      <c r="BZ347" s="240"/>
      <c r="CA347" s="240"/>
      <c r="CB347" s="240"/>
      <c r="CC347" s="240"/>
      <c r="CD347" s="240"/>
      <c r="CE347" s="240"/>
    </row>
    <row r="348" spans="1:83" ht="15.75" customHeight="1">
      <c r="A348" s="240"/>
      <c r="B348" s="240"/>
      <c r="C348" s="240"/>
      <c r="D348" s="241"/>
      <c r="E348" s="241"/>
      <c r="F348" s="241"/>
      <c r="G348" s="241"/>
      <c r="H348" s="241"/>
      <c r="I348" s="241"/>
      <c r="J348" s="241"/>
      <c r="K348" s="241"/>
      <c r="L348" s="241"/>
      <c r="M348" s="241"/>
      <c r="N348" s="241"/>
      <c r="O348" s="241"/>
      <c r="P348" s="241"/>
      <c r="Q348" s="241"/>
      <c r="R348" s="241"/>
      <c r="S348" s="241"/>
      <c r="T348" s="241"/>
      <c r="U348" s="241"/>
      <c r="V348" s="241"/>
      <c r="W348" s="241"/>
      <c r="X348" s="241"/>
      <c r="Y348" s="241"/>
      <c r="Z348" s="241"/>
      <c r="AA348" s="241"/>
      <c r="AB348" s="241"/>
      <c r="AC348" s="241"/>
      <c r="AD348" s="241"/>
      <c r="AE348" s="241"/>
      <c r="AF348" s="241"/>
      <c r="AG348" s="241"/>
      <c r="AH348" s="241"/>
      <c r="AI348" s="241"/>
      <c r="AJ348" s="241"/>
      <c r="AK348" s="241"/>
      <c r="AL348" s="241"/>
      <c r="AM348" s="241"/>
      <c r="AN348" s="241"/>
      <c r="AO348" s="241"/>
      <c r="AP348" s="241"/>
      <c r="AQ348" s="241"/>
      <c r="AR348" s="241"/>
      <c r="AS348" s="241"/>
      <c r="AT348" s="241"/>
      <c r="AU348" s="241"/>
      <c r="AV348" s="240"/>
      <c r="AW348" s="240"/>
      <c r="AX348" s="240"/>
      <c r="AY348" s="240"/>
      <c r="AZ348" s="240"/>
      <c r="BA348" s="240"/>
      <c r="BB348" s="240"/>
      <c r="BC348" s="240"/>
      <c r="BD348" s="240"/>
      <c r="BE348" s="240"/>
      <c r="BF348" s="240"/>
      <c r="BG348" s="240"/>
      <c r="BH348" s="240"/>
      <c r="BI348" s="240"/>
      <c r="BJ348" s="240"/>
      <c r="BK348" s="240"/>
      <c r="BL348" s="240"/>
      <c r="BM348" s="240"/>
      <c r="BN348" s="240"/>
      <c r="BO348" s="240"/>
      <c r="BP348" s="240"/>
      <c r="BQ348" s="240"/>
      <c r="BR348" s="240"/>
      <c r="BS348" s="240"/>
      <c r="BT348" s="240"/>
      <c r="BU348" s="240"/>
      <c r="BV348" s="240"/>
      <c r="BW348" s="240"/>
      <c r="BX348" s="240"/>
      <c r="BY348" s="240"/>
      <c r="BZ348" s="240"/>
      <c r="CA348" s="240"/>
      <c r="CB348" s="240"/>
      <c r="CC348" s="240"/>
      <c r="CD348" s="240"/>
      <c r="CE348" s="240"/>
    </row>
    <row r="349" spans="1:83" ht="15.75" customHeight="1">
      <c r="A349" s="240"/>
      <c r="B349" s="240"/>
      <c r="C349" s="240"/>
      <c r="D349" s="241"/>
      <c r="E349" s="241"/>
      <c r="F349" s="241"/>
      <c r="G349" s="241"/>
      <c r="H349" s="241"/>
      <c r="I349" s="241"/>
      <c r="J349" s="241"/>
      <c r="K349" s="241"/>
      <c r="L349" s="241"/>
      <c r="M349" s="241"/>
      <c r="N349" s="241"/>
      <c r="O349" s="241"/>
      <c r="P349" s="241"/>
      <c r="Q349" s="241"/>
      <c r="R349" s="241"/>
      <c r="S349" s="241"/>
      <c r="T349" s="241"/>
      <c r="U349" s="241"/>
      <c r="V349" s="241"/>
      <c r="W349" s="241"/>
      <c r="X349" s="241"/>
      <c r="Y349" s="241"/>
      <c r="Z349" s="241"/>
      <c r="AA349" s="241"/>
      <c r="AB349" s="241"/>
      <c r="AC349" s="241"/>
      <c r="AD349" s="241"/>
      <c r="AE349" s="241"/>
      <c r="AF349" s="241"/>
      <c r="AG349" s="241"/>
      <c r="AH349" s="241"/>
      <c r="AI349" s="241"/>
      <c r="AJ349" s="241"/>
      <c r="AK349" s="241"/>
      <c r="AL349" s="241"/>
      <c r="AM349" s="241"/>
      <c r="AN349" s="241"/>
      <c r="AO349" s="241"/>
      <c r="AP349" s="241"/>
      <c r="AQ349" s="241"/>
      <c r="AR349" s="241"/>
      <c r="AS349" s="241"/>
      <c r="AT349" s="241"/>
      <c r="AU349" s="241"/>
      <c r="AV349" s="240"/>
      <c r="AW349" s="240"/>
      <c r="AX349" s="240"/>
      <c r="AY349" s="240"/>
      <c r="AZ349" s="240"/>
      <c r="BA349" s="240"/>
      <c r="BB349" s="240"/>
      <c r="BC349" s="240"/>
      <c r="BD349" s="240"/>
      <c r="BE349" s="240"/>
      <c r="BF349" s="240"/>
      <c r="BG349" s="240"/>
      <c r="BH349" s="240"/>
      <c r="BI349" s="240"/>
      <c r="BJ349" s="240"/>
      <c r="BK349" s="240"/>
      <c r="BL349" s="240"/>
      <c r="BM349" s="240"/>
      <c r="BN349" s="240"/>
      <c r="BO349" s="240"/>
      <c r="BP349" s="240"/>
      <c r="BQ349" s="240"/>
      <c r="BR349" s="240"/>
      <c r="BS349" s="240"/>
      <c r="BT349" s="240"/>
      <c r="BU349" s="240"/>
      <c r="BV349" s="240"/>
      <c r="BW349" s="240"/>
      <c r="BX349" s="240"/>
      <c r="BY349" s="240"/>
      <c r="BZ349" s="240"/>
      <c r="CA349" s="240"/>
      <c r="CB349" s="240"/>
      <c r="CC349" s="240"/>
      <c r="CD349" s="240"/>
      <c r="CE349" s="240"/>
    </row>
    <row r="350" spans="1:83" ht="15.75" customHeight="1">
      <c r="A350" s="240"/>
      <c r="B350" s="240"/>
      <c r="C350" s="240"/>
      <c r="D350" s="241"/>
      <c r="E350" s="241"/>
      <c r="F350" s="241"/>
      <c r="G350" s="241"/>
      <c r="H350" s="241"/>
      <c r="I350" s="241"/>
      <c r="J350" s="241"/>
      <c r="K350" s="241"/>
      <c r="L350" s="241"/>
      <c r="M350" s="241"/>
      <c r="N350" s="241"/>
      <c r="O350" s="241"/>
      <c r="P350" s="241"/>
      <c r="Q350" s="241"/>
      <c r="R350" s="241"/>
      <c r="S350" s="241"/>
      <c r="T350" s="241"/>
      <c r="U350" s="241"/>
      <c r="V350" s="241"/>
      <c r="W350" s="241"/>
      <c r="X350" s="241"/>
      <c r="Y350" s="241"/>
      <c r="Z350" s="241"/>
      <c r="AA350" s="241"/>
      <c r="AB350" s="241"/>
      <c r="AC350" s="241"/>
      <c r="AD350" s="241"/>
      <c r="AE350" s="241"/>
      <c r="AF350" s="241"/>
      <c r="AG350" s="241"/>
      <c r="AH350" s="241"/>
      <c r="AI350" s="241"/>
      <c r="AJ350" s="241"/>
      <c r="AK350" s="241"/>
      <c r="AL350" s="241"/>
      <c r="AM350" s="241"/>
      <c r="AN350" s="241"/>
      <c r="AO350" s="241"/>
      <c r="AP350" s="241"/>
      <c r="AQ350" s="241"/>
      <c r="AR350" s="241"/>
      <c r="AS350" s="241"/>
      <c r="AT350" s="241"/>
      <c r="AU350" s="241"/>
      <c r="AV350" s="240"/>
      <c r="AW350" s="240"/>
      <c r="AX350" s="240"/>
      <c r="AY350" s="240"/>
      <c r="AZ350" s="240"/>
      <c r="BA350" s="240"/>
      <c r="BB350" s="240"/>
      <c r="BC350" s="240"/>
      <c r="BD350" s="240"/>
      <c r="BE350" s="240"/>
      <c r="BF350" s="240"/>
      <c r="BG350" s="240"/>
      <c r="BH350" s="240"/>
      <c r="BI350" s="240"/>
      <c r="BJ350" s="240"/>
      <c r="BK350" s="240"/>
      <c r="BL350" s="240"/>
      <c r="BM350" s="240"/>
      <c r="BN350" s="240"/>
      <c r="BO350" s="240"/>
      <c r="BP350" s="240"/>
      <c r="BQ350" s="240"/>
      <c r="BR350" s="240"/>
      <c r="BS350" s="240"/>
      <c r="BT350" s="240"/>
      <c r="BU350" s="240"/>
      <c r="BV350" s="240"/>
      <c r="BW350" s="240"/>
      <c r="BX350" s="240"/>
      <c r="BY350" s="240"/>
      <c r="BZ350" s="240"/>
      <c r="CA350" s="240"/>
      <c r="CB350" s="240"/>
      <c r="CC350" s="240"/>
      <c r="CD350" s="240"/>
      <c r="CE350" s="240"/>
    </row>
    <row r="351" spans="1:83" ht="15.75" customHeight="1">
      <c r="A351" s="240"/>
      <c r="B351" s="240"/>
      <c r="C351" s="240"/>
      <c r="D351" s="241"/>
      <c r="E351" s="241"/>
      <c r="F351" s="241"/>
      <c r="G351" s="241"/>
      <c r="H351" s="241"/>
      <c r="I351" s="241"/>
      <c r="J351" s="241"/>
      <c r="K351" s="241"/>
      <c r="L351" s="241"/>
      <c r="M351" s="241"/>
      <c r="N351" s="241"/>
      <c r="O351" s="241"/>
      <c r="P351" s="241"/>
      <c r="Q351" s="241"/>
      <c r="R351" s="241"/>
      <c r="S351" s="241"/>
      <c r="T351" s="241"/>
      <c r="U351" s="241"/>
      <c r="V351" s="241"/>
      <c r="W351" s="241"/>
      <c r="X351" s="241"/>
      <c r="Y351" s="241"/>
      <c r="Z351" s="241"/>
      <c r="AA351" s="241"/>
      <c r="AB351" s="241"/>
      <c r="AC351" s="241"/>
      <c r="AD351" s="241"/>
      <c r="AE351" s="241"/>
      <c r="AF351" s="241"/>
      <c r="AG351" s="241"/>
      <c r="AH351" s="241"/>
      <c r="AI351" s="241"/>
      <c r="AJ351" s="241"/>
      <c r="AK351" s="241"/>
      <c r="AL351" s="241"/>
      <c r="AM351" s="241"/>
      <c r="AN351" s="241"/>
      <c r="AO351" s="241"/>
      <c r="AP351" s="241"/>
      <c r="AQ351" s="241"/>
      <c r="AR351" s="241"/>
      <c r="AS351" s="241"/>
      <c r="AT351" s="241"/>
      <c r="AU351" s="241"/>
      <c r="AV351" s="240"/>
      <c r="AW351" s="240"/>
      <c r="AX351" s="240"/>
      <c r="AY351" s="240"/>
      <c r="AZ351" s="240"/>
      <c r="BA351" s="240"/>
      <c r="BB351" s="240"/>
      <c r="BC351" s="240"/>
      <c r="BD351" s="240"/>
      <c r="BE351" s="240"/>
      <c r="BF351" s="240"/>
      <c r="BG351" s="240"/>
      <c r="BH351" s="240"/>
      <c r="BI351" s="240"/>
      <c r="BJ351" s="240"/>
      <c r="BK351" s="240"/>
      <c r="BL351" s="240"/>
      <c r="BM351" s="240"/>
      <c r="BN351" s="240"/>
      <c r="BO351" s="240"/>
      <c r="BP351" s="240"/>
      <c r="BQ351" s="240"/>
      <c r="BR351" s="240"/>
      <c r="BS351" s="240"/>
      <c r="BT351" s="240"/>
      <c r="BU351" s="240"/>
      <c r="BV351" s="240"/>
      <c r="BW351" s="240"/>
      <c r="BX351" s="240"/>
      <c r="BY351" s="240"/>
      <c r="BZ351" s="240"/>
      <c r="CA351" s="240"/>
      <c r="CB351" s="240"/>
      <c r="CC351" s="240"/>
      <c r="CD351" s="240"/>
      <c r="CE351" s="240"/>
    </row>
    <row r="352" spans="1:83" ht="15.75" customHeight="1">
      <c r="A352" s="240"/>
      <c r="B352" s="240"/>
      <c r="C352" s="240"/>
      <c r="D352" s="241"/>
      <c r="E352" s="241"/>
      <c r="F352" s="241"/>
      <c r="G352" s="241"/>
      <c r="H352" s="241"/>
      <c r="I352" s="241"/>
      <c r="J352" s="241"/>
      <c r="K352" s="241"/>
      <c r="L352" s="241"/>
      <c r="M352" s="241"/>
      <c r="N352" s="241"/>
      <c r="O352" s="241"/>
      <c r="P352" s="241"/>
      <c r="Q352" s="241"/>
      <c r="R352" s="241"/>
      <c r="S352" s="241"/>
      <c r="T352" s="241"/>
      <c r="U352" s="241"/>
      <c r="V352" s="241"/>
      <c r="W352" s="241"/>
      <c r="X352" s="241"/>
      <c r="Y352" s="241"/>
      <c r="Z352" s="241"/>
      <c r="AA352" s="241"/>
      <c r="AB352" s="241"/>
      <c r="AC352" s="241"/>
      <c r="AD352" s="241"/>
      <c r="AE352" s="241"/>
      <c r="AF352" s="241"/>
      <c r="AG352" s="241"/>
      <c r="AH352" s="241"/>
      <c r="AI352" s="241"/>
      <c r="AJ352" s="241"/>
      <c r="AK352" s="241"/>
      <c r="AL352" s="241"/>
      <c r="AM352" s="241"/>
      <c r="AN352" s="241"/>
      <c r="AO352" s="241"/>
      <c r="AP352" s="241"/>
      <c r="AQ352" s="241"/>
      <c r="AR352" s="241"/>
      <c r="AS352" s="241"/>
      <c r="AT352" s="241"/>
      <c r="AU352" s="241"/>
      <c r="AV352" s="240"/>
      <c r="AW352" s="240"/>
      <c r="AX352" s="240"/>
      <c r="AY352" s="240"/>
      <c r="AZ352" s="240"/>
      <c r="BA352" s="240"/>
      <c r="BB352" s="240"/>
      <c r="BC352" s="240"/>
      <c r="BD352" s="240"/>
      <c r="BE352" s="240"/>
      <c r="BF352" s="240"/>
      <c r="BG352" s="240"/>
      <c r="BH352" s="240"/>
      <c r="BI352" s="240"/>
      <c r="BJ352" s="240"/>
      <c r="BK352" s="240"/>
      <c r="BL352" s="240"/>
      <c r="BM352" s="240"/>
      <c r="BN352" s="240"/>
      <c r="BO352" s="240"/>
      <c r="BP352" s="240"/>
      <c r="BQ352" s="240"/>
      <c r="BR352" s="240"/>
      <c r="BS352" s="240"/>
      <c r="BT352" s="240"/>
      <c r="BU352" s="240"/>
      <c r="BV352" s="240"/>
      <c r="BW352" s="240"/>
      <c r="BX352" s="240"/>
      <c r="BY352" s="240"/>
      <c r="BZ352" s="240"/>
      <c r="CA352" s="240"/>
      <c r="CB352" s="240"/>
      <c r="CC352" s="240"/>
      <c r="CD352" s="240"/>
      <c r="CE352" s="240"/>
    </row>
    <row r="353" spans="1:83" ht="15.75" customHeight="1">
      <c r="A353" s="240"/>
      <c r="B353" s="240"/>
      <c r="C353" s="240"/>
      <c r="D353" s="241"/>
      <c r="E353" s="241"/>
      <c r="F353" s="241"/>
      <c r="G353" s="241"/>
      <c r="H353" s="241"/>
      <c r="I353" s="241"/>
      <c r="J353" s="241"/>
      <c r="K353" s="241"/>
      <c r="L353" s="241"/>
      <c r="M353" s="241"/>
      <c r="N353" s="241"/>
      <c r="O353" s="241"/>
      <c r="P353" s="241"/>
      <c r="Q353" s="241"/>
      <c r="R353" s="241"/>
      <c r="S353" s="241"/>
      <c r="T353" s="241"/>
      <c r="U353" s="241"/>
      <c r="V353" s="241"/>
      <c r="W353" s="241"/>
      <c r="X353" s="241"/>
      <c r="Y353" s="241"/>
      <c r="Z353" s="241"/>
      <c r="AA353" s="241"/>
      <c r="AB353" s="241"/>
      <c r="AC353" s="241"/>
      <c r="AD353" s="241"/>
      <c r="AE353" s="241"/>
      <c r="AF353" s="241"/>
      <c r="AG353" s="241"/>
      <c r="AH353" s="241"/>
      <c r="AI353" s="241"/>
      <c r="AJ353" s="241"/>
      <c r="AK353" s="241"/>
      <c r="AL353" s="241"/>
      <c r="AM353" s="241"/>
      <c r="AN353" s="241"/>
      <c r="AO353" s="241"/>
      <c r="AP353" s="241"/>
      <c r="AQ353" s="241"/>
      <c r="AR353" s="241"/>
      <c r="AS353" s="241"/>
      <c r="AT353" s="241"/>
      <c r="AU353" s="241"/>
      <c r="AV353" s="240"/>
      <c r="AW353" s="240"/>
      <c r="AX353" s="240"/>
      <c r="AY353" s="240"/>
      <c r="AZ353" s="240"/>
      <c r="BA353" s="240"/>
      <c r="BB353" s="240"/>
      <c r="BC353" s="240"/>
      <c r="BD353" s="240"/>
      <c r="BE353" s="240"/>
      <c r="BF353" s="240"/>
      <c r="BG353" s="240"/>
      <c r="BH353" s="240"/>
      <c r="BI353" s="240"/>
      <c r="BJ353" s="240"/>
      <c r="BK353" s="240"/>
      <c r="BL353" s="240"/>
      <c r="BM353" s="240"/>
      <c r="BN353" s="240"/>
      <c r="BO353" s="240"/>
      <c r="BP353" s="240"/>
      <c r="BQ353" s="240"/>
      <c r="BR353" s="240"/>
      <c r="BS353" s="240"/>
      <c r="BT353" s="240"/>
      <c r="BU353" s="240"/>
      <c r="BV353" s="240"/>
      <c r="BW353" s="240"/>
      <c r="BX353" s="240"/>
      <c r="BY353" s="240"/>
      <c r="BZ353" s="240"/>
      <c r="CA353" s="240"/>
      <c r="CB353" s="240"/>
      <c r="CC353" s="240"/>
      <c r="CD353" s="240"/>
      <c r="CE353" s="240"/>
    </row>
    <row r="354" spans="1:83" ht="15.75" customHeight="1">
      <c r="A354" s="240"/>
      <c r="B354" s="240"/>
      <c r="C354" s="240"/>
      <c r="D354" s="241"/>
      <c r="E354" s="241"/>
      <c r="F354" s="241"/>
      <c r="G354" s="241"/>
      <c r="H354" s="241"/>
      <c r="I354" s="241"/>
      <c r="J354" s="241"/>
      <c r="K354" s="241"/>
      <c r="L354" s="241"/>
      <c r="M354" s="241"/>
      <c r="N354" s="241"/>
      <c r="O354" s="241"/>
      <c r="P354" s="241"/>
      <c r="Q354" s="241"/>
      <c r="R354" s="241"/>
      <c r="S354" s="241"/>
      <c r="T354" s="241"/>
      <c r="U354" s="241"/>
      <c r="V354" s="241"/>
      <c r="W354" s="241"/>
      <c r="X354" s="241"/>
      <c r="Y354" s="241"/>
      <c r="Z354" s="241"/>
      <c r="AA354" s="241"/>
      <c r="AB354" s="241"/>
      <c r="AC354" s="241"/>
      <c r="AD354" s="241"/>
      <c r="AE354" s="241"/>
      <c r="AF354" s="241"/>
      <c r="AG354" s="241"/>
      <c r="AH354" s="241"/>
      <c r="AI354" s="241"/>
      <c r="AJ354" s="241"/>
      <c r="AK354" s="241"/>
      <c r="AL354" s="241"/>
      <c r="AM354" s="241"/>
      <c r="AN354" s="241"/>
      <c r="AO354" s="241"/>
      <c r="AP354" s="241"/>
      <c r="AQ354" s="241"/>
      <c r="AR354" s="241"/>
      <c r="AS354" s="241"/>
      <c r="AT354" s="241"/>
      <c r="AU354" s="241"/>
      <c r="AV354" s="240"/>
      <c r="AW354" s="240"/>
      <c r="AX354" s="240"/>
      <c r="AY354" s="240"/>
      <c r="AZ354" s="240"/>
      <c r="BA354" s="240"/>
      <c r="BB354" s="240"/>
      <c r="BC354" s="240"/>
      <c r="BD354" s="240"/>
      <c r="BE354" s="240"/>
      <c r="BF354" s="240"/>
      <c r="BG354" s="240"/>
      <c r="BH354" s="240"/>
      <c r="BI354" s="240"/>
      <c r="BJ354" s="240"/>
      <c r="BK354" s="240"/>
      <c r="BL354" s="240"/>
      <c r="BM354" s="240"/>
      <c r="BN354" s="240"/>
      <c r="BO354" s="240"/>
      <c r="BP354" s="240"/>
      <c r="BQ354" s="240"/>
      <c r="BR354" s="240"/>
      <c r="BS354" s="240"/>
      <c r="BT354" s="240"/>
      <c r="BU354" s="240"/>
      <c r="BV354" s="240"/>
      <c r="BW354" s="240"/>
      <c r="BX354" s="240"/>
      <c r="BY354" s="240"/>
      <c r="BZ354" s="240"/>
      <c r="CA354" s="240"/>
      <c r="CB354" s="240"/>
      <c r="CC354" s="240"/>
      <c r="CD354" s="240"/>
      <c r="CE354" s="240"/>
    </row>
    <row r="355" spans="1:83" ht="15.75" customHeight="1">
      <c r="A355" s="240"/>
      <c r="B355" s="240"/>
      <c r="C355" s="240"/>
      <c r="D355" s="241"/>
      <c r="E355" s="241"/>
      <c r="F355" s="241"/>
      <c r="G355" s="241"/>
      <c r="H355" s="241"/>
      <c r="I355" s="241"/>
      <c r="J355" s="241"/>
      <c r="K355" s="241"/>
      <c r="L355" s="241"/>
      <c r="M355" s="241"/>
      <c r="N355" s="241"/>
      <c r="O355" s="241"/>
      <c r="P355" s="241"/>
      <c r="Q355" s="241"/>
      <c r="R355" s="241"/>
      <c r="S355" s="241"/>
      <c r="T355" s="241"/>
      <c r="U355" s="241"/>
      <c r="V355" s="241"/>
      <c r="W355" s="241"/>
      <c r="X355" s="241"/>
      <c r="Y355" s="241"/>
      <c r="Z355" s="241"/>
      <c r="AA355" s="241"/>
      <c r="AB355" s="241"/>
      <c r="AC355" s="241"/>
      <c r="AD355" s="241"/>
      <c r="AE355" s="241"/>
      <c r="AF355" s="241"/>
      <c r="AG355" s="241"/>
      <c r="AH355" s="241"/>
      <c r="AI355" s="241"/>
      <c r="AJ355" s="241"/>
      <c r="AK355" s="241"/>
      <c r="AL355" s="241"/>
      <c r="AM355" s="241"/>
      <c r="AN355" s="241"/>
      <c r="AO355" s="241"/>
      <c r="AP355" s="241"/>
      <c r="AQ355" s="241"/>
      <c r="AR355" s="241"/>
      <c r="AS355" s="241"/>
      <c r="AT355" s="241"/>
      <c r="AU355" s="241"/>
      <c r="AV355" s="240"/>
      <c r="AW355" s="240"/>
      <c r="AX355" s="240"/>
      <c r="AY355" s="240"/>
      <c r="AZ355" s="240"/>
      <c r="BA355" s="240"/>
      <c r="BB355" s="240"/>
      <c r="BC355" s="240"/>
      <c r="BD355" s="240"/>
      <c r="BE355" s="240"/>
      <c r="BF355" s="240"/>
      <c r="BG355" s="240"/>
      <c r="BH355" s="240"/>
      <c r="BI355" s="240"/>
      <c r="BJ355" s="240"/>
      <c r="BK355" s="240"/>
      <c r="BL355" s="240"/>
      <c r="BM355" s="240"/>
      <c r="BN355" s="240"/>
      <c r="BO355" s="240"/>
      <c r="BP355" s="240"/>
      <c r="BQ355" s="240"/>
      <c r="BR355" s="240"/>
      <c r="BS355" s="240"/>
      <c r="BT355" s="240"/>
      <c r="BU355" s="240"/>
      <c r="BV355" s="240"/>
      <c r="BW355" s="240"/>
      <c r="BX355" s="240"/>
      <c r="BY355" s="240"/>
      <c r="BZ355" s="240"/>
      <c r="CA355" s="240"/>
      <c r="CB355" s="240"/>
      <c r="CC355" s="240"/>
      <c r="CD355" s="240"/>
      <c r="CE355" s="240"/>
    </row>
    <row r="356" spans="1:83" ht="15.75" customHeight="1">
      <c r="A356" s="240"/>
      <c r="B356" s="240"/>
      <c r="C356" s="240"/>
      <c r="D356" s="241"/>
      <c r="E356" s="241"/>
      <c r="F356" s="241"/>
      <c r="G356" s="241"/>
      <c r="H356" s="241"/>
      <c r="I356" s="241"/>
      <c r="J356" s="241"/>
      <c r="K356" s="241"/>
      <c r="L356" s="241"/>
      <c r="M356" s="241"/>
      <c r="N356" s="241"/>
      <c r="O356" s="241"/>
      <c r="P356" s="241"/>
      <c r="Q356" s="241"/>
      <c r="R356" s="241"/>
      <c r="S356" s="241"/>
      <c r="T356" s="241"/>
      <c r="U356" s="241"/>
      <c r="V356" s="241"/>
      <c r="W356" s="241"/>
      <c r="X356" s="241"/>
      <c r="Y356" s="241"/>
      <c r="Z356" s="241"/>
      <c r="AA356" s="241"/>
      <c r="AB356" s="241"/>
      <c r="AC356" s="241"/>
      <c r="AD356" s="241"/>
      <c r="AE356" s="241"/>
      <c r="AF356" s="241"/>
      <c r="AG356" s="241"/>
      <c r="AH356" s="241"/>
      <c r="AI356" s="241"/>
      <c r="AJ356" s="241"/>
      <c r="AK356" s="241"/>
      <c r="AL356" s="241"/>
      <c r="AM356" s="241"/>
      <c r="AN356" s="241"/>
      <c r="AO356" s="241"/>
      <c r="AP356" s="241"/>
      <c r="AQ356" s="241"/>
      <c r="AR356" s="241"/>
      <c r="AS356" s="241"/>
      <c r="AT356" s="241"/>
      <c r="AU356" s="241"/>
      <c r="AV356" s="240"/>
      <c r="AW356" s="240"/>
      <c r="AX356" s="240"/>
      <c r="AY356" s="240"/>
      <c r="AZ356" s="240"/>
      <c r="BA356" s="240"/>
      <c r="BB356" s="240"/>
      <c r="BC356" s="240"/>
      <c r="BD356" s="240"/>
      <c r="BE356" s="240"/>
      <c r="BF356" s="240"/>
      <c r="BG356" s="240"/>
      <c r="BH356" s="240"/>
      <c r="BI356" s="240"/>
      <c r="BJ356" s="240"/>
      <c r="BK356" s="240"/>
      <c r="BL356" s="240"/>
      <c r="BM356" s="240"/>
      <c r="BN356" s="240"/>
      <c r="BO356" s="240"/>
      <c r="BP356" s="240"/>
      <c r="BQ356" s="240"/>
      <c r="BR356" s="240"/>
      <c r="BS356" s="240"/>
      <c r="BT356" s="240"/>
      <c r="BU356" s="240"/>
      <c r="BV356" s="240"/>
      <c r="BW356" s="240"/>
      <c r="BX356" s="240"/>
      <c r="BY356" s="240"/>
      <c r="BZ356" s="240"/>
      <c r="CA356" s="240"/>
      <c r="CB356" s="240"/>
      <c r="CC356" s="240"/>
      <c r="CD356" s="240"/>
      <c r="CE356" s="240"/>
    </row>
    <row r="357" spans="1:83" ht="15.75" customHeight="1">
      <c r="A357" s="240"/>
      <c r="B357" s="240"/>
      <c r="C357" s="240"/>
      <c r="D357" s="241"/>
      <c r="E357" s="241"/>
      <c r="F357" s="241"/>
      <c r="G357" s="241"/>
      <c r="H357" s="241"/>
      <c r="I357" s="241"/>
      <c r="J357" s="241"/>
      <c r="K357" s="241"/>
      <c r="L357" s="241"/>
      <c r="M357" s="241"/>
      <c r="N357" s="241"/>
      <c r="O357" s="241"/>
      <c r="P357" s="241"/>
      <c r="Q357" s="241"/>
      <c r="R357" s="241"/>
      <c r="S357" s="241"/>
      <c r="T357" s="241"/>
      <c r="U357" s="241"/>
      <c r="V357" s="241"/>
      <c r="W357" s="241"/>
      <c r="X357" s="241"/>
      <c r="Y357" s="241"/>
      <c r="Z357" s="241"/>
      <c r="AA357" s="241"/>
      <c r="AB357" s="241"/>
      <c r="AC357" s="241"/>
      <c r="AD357" s="241"/>
      <c r="AE357" s="241"/>
      <c r="AF357" s="241"/>
      <c r="AG357" s="241"/>
      <c r="AH357" s="241"/>
      <c r="AI357" s="241"/>
      <c r="AJ357" s="241"/>
      <c r="AK357" s="241"/>
      <c r="AL357" s="241"/>
      <c r="AM357" s="241"/>
      <c r="AN357" s="241"/>
      <c r="AO357" s="241"/>
      <c r="AP357" s="241"/>
      <c r="AQ357" s="241"/>
      <c r="AR357" s="241"/>
      <c r="AS357" s="241"/>
      <c r="AT357" s="241"/>
      <c r="AU357" s="241"/>
      <c r="AV357" s="240"/>
      <c r="AW357" s="240"/>
      <c r="AX357" s="240"/>
      <c r="AY357" s="240"/>
      <c r="AZ357" s="240"/>
      <c r="BA357" s="240"/>
      <c r="BB357" s="240"/>
      <c r="BC357" s="240"/>
      <c r="BD357" s="240"/>
      <c r="BE357" s="240"/>
      <c r="BF357" s="240"/>
      <c r="BG357" s="240"/>
      <c r="BH357" s="240"/>
      <c r="BI357" s="240"/>
      <c r="BJ357" s="240"/>
      <c r="BK357" s="240"/>
      <c r="BL357" s="240"/>
      <c r="BM357" s="240"/>
      <c r="BN357" s="240"/>
      <c r="BO357" s="240"/>
      <c r="BP357" s="240"/>
      <c r="BQ357" s="240"/>
      <c r="BR357" s="240"/>
      <c r="BS357" s="240"/>
      <c r="BT357" s="240"/>
      <c r="BU357" s="240"/>
      <c r="BV357" s="240"/>
      <c r="BW357" s="240"/>
      <c r="BX357" s="240"/>
      <c r="BY357" s="240"/>
      <c r="BZ357" s="240"/>
      <c r="CA357" s="240"/>
      <c r="CB357" s="240"/>
      <c r="CC357" s="240"/>
      <c r="CD357" s="240"/>
      <c r="CE357" s="240"/>
    </row>
    <row r="358" spans="1:83" ht="15.75" customHeight="1">
      <c r="A358" s="240"/>
      <c r="B358" s="240"/>
      <c r="C358" s="240"/>
      <c r="D358" s="241"/>
      <c r="E358" s="241"/>
      <c r="F358" s="241"/>
      <c r="G358" s="241"/>
      <c r="H358" s="241"/>
      <c r="I358" s="241"/>
      <c r="J358" s="241"/>
      <c r="K358" s="241"/>
      <c r="L358" s="241"/>
      <c r="M358" s="241"/>
      <c r="N358" s="241"/>
      <c r="O358" s="241"/>
      <c r="P358" s="241"/>
      <c r="Q358" s="241"/>
      <c r="R358" s="241"/>
      <c r="S358" s="241"/>
      <c r="T358" s="241"/>
      <c r="U358" s="241"/>
      <c r="V358" s="241"/>
      <c r="W358" s="241"/>
      <c r="X358" s="241"/>
      <c r="Y358" s="241"/>
      <c r="Z358" s="241"/>
      <c r="AA358" s="241"/>
      <c r="AB358" s="241"/>
      <c r="AC358" s="241"/>
      <c r="AD358" s="241"/>
      <c r="AE358" s="241"/>
      <c r="AF358" s="241"/>
      <c r="AG358" s="241"/>
      <c r="AH358" s="241"/>
      <c r="AI358" s="241"/>
      <c r="AJ358" s="241"/>
      <c r="AK358" s="241"/>
      <c r="AL358" s="241"/>
      <c r="AM358" s="241"/>
      <c r="AN358" s="241"/>
      <c r="AO358" s="241"/>
      <c r="AP358" s="241"/>
      <c r="AQ358" s="241"/>
      <c r="AR358" s="241"/>
      <c r="AS358" s="241"/>
      <c r="AT358" s="241"/>
      <c r="AU358" s="241"/>
      <c r="AV358" s="240"/>
      <c r="AW358" s="240"/>
      <c r="AX358" s="240"/>
      <c r="AY358" s="240"/>
      <c r="AZ358" s="240"/>
      <c r="BA358" s="240"/>
      <c r="BB358" s="240"/>
      <c r="BC358" s="240"/>
      <c r="BD358" s="240"/>
      <c r="BE358" s="240"/>
      <c r="BF358" s="240"/>
      <c r="BG358" s="240"/>
      <c r="BH358" s="240"/>
      <c r="BI358" s="240"/>
      <c r="BJ358" s="240"/>
      <c r="BK358" s="240"/>
      <c r="BL358" s="240"/>
      <c r="BM358" s="240"/>
      <c r="BN358" s="240"/>
      <c r="BO358" s="240"/>
      <c r="BP358" s="240"/>
      <c r="BQ358" s="240"/>
      <c r="BR358" s="240"/>
      <c r="BS358" s="240"/>
      <c r="BT358" s="240"/>
      <c r="BU358" s="240"/>
      <c r="BV358" s="240"/>
      <c r="BW358" s="240"/>
      <c r="BX358" s="240"/>
      <c r="BY358" s="240"/>
      <c r="BZ358" s="240"/>
      <c r="CA358" s="240"/>
      <c r="CB358" s="240"/>
      <c r="CC358" s="240"/>
      <c r="CD358" s="240"/>
      <c r="CE358" s="240"/>
    </row>
    <row r="359" spans="1:83" ht="15.75" customHeight="1">
      <c r="A359" s="240"/>
      <c r="B359" s="240"/>
      <c r="C359" s="240"/>
      <c r="D359" s="241"/>
      <c r="E359" s="241"/>
      <c r="F359" s="241"/>
      <c r="G359" s="241"/>
      <c r="H359" s="241"/>
      <c r="I359" s="241"/>
      <c r="J359" s="241"/>
      <c r="K359" s="241"/>
      <c r="L359" s="241"/>
      <c r="M359" s="241"/>
      <c r="N359" s="241"/>
      <c r="O359" s="241"/>
      <c r="P359" s="241"/>
      <c r="Q359" s="241"/>
      <c r="R359" s="241"/>
      <c r="S359" s="241"/>
      <c r="T359" s="241"/>
      <c r="U359" s="241"/>
      <c r="V359" s="241"/>
      <c r="W359" s="241"/>
      <c r="X359" s="241"/>
      <c r="Y359" s="241"/>
      <c r="Z359" s="241"/>
      <c r="AA359" s="241"/>
      <c r="AB359" s="241"/>
      <c r="AC359" s="241"/>
      <c r="AD359" s="241"/>
      <c r="AE359" s="241"/>
      <c r="AF359" s="241"/>
      <c r="AG359" s="241"/>
      <c r="AH359" s="241"/>
      <c r="AI359" s="241"/>
      <c r="AJ359" s="241"/>
      <c r="AK359" s="241"/>
      <c r="AL359" s="241"/>
      <c r="AM359" s="241"/>
      <c r="AN359" s="241"/>
      <c r="AO359" s="241"/>
      <c r="AP359" s="241"/>
      <c r="AQ359" s="241"/>
      <c r="AR359" s="241"/>
      <c r="AS359" s="241"/>
      <c r="AT359" s="241"/>
      <c r="AU359" s="241"/>
      <c r="AV359" s="240"/>
      <c r="AW359" s="240"/>
      <c r="AX359" s="240"/>
      <c r="AY359" s="240"/>
      <c r="AZ359" s="240"/>
      <c r="BA359" s="240"/>
      <c r="BB359" s="240"/>
      <c r="BC359" s="240"/>
      <c r="BD359" s="240"/>
      <c r="BE359" s="240"/>
      <c r="BF359" s="240"/>
      <c r="BG359" s="240"/>
      <c r="BH359" s="240"/>
      <c r="BI359" s="240"/>
      <c r="BJ359" s="240"/>
      <c r="BK359" s="240"/>
      <c r="BL359" s="240"/>
      <c r="BM359" s="240"/>
      <c r="BN359" s="240"/>
      <c r="BO359" s="240"/>
      <c r="BP359" s="240"/>
      <c r="BQ359" s="240"/>
      <c r="BR359" s="240"/>
      <c r="BS359" s="240"/>
      <c r="BT359" s="240"/>
      <c r="BU359" s="240"/>
      <c r="BV359" s="240"/>
      <c r="BW359" s="240"/>
      <c r="BX359" s="240"/>
      <c r="BY359" s="240"/>
      <c r="BZ359" s="240"/>
      <c r="CA359" s="240"/>
      <c r="CB359" s="240"/>
      <c r="CC359" s="240"/>
      <c r="CD359" s="240"/>
      <c r="CE359" s="240"/>
    </row>
    <row r="360" spans="1:83" ht="15.75" customHeight="1">
      <c r="A360" s="240"/>
      <c r="B360" s="240"/>
      <c r="C360" s="240"/>
      <c r="D360" s="241"/>
      <c r="E360" s="241"/>
      <c r="F360" s="241"/>
      <c r="G360" s="241"/>
      <c r="H360" s="241"/>
      <c r="I360" s="241"/>
      <c r="J360" s="241"/>
      <c r="K360" s="241"/>
      <c r="L360" s="241"/>
      <c r="M360" s="241"/>
      <c r="N360" s="241"/>
      <c r="O360" s="241"/>
      <c r="P360" s="241"/>
      <c r="Q360" s="241"/>
      <c r="R360" s="241"/>
      <c r="S360" s="241"/>
      <c r="T360" s="241"/>
      <c r="U360" s="241"/>
      <c r="V360" s="241"/>
      <c r="W360" s="241"/>
      <c r="X360" s="241"/>
      <c r="Y360" s="241"/>
      <c r="Z360" s="241"/>
      <c r="AA360" s="241"/>
      <c r="AB360" s="241"/>
      <c r="AC360" s="241"/>
      <c r="AD360" s="241"/>
      <c r="AE360" s="241"/>
      <c r="AF360" s="241"/>
      <c r="AG360" s="241"/>
      <c r="AH360" s="241"/>
      <c r="AI360" s="241"/>
      <c r="AJ360" s="241"/>
      <c r="AK360" s="241"/>
      <c r="AL360" s="241"/>
      <c r="AM360" s="241"/>
      <c r="AN360" s="241"/>
      <c r="AO360" s="241"/>
      <c r="AP360" s="241"/>
      <c r="AQ360" s="241"/>
      <c r="AR360" s="241"/>
      <c r="AS360" s="241"/>
      <c r="AT360" s="241"/>
      <c r="AU360" s="241"/>
      <c r="AV360" s="240"/>
      <c r="AW360" s="240"/>
      <c r="AX360" s="240"/>
      <c r="AY360" s="240"/>
      <c r="AZ360" s="240"/>
      <c r="BA360" s="240"/>
      <c r="BB360" s="240"/>
      <c r="BC360" s="240"/>
      <c r="BD360" s="240"/>
      <c r="BE360" s="240"/>
      <c r="BF360" s="240"/>
      <c r="BG360" s="240"/>
      <c r="BH360" s="240"/>
      <c r="BI360" s="240"/>
      <c r="BJ360" s="240"/>
      <c r="BK360" s="240"/>
      <c r="BL360" s="240"/>
      <c r="BM360" s="240"/>
      <c r="BN360" s="240"/>
      <c r="BO360" s="240"/>
      <c r="BP360" s="240"/>
      <c r="BQ360" s="240"/>
      <c r="BR360" s="240"/>
      <c r="BS360" s="240"/>
      <c r="BT360" s="240"/>
      <c r="BU360" s="240"/>
      <c r="BV360" s="240"/>
      <c r="BW360" s="240"/>
      <c r="BX360" s="240"/>
      <c r="BY360" s="240"/>
      <c r="BZ360" s="240"/>
      <c r="CA360" s="240"/>
      <c r="CB360" s="240"/>
      <c r="CC360" s="240"/>
      <c r="CD360" s="240"/>
      <c r="CE360" s="240"/>
    </row>
    <row r="361" spans="1:83" ht="15.75" customHeight="1">
      <c r="A361" s="240"/>
      <c r="B361" s="240"/>
      <c r="C361" s="240"/>
      <c r="D361" s="241"/>
      <c r="E361" s="241"/>
      <c r="F361" s="241"/>
      <c r="G361" s="241"/>
      <c r="H361" s="241"/>
      <c r="I361" s="241"/>
      <c r="J361" s="241"/>
      <c r="K361" s="241"/>
      <c r="L361" s="241"/>
      <c r="M361" s="241"/>
      <c r="N361" s="241"/>
      <c r="O361" s="241"/>
      <c r="P361" s="241"/>
      <c r="Q361" s="241"/>
      <c r="R361" s="241"/>
      <c r="S361" s="241"/>
      <c r="T361" s="241"/>
      <c r="U361" s="241"/>
      <c r="V361" s="241"/>
      <c r="W361" s="241"/>
      <c r="X361" s="241"/>
      <c r="Y361" s="241"/>
      <c r="Z361" s="241"/>
      <c r="AA361" s="241"/>
      <c r="AB361" s="241"/>
      <c r="AC361" s="241"/>
      <c r="AD361" s="241"/>
      <c r="AE361" s="241"/>
      <c r="AF361" s="241"/>
      <c r="AG361" s="241"/>
      <c r="AH361" s="241"/>
      <c r="AI361" s="241"/>
      <c r="AJ361" s="241"/>
      <c r="AK361" s="241"/>
      <c r="AL361" s="241"/>
      <c r="AM361" s="241"/>
      <c r="AN361" s="241"/>
      <c r="AO361" s="241"/>
      <c r="AP361" s="241"/>
      <c r="AQ361" s="241"/>
      <c r="AR361" s="241"/>
      <c r="AS361" s="241"/>
      <c r="AT361" s="241"/>
      <c r="AU361" s="241"/>
      <c r="AV361" s="240"/>
      <c r="AW361" s="240"/>
      <c r="AX361" s="240"/>
      <c r="AY361" s="240"/>
      <c r="AZ361" s="240"/>
      <c r="BA361" s="240"/>
      <c r="BB361" s="240"/>
      <c r="BC361" s="240"/>
      <c r="BD361" s="240"/>
      <c r="BE361" s="240"/>
      <c r="BF361" s="240"/>
      <c r="BG361" s="240"/>
      <c r="BH361" s="240"/>
      <c r="BI361" s="240"/>
      <c r="BJ361" s="240"/>
      <c r="BK361" s="240"/>
      <c r="BL361" s="240"/>
      <c r="BM361" s="240"/>
      <c r="BN361" s="240"/>
      <c r="BO361" s="240"/>
      <c r="BP361" s="240"/>
      <c r="BQ361" s="240"/>
      <c r="BR361" s="240"/>
      <c r="BS361" s="240"/>
      <c r="BT361" s="240"/>
      <c r="BU361" s="240"/>
      <c r="BV361" s="240"/>
      <c r="BW361" s="240"/>
      <c r="BX361" s="240"/>
      <c r="BY361" s="240"/>
      <c r="BZ361" s="240"/>
      <c r="CA361" s="240"/>
      <c r="CB361" s="240"/>
      <c r="CC361" s="240"/>
      <c r="CD361" s="240"/>
      <c r="CE361" s="240"/>
    </row>
    <row r="362" spans="1:83" ht="15.75" customHeight="1">
      <c r="A362" s="240"/>
      <c r="B362" s="240"/>
      <c r="C362" s="240"/>
      <c r="D362" s="241"/>
      <c r="E362" s="241"/>
      <c r="F362" s="241"/>
      <c r="G362" s="241"/>
      <c r="H362" s="241"/>
      <c r="I362" s="241"/>
      <c r="J362" s="241"/>
      <c r="K362" s="241"/>
      <c r="L362" s="241"/>
      <c r="M362" s="241"/>
      <c r="N362" s="241"/>
      <c r="O362" s="241"/>
      <c r="P362" s="241"/>
      <c r="Q362" s="241"/>
      <c r="R362" s="241"/>
      <c r="S362" s="241"/>
      <c r="T362" s="241"/>
      <c r="U362" s="241"/>
      <c r="V362" s="241"/>
      <c r="W362" s="241"/>
      <c r="X362" s="241"/>
      <c r="Y362" s="241"/>
      <c r="Z362" s="241"/>
      <c r="AA362" s="241"/>
      <c r="AB362" s="241"/>
      <c r="AC362" s="241"/>
      <c r="AD362" s="241"/>
      <c r="AE362" s="241"/>
      <c r="AF362" s="241"/>
      <c r="AG362" s="241"/>
      <c r="AH362" s="241"/>
      <c r="AI362" s="241"/>
      <c r="AJ362" s="241"/>
      <c r="AK362" s="241"/>
      <c r="AL362" s="241"/>
      <c r="AM362" s="241"/>
      <c r="AN362" s="241"/>
      <c r="AO362" s="241"/>
      <c r="AP362" s="241"/>
      <c r="AQ362" s="241"/>
      <c r="AR362" s="241"/>
      <c r="AS362" s="241"/>
      <c r="AT362" s="241"/>
      <c r="AU362" s="241"/>
      <c r="AV362" s="240"/>
      <c r="AW362" s="240"/>
      <c r="AX362" s="240"/>
      <c r="AY362" s="240"/>
      <c r="AZ362" s="240"/>
      <c r="BA362" s="240"/>
      <c r="BB362" s="240"/>
      <c r="BC362" s="240"/>
      <c r="BD362" s="240"/>
      <c r="BE362" s="240"/>
      <c r="BF362" s="240"/>
      <c r="BG362" s="240"/>
      <c r="BH362" s="240"/>
      <c r="BI362" s="240"/>
      <c r="BJ362" s="240"/>
      <c r="BK362" s="240"/>
      <c r="BL362" s="240"/>
      <c r="BM362" s="240"/>
      <c r="BN362" s="240"/>
      <c r="BO362" s="240"/>
      <c r="BP362" s="240"/>
      <c r="BQ362" s="240"/>
      <c r="BR362" s="240"/>
      <c r="BS362" s="240"/>
      <c r="BT362" s="240"/>
      <c r="BU362" s="240"/>
      <c r="BV362" s="240"/>
      <c r="BW362" s="240"/>
      <c r="BX362" s="240"/>
      <c r="BY362" s="240"/>
      <c r="BZ362" s="240"/>
      <c r="CA362" s="240"/>
      <c r="CB362" s="240"/>
      <c r="CC362" s="240"/>
      <c r="CD362" s="240"/>
      <c r="CE362" s="240"/>
    </row>
    <row r="363" spans="1:83" ht="15.75" customHeight="1">
      <c r="A363" s="240"/>
      <c r="B363" s="240"/>
      <c r="C363" s="240"/>
      <c r="D363" s="241"/>
      <c r="E363" s="241"/>
      <c r="F363" s="241"/>
      <c r="G363" s="241"/>
      <c r="H363" s="241"/>
      <c r="I363" s="241"/>
      <c r="J363" s="241"/>
      <c r="K363" s="241"/>
      <c r="L363" s="241"/>
      <c r="M363" s="241"/>
      <c r="N363" s="241"/>
      <c r="O363" s="241"/>
      <c r="P363" s="241"/>
      <c r="Q363" s="241"/>
      <c r="R363" s="241"/>
      <c r="S363" s="241"/>
      <c r="T363" s="241"/>
      <c r="U363" s="241"/>
      <c r="V363" s="241"/>
      <c r="W363" s="241"/>
      <c r="X363" s="241"/>
      <c r="Y363" s="241"/>
      <c r="Z363" s="241"/>
      <c r="AA363" s="241"/>
      <c r="AB363" s="241"/>
      <c r="AC363" s="241"/>
      <c r="AD363" s="241"/>
      <c r="AE363" s="241"/>
      <c r="AF363" s="241"/>
      <c r="AG363" s="241"/>
      <c r="AH363" s="241"/>
      <c r="AI363" s="241"/>
      <c r="AJ363" s="241"/>
      <c r="AK363" s="241"/>
      <c r="AL363" s="241"/>
      <c r="AM363" s="241"/>
      <c r="AN363" s="241"/>
      <c r="AO363" s="241"/>
      <c r="AP363" s="241"/>
      <c r="AQ363" s="241"/>
      <c r="AR363" s="241"/>
      <c r="AS363" s="241"/>
      <c r="AT363" s="241"/>
      <c r="AU363" s="241"/>
      <c r="AV363" s="240"/>
      <c r="AW363" s="240"/>
      <c r="AX363" s="240"/>
      <c r="AY363" s="240"/>
      <c r="AZ363" s="240"/>
      <c r="BA363" s="240"/>
      <c r="BB363" s="240"/>
      <c r="BC363" s="240"/>
      <c r="BD363" s="240"/>
      <c r="BE363" s="240"/>
      <c r="BF363" s="240"/>
      <c r="BG363" s="240"/>
      <c r="BH363" s="240"/>
      <c r="BI363" s="240"/>
      <c r="BJ363" s="240"/>
      <c r="BK363" s="240"/>
      <c r="BL363" s="240"/>
      <c r="BM363" s="240"/>
      <c r="BN363" s="240"/>
      <c r="BO363" s="240"/>
      <c r="BP363" s="240"/>
      <c r="BQ363" s="240"/>
      <c r="BR363" s="240"/>
      <c r="BS363" s="240"/>
      <c r="BT363" s="240"/>
      <c r="BU363" s="240"/>
      <c r="BV363" s="240"/>
      <c r="BW363" s="240"/>
      <c r="BX363" s="240"/>
      <c r="BY363" s="240"/>
      <c r="BZ363" s="240"/>
      <c r="CA363" s="240"/>
      <c r="CB363" s="240"/>
      <c r="CC363" s="240"/>
      <c r="CD363" s="240"/>
      <c r="CE363" s="240"/>
    </row>
    <row r="364" spans="1:83" ht="15.75" customHeight="1">
      <c r="A364" s="240"/>
      <c r="B364" s="240"/>
      <c r="C364" s="240"/>
      <c r="D364" s="241"/>
      <c r="E364" s="241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1"/>
      <c r="S364" s="241"/>
      <c r="T364" s="241"/>
      <c r="U364" s="241"/>
      <c r="V364" s="241"/>
      <c r="W364" s="241"/>
      <c r="X364" s="241"/>
      <c r="Y364" s="241"/>
      <c r="Z364" s="241"/>
      <c r="AA364" s="241"/>
      <c r="AB364" s="241"/>
      <c r="AC364" s="241"/>
      <c r="AD364" s="241"/>
      <c r="AE364" s="241"/>
      <c r="AF364" s="241"/>
      <c r="AG364" s="241"/>
      <c r="AH364" s="241"/>
      <c r="AI364" s="241"/>
      <c r="AJ364" s="241"/>
      <c r="AK364" s="241"/>
      <c r="AL364" s="241"/>
      <c r="AM364" s="241"/>
      <c r="AN364" s="241"/>
      <c r="AO364" s="241"/>
      <c r="AP364" s="241"/>
      <c r="AQ364" s="241"/>
      <c r="AR364" s="241"/>
      <c r="AS364" s="241"/>
      <c r="AT364" s="241"/>
      <c r="AU364" s="241"/>
      <c r="AV364" s="240"/>
      <c r="AW364" s="240"/>
      <c r="AX364" s="240"/>
      <c r="AY364" s="240"/>
      <c r="AZ364" s="240"/>
      <c r="BA364" s="240"/>
      <c r="BB364" s="240"/>
      <c r="BC364" s="240"/>
      <c r="BD364" s="240"/>
      <c r="BE364" s="240"/>
      <c r="BF364" s="240"/>
      <c r="BG364" s="240"/>
      <c r="BH364" s="240"/>
      <c r="BI364" s="240"/>
      <c r="BJ364" s="240"/>
      <c r="BK364" s="240"/>
      <c r="BL364" s="240"/>
      <c r="BM364" s="240"/>
      <c r="BN364" s="240"/>
      <c r="BO364" s="240"/>
      <c r="BP364" s="240"/>
      <c r="BQ364" s="240"/>
      <c r="BR364" s="240"/>
      <c r="BS364" s="240"/>
      <c r="BT364" s="240"/>
      <c r="BU364" s="240"/>
      <c r="BV364" s="240"/>
      <c r="BW364" s="240"/>
      <c r="BX364" s="240"/>
      <c r="BY364" s="240"/>
      <c r="BZ364" s="240"/>
      <c r="CA364" s="240"/>
      <c r="CB364" s="240"/>
      <c r="CC364" s="240"/>
      <c r="CD364" s="240"/>
      <c r="CE364" s="240"/>
    </row>
    <row r="365" spans="1:83" ht="15.75" customHeight="1">
      <c r="A365" s="240"/>
      <c r="B365" s="240"/>
      <c r="C365" s="240"/>
      <c r="D365" s="241"/>
      <c r="E365" s="241"/>
      <c r="F365" s="241"/>
      <c r="G365" s="241"/>
      <c r="H365" s="241"/>
      <c r="I365" s="241"/>
      <c r="J365" s="241"/>
      <c r="K365" s="241"/>
      <c r="L365" s="241"/>
      <c r="M365" s="241"/>
      <c r="N365" s="241"/>
      <c r="O365" s="241"/>
      <c r="P365" s="241"/>
      <c r="Q365" s="241"/>
      <c r="R365" s="241"/>
      <c r="S365" s="241"/>
      <c r="T365" s="241"/>
      <c r="U365" s="241"/>
      <c r="V365" s="241"/>
      <c r="W365" s="241"/>
      <c r="X365" s="241"/>
      <c r="Y365" s="241"/>
      <c r="Z365" s="241"/>
      <c r="AA365" s="241"/>
      <c r="AB365" s="241"/>
      <c r="AC365" s="241"/>
      <c r="AD365" s="241"/>
      <c r="AE365" s="241"/>
      <c r="AF365" s="241"/>
      <c r="AG365" s="241"/>
      <c r="AH365" s="241"/>
      <c r="AI365" s="241"/>
      <c r="AJ365" s="241"/>
      <c r="AK365" s="241"/>
      <c r="AL365" s="241"/>
      <c r="AM365" s="241"/>
      <c r="AN365" s="241"/>
      <c r="AO365" s="241"/>
      <c r="AP365" s="241"/>
      <c r="AQ365" s="241"/>
      <c r="AR365" s="241"/>
      <c r="AS365" s="241"/>
      <c r="AT365" s="241"/>
      <c r="AU365" s="241"/>
      <c r="AV365" s="240"/>
      <c r="AW365" s="240"/>
      <c r="AX365" s="240"/>
      <c r="AY365" s="240"/>
      <c r="AZ365" s="240"/>
      <c r="BA365" s="240"/>
      <c r="BB365" s="240"/>
      <c r="BC365" s="240"/>
      <c r="BD365" s="240"/>
      <c r="BE365" s="240"/>
      <c r="BF365" s="240"/>
      <c r="BG365" s="240"/>
      <c r="BH365" s="240"/>
      <c r="BI365" s="240"/>
      <c r="BJ365" s="240"/>
      <c r="BK365" s="240"/>
      <c r="BL365" s="240"/>
      <c r="BM365" s="240"/>
      <c r="BN365" s="240"/>
      <c r="BO365" s="240"/>
      <c r="BP365" s="240"/>
      <c r="BQ365" s="240"/>
      <c r="BR365" s="240"/>
      <c r="BS365" s="240"/>
      <c r="BT365" s="240"/>
      <c r="BU365" s="240"/>
      <c r="BV365" s="240"/>
      <c r="BW365" s="240"/>
      <c r="BX365" s="240"/>
      <c r="BY365" s="240"/>
      <c r="BZ365" s="240"/>
      <c r="CA365" s="240"/>
      <c r="CB365" s="240"/>
      <c r="CC365" s="240"/>
      <c r="CD365" s="240"/>
      <c r="CE365" s="240"/>
    </row>
    <row r="366" spans="1:83" ht="15.75" customHeight="1">
      <c r="A366" s="240"/>
      <c r="B366" s="240"/>
      <c r="C366" s="240"/>
      <c r="D366" s="241"/>
      <c r="E366" s="241"/>
      <c r="F366" s="241"/>
      <c r="G366" s="241"/>
      <c r="H366" s="241"/>
      <c r="I366" s="241"/>
      <c r="J366" s="241"/>
      <c r="K366" s="241"/>
      <c r="L366" s="241"/>
      <c r="M366" s="241"/>
      <c r="N366" s="241"/>
      <c r="O366" s="241"/>
      <c r="P366" s="241"/>
      <c r="Q366" s="241"/>
      <c r="R366" s="241"/>
      <c r="S366" s="241"/>
      <c r="T366" s="241"/>
      <c r="U366" s="241"/>
      <c r="V366" s="241"/>
      <c r="W366" s="241"/>
      <c r="X366" s="241"/>
      <c r="Y366" s="241"/>
      <c r="Z366" s="241"/>
      <c r="AA366" s="241"/>
      <c r="AB366" s="241"/>
      <c r="AC366" s="241"/>
      <c r="AD366" s="241"/>
      <c r="AE366" s="241"/>
      <c r="AF366" s="241"/>
      <c r="AG366" s="241"/>
      <c r="AH366" s="241"/>
      <c r="AI366" s="241"/>
      <c r="AJ366" s="241"/>
      <c r="AK366" s="241"/>
      <c r="AL366" s="241"/>
      <c r="AM366" s="241"/>
      <c r="AN366" s="241"/>
      <c r="AO366" s="241"/>
      <c r="AP366" s="241"/>
      <c r="AQ366" s="241"/>
      <c r="AR366" s="241"/>
      <c r="AS366" s="241"/>
      <c r="AT366" s="241"/>
      <c r="AU366" s="241"/>
      <c r="AV366" s="240"/>
      <c r="AW366" s="240"/>
      <c r="AX366" s="240"/>
      <c r="AY366" s="240"/>
      <c r="AZ366" s="240"/>
      <c r="BA366" s="240"/>
      <c r="BB366" s="240"/>
      <c r="BC366" s="240"/>
      <c r="BD366" s="240"/>
      <c r="BE366" s="240"/>
      <c r="BF366" s="240"/>
      <c r="BG366" s="240"/>
      <c r="BH366" s="240"/>
      <c r="BI366" s="240"/>
      <c r="BJ366" s="240"/>
      <c r="BK366" s="240"/>
      <c r="BL366" s="240"/>
      <c r="BM366" s="240"/>
      <c r="BN366" s="240"/>
      <c r="BO366" s="240"/>
      <c r="BP366" s="240"/>
      <c r="BQ366" s="240"/>
      <c r="BR366" s="240"/>
      <c r="BS366" s="240"/>
      <c r="BT366" s="240"/>
      <c r="BU366" s="240"/>
      <c r="BV366" s="240"/>
      <c r="BW366" s="240"/>
      <c r="BX366" s="240"/>
      <c r="BY366" s="240"/>
      <c r="BZ366" s="240"/>
      <c r="CA366" s="240"/>
      <c r="CB366" s="240"/>
      <c r="CC366" s="240"/>
      <c r="CD366" s="240"/>
      <c r="CE366" s="240"/>
    </row>
    <row r="367" spans="1:83" ht="15.75" customHeight="1">
      <c r="A367" s="240"/>
      <c r="B367" s="240"/>
      <c r="C367" s="240"/>
      <c r="D367" s="241"/>
      <c r="E367" s="241"/>
      <c r="F367" s="241"/>
      <c r="G367" s="241"/>
      <c r="H367" s="241"/>
      <c r="I367" s="241"/>
      <c r="J367" s="241"/>
      <c r="K367" s="241"/>
      <c r="L367" s="241"/>
      <c r="M367" s="241"/>
      <c r="N367" s="241"/>
      <c r="O367" s="241"/>
      <c r="P367" s="241"/>
      <c r="Q367" s="241"/>
      <c r="R367" s="241"/>
      <c r="S367" s="241"/>
      <c r="T367" s="241"/>
      <c r="U367" s="241"/>
      <c r="V367" s="241"/>
      <c r="W367" s="241"/>
      <c r="X367" s="241"/>
      <c r="Y367" s="241"/>
      <c r="Z367" s="241"/>
      <c r="AA367" s="241"/>
      <c r="AB367" s="241"/>
      <c r="AC367" s="241"/>
      <c r="AD367" s="241"/>
      <c r="AE367" s="241"/>
      <c r="AF367" s="241"/>
      <c r="AG367" s="241"/>
      <c r="AH367" s="241"/>
      <c r="AI367" s="241"/>
      <c r="AJ367" s="241"/>
      <c r="AK367" s="241"/>
      <c r="AL367" s="241"/>
      <c r="AM367" s="241"/>
      <c r="AN367" s="241"/>
      <c r="AO367" s="241"/>
      <c r="AP367" s="241"/>
      <c r="AQ367" s="241"/>
      <c r="AR367" s="241"/>
      <c r="AS367" s="241"/>
      <c r="AT367" s="241"/>
      <c r="AU367" s="241"/>
      <c r="AV367" s="240"/>
      <c r="AW367" s="240"/>
      <c r="AX367" s="240"/>
      <c r="AY367" s="240"/>
      <c r="AZ367" s="240"/>
      <c r="BA367" s="240"/>
      <c r="BB367" s="240"/>
      <c r="BC367" s="240"/>
      <c r="BD367" s="240"/>
      <c r="BE367" s="240"/>
      <c r="BF367" s="240"/>
      <c r="BG367" s="240"/>
      <c r="BH367" s="240"/>
      <c r="BI367" s="240"/>
      <c r="BJ367" s="240"/>
      <c r="BK367" s="240"/>
      <c r="BL367" s="240"/>
      <c r="BM367" s="240"/>
      <c r="BN367" s="240"/>
      <c r="BO367" s="240"/>
      <c r="BP367" s="240"/>
      <c r="BQ367" s="240"/>
      <c r="BR367" s="240"/>
      <c r="BS367" s="240"/>
      <c r="BT367" s="240"/>
      <c r="BU367" s="240"/>
      <c r="BV367" s="240"/>
      <c r="BW367" s="240"/>
      <c r="BX367" s="240"/>
      <c r="BY367" s="240"/>
      <c r="BZ367" s="240"/>
      <c r="CA367" s="240"/>
      <c r="CB367" s="240"/>
      <c r="CC367" s="240"/>
      <c r="CD367" s="240"/>
      <c r="CE367" s="240"/>
    </row>
    <row r="368" spans="1:83" ht="15.75" customHeight="1">
      <c r="A368" s="240"/>
      <c r="B368" s="240"/>
      <c r="C368" s="240"/>
      <c r="D368" s="241"/>
      <c r="E368" s="241"/>
      <c r="F368" s="241"/>
      <c r="G368" s="241"/>
      <c r="H368" s="241"/>
      <c r="I368" s="241"/>
      <c r="J368" s="241"/>
      <c r="K368" s="241"/>
      <c r="L368" s="241"/>
      <c r="M368" s="241"/>
      <c r="N368" s="241"/>
      <c r="O368" s="241"/>
      <c r="P368" s="241"/>
      <c r="Q368" s="241"/>
      <c r="R368" s="241"/>
      <c r="S368" s="241"/>
      <c r="T368" s="241"/>
      <c r="U368" s="241"/>
      <c r="V368" s="241"/>
      <c r="W368" s="241"/>
      <c r="X368" s="241"/>
      <c r="Y368" s="241"/>
      <c r="Z368" s="241"/>
      <c r="AA368" s="241"/>
      <c r="AB368" s="241"/>
      <c r="AC368" s="241"/>
      <c r="AD368" s="241"/>
      <c r="AE368" s="241"/>
      <c r="AF368" s="241"/>
      <c r="AG368" s="241"/>
      <c r="AH368" s="241"/>
      <c r="AI368" s="241"/>
      <c r="AJ368" s="241"/>
      <c r="AK368" s="241"/>
      <c r="AL368" s="241"/>
      <c r="AM368" s="241"/>
      <c r="AN368" s="241"/>
      <c r="AO368" s="241"/>
      <c r="AP368" s="241"/>
      <c r="AQ368" s="241"/>
      <c r="AR368" s="241"/>
      <c r="AS368" s="241"/>
      <c r="AT368" s="241"/>
      <c r="AU368" s="241"/>
      <c r="AV368" s="240"/>
      <c r="AW368" s="240"/>
      <c r="AX368" s="240"/>
      <c r="AY368" s="240"/>
      <c r="AZ368" s="240"/>
      <c r="BA368" s="240"/>
      <c r="BB368" s="240"/>
      <c r="BC368" s="240"/>
      <c r="BD368" s="240"/>
      <c r="BE368" s="240"/>
      <c r="BF368" s="240"/>
      <c r="BG368" s="240"/>
      <c r="BH368" s="240"/>
      <c r="BI368" s="240"/>
      <c r="BJ368" s="240"/>
      <c r="BK368" s="240"/>
      <c r="BL368" s="240"/>
      <c r="BM368" s="240"/>
      <c r="BN368" s="240"/>
      <c r="BO368" s="240"/>
      <c r="BP368" s="240"/>
      <c r="BQ368" s="240"/>
      <c r="BR368" s="240"/>
      <c r="BS368" s="240"/>
      <c r="BT368" s="240"/>
      <c r="BU368" s="240"/>
      <c r="BV368" s="240"/>
      <c r="BW368" s="240"/>
      <c r="BX368" s="240"/>
      <c r="BY368" s="240"/>
      <c r="BZ368" s="240"/>
      <c r="CA368" s="240"/>
      <c r="CB368" s="240"/>
      <c r="CC368" s="240"/>
      <c r="CD368" s="240"/>
      <c r="CE368" s="240"/>
    </row>
    <row r="369" spans="1:83" ht="15.75" customHeight="1">
      <c r="A369" s="240"/>
      <c r="B369" s="240"/>
      <c r="C369" s="240"/>
      <c r="D369" s="241"/>
      <c r="E369" s="241"/>
      <c r="F369" s="241"/>
      <c r="G369" s="241"/>
      <c r="H369" s="241"/>
      <c r="I369" s="241"/>
      <c r="J369" s="241"/>
      <c r="K369" s="241"/>
      <c r="L369" s="241"/>
      <c r="M369" s="241"/>
      <c r="N369" s="241"/>
      <c r="O369" s="241"/>
      <c r="P369" s="241"/>
      <c r="Q369" s="241"/>
      <c r="R369" s="241"/>
      <c r="S369" s="241"/>
      <c r="T369" s="241"/>
      <c r="U369" s="241"/>
      <c r="V369" s="241"/>
      <c r="W369" s="241"/>
      <c r="X369" s="241"/>
      <c r="Y369" s="241"/>
      <c r="Z369" s="241"/>
      <c r="AA369" s="241"/>
      <c r="AB369" s="241"/>
      <c r="AC369" s="241"/>
      <c r="AD369" s="241"/>
      <c r="AE369" s="241"/>
      <c r="AF369" s="241"/>
      <c r="AG369" s="241"/>
      <c r="AH369" s="241"/>
      <c r="AI369" s="241"/>
      <c r="AJ369" s="241"/>
      <c r="AK369" s="241"/>
      <c r="AL369" s="241"/>
      <c r="AM369" s="241"/>
      <c r="AN369" s="241"/>
      <c r="AO369" s="241"/>
      <c r="AP369" s="241"/>
      <c r="AQ369" s="241"/>
      <c r="AR369" s="241"/>
      <c r="AS369" s="241"/>
      <c r="AT369" s="241"/>
      <c r="AU369" s="241"/>
      <c r="AV369" s="240"/>
      <c r="AW369" s="240"/>
      <c r="AX369" s="240"/>
      <c r="AY369" s="240"/>
      <c r="AZ369" s="240"/>
      <c r="BA369" s="240"/>
      <c r="BB369" s="240"/>
      <c r="BC369" s="240"/>
      <c r="BD369" s="240"/>
      <c r="BE369" s="240"/>
      <c r="BF369" s="240"/>
      <c r="BG369" s="240"/>
      <c r="BH369" s="240"/>
      <c r="BI369" s="240"/>
      <c r="BJ369" s="240"/>
      <c r="BK369" s="240"/>
      <c r="BL369" s="240"/>
      <c r="BM369" s="240"/>
      <c r="BN369" s="240"/>
      <c r="BO369" s="240"/>
      <c r="BP369" s="240"/>
      <c r="BQ369" s="240"/>
      <c r="BR369" s="240"/>
      <c r="BS369" s="240"/>
      <c r="BT369" s="240"/>
      <c r="BU369" s="240"/>
      <c r="BV369" s="240"/>
      <c r="BW369" s="240"/>
      <c r="BX369" s="240"/>
      <c r="BY369" s="240"/>
      <c r="BZ369" s="240"/>
      <c r="CA369" s="240"/>
      <c r="CB369" s="240"/>
      <c r="CC369" s="240"/>
      <c r="CD369" s="240"/>
      <c r="CE369" s="240"/>
    </row>
    <row r="370" spans="1:83" ht="15.75" customHeight="1">
      <c r="A370" s="240"/>
      <c r="B370" s="240"/>
      <c r="C370" s="240"/>
      <c r="D370" s="241"/>
      <c r="E370" s="241"/>
      <c r="F370" s="241"/>
      <c r="G370" s="241"/>
      <c r="H370" s="241"/>
      <c r="I370" s="241"/>
      <c r="J370" s="241"/>
      <c r="K370" s="241"/>
      <c r="L370" s="241"/>
      <c r="M370" s="241"/>
      <c r="N370" s="241"/>
      <c r="O370" s="241"/>
      <c r="P370" s="241"/>
      <c r="Q370" s="241"/>
      <c r="R370" s="241"/>
      <c r="S370" s="241"/>
      <c r="T370" s="241"/>
      <c r="U370" s="241"/>
      <c r="V370" s="241"/>
      <c r="W370" s="241"/>
      <c r="X370" s="241"/>
      <c r="Y370" s="241"/>
      <c r="Z370" s="241"/>
      <c r="AA370" s="241"/>
      <c r="AB370" s="241"/>
      <c r="AC370" s="241"/>
      <c r="AD370" s="241"/>
      <c r="AE370" s="241"/>
      <c r="AF370" s="241"/>
      <c r="AG370" s="241"/>
      <c r="AH370" s="241"/>
      <c r="AI370" s="241"/>
      <c r="AJ370" s="241"/>
      <c r="AK370" s="241"/>
      <c r="AL370" s="241"/>
      <c r="AM370" s="241"/>
      <c r="AN370" s="241"/>
      <c r="AO370" s="241"/>
      <c r="AP370" s="241"/>
      <c r="AQ370" s="241"/>
      <c r="AR370" s="241"/>
      <c r="AS370" s="241"/>
      <c r="AT370" s="241"/>
      <c r="AU370" s="241"/>
      <c r="AV370" s="240"/>
      <c r="AW370" s="240"/>
      <c r="AX370" s="240"/>
      <c r="AY370" s="240"/>
      <c r="AZ370" s="240"/>
      <c r="BA370" s="240"/>
      <c r="BB370" s="240"/>
      <c r="BC370" s="240"/>
      <c r="BD370" s="240"/>
      <c r="BE370" s="240"/>
      <c r="BF370" s="240"/>
      <c r="BG370" s="240"/>
      <c r="BH370" s="240"/>
      <c r="BI370" s="240"/>
      <c r="BJ370" s="240"/>
      <c r="BK370" s="240"/>
      <c r="BL370" s="240"/>
      <c r="BM370" s="240"/>
      <c r="BN370" s="240"/>
      <c r="BO370" s="240"/>
      <c r="BP370" s="240"/>
      <c r="BQ370" s="240"/>
      <c r="BR370" s="240"/>
      <c r="BS370" s="240"/>
      <c r="BT370" s="240"/>
      <c r="BU370" s="240"/>
      <c r="BV370" s="240"/>
      <c r="BW370" s="240"/>
      <c r="BX370" s="240"/>
      <c r="BY370" s="240"/>
      <c r="BZ370" s="240"/>
      <c r="CA370" s="240"/>
      <c r="CB370" s="240"/>
      <c r="CC370" s="240"/>
      <c r="CD370" s="240"/>
      <c r="CE370" s="240"/>
    </row>
    <row r="371" spans="1:83" ht="15.75" customHeight="1">
      <c r="A371" s="240"/>
      <c r="B371" s="240"/>
      <c r="C371" s="240"/>
      <c r="D371" s="241"/>
      <c r="E371" s="241"/>
      <c r="F371" s="241"/>
      <c r="G371" s="241"/>
      <c r="H371" s="241"/>
      <c r="I371" s="241"/>
      <c r="J371" s="241"/>
      <c r="K371" s="241"/>
      <c r="L371" s="241"/>
      <c r="M371" s="241"/>
      <c r="N371" s="241"/>
      <c r="O371" s="241"/>
      <c r="P371" s="241"/>
      <c r="Q371" s="241"/>
      <c r="R371" s="241"/>
      <c r="S371" s="241"/>
      <c r="T371" s="241"/>
      <c r="U371" s="241"/>
      <c r="V371" s="241"/>
      <c r="W371" s="241"/>
      <c r="X371" s="241"/>
      <c r="Y371" s="241"/>
      <c r="Z371" s="241"/>
      <c r="AA371" s="241"/>
      <c r="AB371" s="241"/>
      <c r="AC371" s="241"/>
      <c r="AD371" s="241"/>
      <c r="AE371" s="241"/>
      <c r="AF371" s="241"/>
      <c r="AG371" s="241"/>
      <c r="AH371" s="241"/>
      <c r="AI371" s="241"/>
      <c r="AJ371" s="241"/>
      <c r="AK371" s="241"/>
      <c r="AL371" s="241"/>
      <c r="AM371" s="241"/>
      <c r="AN371" s="241"/>
      <c r="AO371" s="241"/>
      <c r="AP371" s="241"/>
      <c r="AQ371" s="241"/>
      <c r="AR371" s="241"/>
      <c r="AS371" s="241"/>
      <c r="AT371" s="241"/>
      <c r="AU371" s="241"/>
      <c r="AV371" s="240"/>
      <c r="AW371" s="240"/>
      <c r="AX371" s="240"/>
      <c r="AY371" s="240"/>
      <c r="AZ371" s="240"/>
      <c r="BA371" s="240"/>
      <c r="BB371" s="240"/>
      <c r="BC371" s="240"/>
      <c r="BD371" s="240"/>
      <c r="BE371" s="240"/>
      <c r="BF371" s="240"/>
      <c r="BG371" s="240"/>
      <c r="BH371" s="240"/>
      <c r="BI371" s="240"/>
      <c r="BJ371" s="240"/>
      <c r="BK371" s="240"/>
      <c r="BL371" s="240"/>
      <c r="BM371" s="240"/>
      <c r="BN371" s="240"/>
      <c r="BO371" s="240"/>
      <c r="BP371" s="240"/>
      <c r="BQ371" s="240"/>
      <c r="BR371" s="240"/>
      <c r="BS371" s="240"/>
      <c r="BT371" s="240"/>
      <c r="BU371" s="240"/>
      <c r="BV371" s="240"/>
      <c r="BW371" s="240"/>
      <c r="BX371" s="240"/>
      <c r="BY371" s="240"/>
      <c r="BZ371" s="240"/>
      <c r="CA371" s="240"/>
      <c r="CB371" s="240"/>
      <c r="CC371" s="240"/>
      <c r="CD371" s="240"/>
      <c r="CE371" s="240"/>
    </row>
    <row r="372" spans="1:83" ht="15.75" customHeight="1">
      <c r="A372" s="240"/>
      <c r="B372" s="240"/>
      <c r="C372" s="240"/>
      <c r="D372" s="241"/>
      <c r="E372" s="241"/>
      <c r="F372" s="241"/>
      <c r="G372" s="241"/>
      <c r="H372" s="241"/>
      <c r="I372" s="241"/>
      <c r="J372" s="241"/>
      <c r="K372" s="241"/>
      <c r="L372" s="241"/>
      <c r="M372" s="241"/>
      <c r="N372" s="241"/>
      <c r="O372" s="241"/>
      <c r="P372" s="241"/>
      <c r="Q372" s="241"/>
      <c r="R372" s="241"/>
      <c r="S372" s="241"/>
      <c r="T372" s="241"/>
      <c r="U372" s="241"/>
      <c r="V372" s="241"/>
      <c r="W372" s="241"/>
      <c r="X372" s="241"/>
      <c r="Y372" s="241"/>
      <c r="Z372" s="241"/>
      <c r="AA372" s="241"/>
      <c r="AB372" s="241"/>
      <c r="AC372" s="241"/>
      <c r="AD372" s="241"/>
      <c r="AE372" s="241"/>
      <c r="AF372" s="241"/>
      <c r="AG372" s="241"/>
      <c r="AH372" s="241"/>
      <c r="AI372" s="241"/>
      <c r="AJ372" s="241"/>
      <c r="AK372" s="241"/>
      <c r="AL372" s="241"/>
      <c r="AM372" s="241"/>
      <c r="AN372" s="241"/>
      <c r="AO372" s="241"/>
      <c r="AP372" s="241"/>
      <c r="AQ372" s="241"/>
      <c r="AR372" s="241"/>
      <c r="AS372" s="241"/>
      <c r="AT372" s="241"/>
      <c r="AU372" s="241"/>
      <c r="AV372" s="240"/>
      <c r="AW372" s="240"/>
      <c r="AX372" s="240"/>
      <c r="AY372" s="240"/>
      <c r="AZ372" s="240"/>
      <c r="BA372" s="240"/>
      <c r="BB372" s="240"/>
      <c r="BC372" s="240"/>
      <c r="BD372" s="240"/>
      <c r="BE372" s="240"/>
      <c r="BF372" s="240"/>
      <c r="BG372" s="240"/>
      <c r="BH372" s="240"/>
      <c r="BI372" s="240"/>
      <c r="BJ372" s="240"/>
      <c r="BK372" s="240"/>
      <c r="BL372" s="240"/>
      <c r="BM372" s="240"/>
      <c r="BN372" s="240"/>
      <c r="BO372" s="240"/>
      <c r="BP372" s="240"/>
      <c r="BQ372" s="240"/>
      <c r="BR372" s="240"/>
      <c r="BS372" s="240"/>
      <c r="BT372" s="240"/>
      <c r="BU372" s="240"/>
      <c r="BV372" s="240"/>
      <c r="BW372" s="240"/>
      <c r="BX372" s="240"/>
      <c r="BY372" s="240"/>
      <c r="BZ372" s="240"/>
      <c r="CA372" s="240"/>
      <c r="CB372" s="240"/>
      <c r="CC372" s="240"/>
      <c r="CD372" s="240"/>
      <c r="CE372" s="240"/>
    </row>
    <row r="373" spans="1:83" ht="15.75" customHeight="1">
      <c r="A373" s="240"/>
      <c r="B373" s="240"/>
      <c r="C373" s="240"/>
      <c r="D373" s="241"/>
      <c r="E373" s="241"/>
      <c r="F373" s="241"/>
      <c r="G373" s="241"/>
      <c r="H373" s="241"/>
      <c r="I373" s="241"/>
      <c r="J373" s="241"/>
      <c r="K373" s="241"/>
      <c r="L373" s="241"/>
      <c r="M373" s="241"/>
      <c r="N373" s="241"/>
      <c r="O373" s="241"/>
      <c r="P373" s="241"/>
      <c r="Q373" s="241"/>
      <c r="R373" s="241"/>
      <c r="S373" s="241"/>
      <c r="T373" s="241"/>
      <c r="U373" s="241"/>
      <c r="V373" s="241"/>
      <c r="W373" s="241"/>
      <c r="X373" s="241"/>
      <c r="Y373" s="241"/>
      <c r="Z373" s="241"/>
      <c r="AA373" s="241"/>
      <c r="AB373" s="241"/>
      <c r="AC373" s="241"/>
      <c r="AD373" s="241"/>
      <c r="AE373" s="241"/>
      <c r="AF373" s="241"/>
      <c r="AG373" s="241"/>
      <c r="AH373" s="241"/>
      <c r="AI373" s="241"/>
      <c r="AJ373" s="241"/>
      <c r="AK373" s="241"/>
      <c r="AL373" s="241"/>
      <c r="AM373" s="241"/>
      <c r="AN373" s="241"/>
      <c r="AO373" s="241"/>
      <c r="AP373" s="241"/>
      <c r="AQ373" s="241"/>
      <c r="AR373" s="241"/>
      <c r="AS373" s="241"/>
      <c r="AT373" s="241"/>
      <c r="AU373" s="241"/>
      <c r="AV373" s="240"/>
      <c r="AW373" s="240"/>
      <c r="AX373" s="240"/>
      <c r="AY373" s="240"/>
      <c r="AZ373" s="240"/>
      <c r="BA373" s="240"/>
      <c r="BB373" s="240"/>
      <c r="BC373" s="240"/>
      <c r="BD373" s="240"/>
      <c r="BE373" s="240"/>
      <c r="BF373" s="240"/>
      <c r="BG373" s="240"/>
      <c r="BH373" s="240"/>
      <c r="BI373" s="240"/>
      <c r="BJ373" s="240"/>
      <c r="BK373" s="240"/>
      <c r="BL373" s="240"/>
      <c r="BM373" s="240"/>
      <c r="BN373" s="240"/>
      <c r="BO373" s="240"/>
      <c r="BP373" s="240"/>
      <c r="BQ373" s="240"/>
      <c r="BR373" s="240"/>
      <c r="BS373" s="240"/>
      <c r="BT373" s="240"/>
      <c r="BU373" s="240"/>
      <c r="BV373" s="240"/>
      <c r="BW373" s="240"/>
      <c r="BX373" s="240"/>
      <c r="BY373" s="240"/>
      <c r="BZ373" s="240"/>
      <c r="CA373" s="240"/>
      <c r="CB373" s="240"/>
      <c r="CC373" s="240"/>
      <c r="CD373" s="240"/>
      <c r="CE373" s="240"/>
    </row>
    <row r="374" spans="1:83" ht="15.75" customHeight="1">
      <c r="A374" s="240"/>
      <c r="B374" s="240"/>
      <c r="C374" s="240"/>
      <c r="D374" s="241"/>
      <c r="E374" s="241"/>
      <c r="F374" s="241"/>
      <c r="G374" s="241"/>
      <c r="H374" s="241"/>
      <c r="I374" s="241"/>
      <c r="J374" s="241"/>
      <c r="K374" s="241"/>
      <c r="L374" s="241"/>
      <c r="M374" s="241"/>
      <c r="N374" s="241"/>
      <c r="O374" s="241"/>
      <c r="P374" s="241"/>
      <c r="Q374" s="241"/>
      <c r="R374" s="241"/>
      <c r="S374" s="241"/>
      <c r="T374" s="241"/>
      <c r="U374" s="241"/>
      <c r="V374" s="241"/>
      <c r="W374" s="241"/>
      <c r="X374" s="241"/>
      <c r="Y374" s="241"/>
      <c r="Z374" s="241"/>
      <c r="AA374" s="241"/>
      <c r="AB374" s="241"/>
      <c r="AC374" s="241"/>
      <c r="AD374" s="241"/>
      <c r="AE374" s="241"/>
      <c r="AF374" s="241"/>
      <c r="AG374" s="241"/>
      <c r="AH374" s="241"/>
      <c r="AI374" s="241"/>
      <c r="AJ374" s="241"/>
      <c r="AK374" s="241"/>
      <c r="AL374" s="241"/>
      <c r="AM374" s="241"/>
      <c r="AN374" s="241"/>
      <c r="AO374" s="241"/>
      <c r="AP374" s="241"/>
      <c r="AQ374" s="241"/>
      <c r="AR374" s="241"/>
      <c r="AS374" s="241"/>
      <c r="AT374" s="241"/>
      <c r="AU374" s="241"/>
      <c r="AV374" s="240"/>
      <c r="AW374" s="240"/>
      <c r="AX374" s="240"/>
      <c r="AY374" s="240"/>
      <c r="AZ374" s="240"/>
      <c r="BA374" s="240"/>
      <c r="BB374" s="240"/>
      <c r="BC374" s="240"/>
      <c r="BD374" s="240"/>
      <c r="BE374" s="240"/>
      <c r="BF374" s="240"/>
      <c r="BG374" s="240"/>
      <c r="BH374" s="240"/>
      <c r="BI374" s="240"/>
      <c r="BJ374" s="240"/>
      <c r="BK374" s="240"/>
      <c r="BL374" s="240"/>
      <c r="BM374" s="240"/>
      <c r="BN374" s="240"/>
      <c r="BO374" s="240"/>
      <c r="BP374" s="240"/>
      <c r="BQ374" s="240"/>
      <c r="BR374" s="240"/>
      <c r="BS374" s="240"/>
      <c r="BT374" s="240"/>
      <c r="BU374" s="240"/>
      <c r="BV374" s="240"/>
      <c r="BW374" s="240"/>
      <c r="BX374" s="240"/>
      <c r="BY374" s="240"/>
      <c r="BZ374" s="240"/>
      <c r="CA374" s="240"/>
      <c r="CB374" s="240"/>
      <c r="CC374" s="240"/>
      <c r="CD374" s="240"/>
      <c r="CE374" s="240"/>
    </row>
    <row r="375" spans="1:83" ht="15.75" customHeight="1">
      <c r="A375" s="240"/>
      <c r="B375" s="240"/>
      <c r="C375" s="240"/>
      <c r="D375" s="241"/>
      <c r="E375" s="241"/>
      <c r="F375" s="241"/>
      <c r="G375" s="241"/>
      <c r="H375" s="241"/>
      <c r="I375" s="241"/>
      <c r="J375" s="241"/>
      <c r="K375" s="241"/>
      <c r="L375" s="241"/>
      <c r="M375" s="241"/>
      <c r="N375" s="241"/>
      <c r="O375" s="241"/>
      <c r="P375" s="241"/>
      <c r="Q375" s="241"/>
      <c r="R375" s="241"/>
      <c r="S375" s="241"/>
      <c r="T375" s="241"/>
      <c r="U375" s="241"/>
      <c r="V375" s="241"/>
      <c r="W375" s="241"/>
      <c r="X375" s="241"/>
      <c r="Y375" s="241"/>
      <c r="Z375" s="241"/>
      <c r="AA375" s="241"/>
      <c r="AB375" s="241"/>
      <c r="AC375" s="241"/>
      <c r="AD375" s="241"/>
      <c r="AE375" s="241"/>
      <c r="AF375" s="241"/>
      <c r="AG375" s="241"/>
      <c r="AH375" s="241"/>
      <c r="AI375" s="241"/>
      <c r="AJ375" s="241"/>
      <c r="AK375" s="241"/>
      <c r="AL375" s="241"/>
      <c r="AM375" s="241"/>
      <c r="AN375" s="241"/>
      <c r="AO375" s="241"/>
      <c r="AP375" s="241"/>
      <c r="AQ375" s="241"/>
      <c r="AR375" s="241"/>
      <c r="AS375" s="241"/>
      <c r="AT375" s="241"/>
      <c r="AU375" s="241"/>
      <c r="AV375" s="240"/>
      <c r="AW375" s="240"/>
      <c r="AX375" s="240"/>
      <c r="AY375" s="240"/>
      <c r="AZ375" s="240"/>
      <c r="BA375" s="240"/>
      <c r="BB375" s="240"/>
      <c r="BC375" s="240"/>
      <c r="BD375" s="240"/>
      <c r="BE375" s="240"/>
      <c r="BF375" s="240"/>
      <c r="BG375" s="240"/>
      <c r="BH375" s="240"/>
      <c r="BI375" s="240"/>
      <c r="BJ375" s="240"/>
      <c r="BK375" s="240"/>
      <c r="BL375" s="240"/>
      <c r="BM375" s="240"/>
      <c r="BN375" s="240"/>
      <c r="BO375" s="240"/>
      <c r="BP375" s="240"/>
      <c r="BQ375" s="240"/>
      <c r="BR375" s="240"/>
      <c r="BS375" s="240"/>
      <c r="BT375" s="240"/>
      <c r="BU375" s="240"/>
      <c r="BV375" s="240"/>
      <c r="BW375" s="240"/>
      <c r="BX375" s="240"/>
      <c r="BY375" s="240"/>
      <c r="BZ375" s="240"/>
      <c r="CA375" s="240"/>
      <c r="CB375" s="240"/>
      <c r="CC375" s="240"/>
      <c r="CD375" s="240"/>
      <c r="CE375" s="240"/>
    </row>
    <row r="376" spans="1:83" ht="15.75" customHeight="1">
      <c r="A376" s="240"/>
      <c r="B376" s="240"/>
      <c r="C376" s="240"/>
      <c r="D376" s="241"/>
      <c r="E376" s="241"/>
      <c r="F376" s="241"/>
      <c r="G376" s="241"/>
      <c r="H376" s="241"/>
      <c r="I376" s="241"/>
      <c r="J376" s="241"/>
      <c r="K376" s="241"/>
      <c r="L376" s="241"/>
      <c r="M376" s="241"/>
      <c r="N376" s="241"/>
      <c r="O376" s="241"/>
      <c r="P376" s="241"/>
      <c r="Q376" s="241"/>
      <c r="R376" s="241"/>
      <c r="S376" s="241"/>
      <c r="T376" s="241"/>
      <c r="U376" s="241"/>
      <c r="V376" s="241"/>
      <c r="W376" s="241"/>
      <c r="X376" s="241"/>
      <c r="Y376" s="241"/>
      <c r="Z376" s="241"/>
      <c r="AA376" s="241"/>
      <c r="AB376" s="241"/>
      <c r="AC376" s="241"/>
      <c r="AD376" s="241"/>
      <c r="AE376" s="241"/>
      <c r="AF376" s="241"/>
      <c r="AG376" s="241"/>
      <c r="AH376" s="241"/>
      <c r="AI376" s="241"/>
      <c r="AJ376" s="241"/>
      <c r="AK376" s="241"/>
      <c r="AL376" s="241"/>
      <c r="AM376" s="241"/>
      <c r="AN376" s="241"/>
      <c r="AO376" s="241"/>
      <c r="AP376" s="241"/>
      <c r="AQ376" s="241"/>
      <c r="AR376" s="241"/>
      <c r="AS376" s="241"/>
      <c r="AT376" s="241"/>
      <c r="AU376" s="241"/>
      <c r="AV376" s="240"/>
      <c r="AW376" s="240"/>
      <c r="AX376" s="240"/>
      <c r="AY376" s="240"/>
      <c r="AZ376" s="240"/>
      <c r="BA376" s="240"/>
      <c r="BB376" s="240"/>
      <c r="BC376" s="240"/>
      <c r="BD376" s="240"/>
      <c r="BE376" s="240"/>
      <c r="BF376" s="240"/>
      <c r="BG376" s="240"/>
      <c r="BH376" s="240"/>
      <c r="BI376" s="240"/>
      <c r="BJ376" s="240"/>
      <c r="BK376" s="240"/>
      <c r="BL376" s="240"/>
      <c r="BM376" s="240"/>
      <c r="BN376" s="240"/>
      <c r="BO376" s="240"/>
      <c r="BP376" s="240"/>
      <c r="BQ376" s="240"/>
      <c r="BR376" s="240"/>
      <c r="BS376" s="240"/>
      <c r="BT376" s="240"/>
      <c r="BU376" s="240"/>
      <c r="BV376" s="240"/>
      <c r="BW376" s="240"/>
      <c r="BX376" s="240"/>
      <c r="BY376" s="240"/>
      <c r="BZ376" s="240"/>
      <c r="CA376" s="240"/>
      <c r="CB376" s="240"/>
      <c r="CC376" s="240"/>
      <c r="CD376" s="240"/>
      <c r="CE376" s="240"/>
    </row>
    <row r="377" spans="1:83" ht="15.75" customHeight="1">
      <c r="A377" s="240"/>
      <c r="B377" s="240"/>
      <c r="C377" s="240"/>
      <c r="D377" s="241"/>
      <c r="E377" s="241"/>
      <c r="F377" s="241"/>
      <c r="G377" s="241"/>
      <c r="H377" s="241"/>
      <c r="I377" s="241"/>
      <c r="J377" s="241"/>
      <c r="K377" s="241"/>
      <c r="L377" s="241"/>
      <c r="M377" s="241"/>
      <c r="N377" s="241"/>
      <c r="O377" s="241"/>
      <c r="P377" s="241"/>
      <c r="Q377" s="241"/>
      <c r="R377" s="241"/>
      <c r="S377" s="241"/>
      <c r="T377" s="241"/>
      <c r="U377" s="241"/>
      <c r="V377" s="241"/>
      <c r="W377" s="241"/>
      <c r="X377" s="241"/>
      <c r="Y377" s="241"/>
      <c r="Z377" s="241"/>
      <c r="AA377" s="241"/>
      <c r="AB377" s="241"/>
      <c r="AC377" s="241"/>
      <c r="AD377" s="241"/>
      <c r="AE377" s="241"/>
      <c r="AF377" s="241"/>
      <c r="AG377" s="241"/>
      <c r="AH377" s="241"/>
      <c r="AI377" s="241"/>
      <c r="AJ377" s="241"/>
      <c r="AK377" s="241"/>
      <c r="AL377" s="241"/>
      <c r="AM377" s="241"/>
      <c r="AN377" s="241"/>
      <c r="AO377" s="241"/>
      <c r="AP377" s="241"/>
      <c r="AQ377" s="241"/>
      <c r="AR377" s="241"/>
      <c r="AS377" s="241"/>
      <c r="AT377" s="241"/>
      <c r="AU377" s="241"/>
      <c r="AV377" s="240"/>
      <c r="AW377" s="240"/>
      <c r="AX377" s="240"/>
      <c r="AY377" s="240"/>
      <c r="AZ377" s="240"/>
      <c r="BA377" s="240"/>
      <c r="BB377" s="240"/>
      <c r="BC377" s="240"/>
      <c r="BD377" s="240"/>
      <c r="BE377" s="240"/>
      <c r="BF377" s="240"/>
      <c r="BG377" s="240"/>
      <c r="BH377" s="240"/>
      <c r="BI377" s="240"/>
      <c r="BJ377" s="240"/>
      <c r="BK377" s="240"/>
      <c r="BL377" s="240"/>
      <c r="BM377" s="240"/>
      <c r="BN377" s="240"/>
      <c r="BO377" s="240"/>
      <c r="BP377" s="240"/>
      <c r="BQ377" s="240"/>
      <c r="BR377" s="240"/>
      <c r="BS377" s="240"/>
      <c r="BT377" s="240"/>
      <c r="BU377" s="240"/>
      <c r="BV377" s="240"/>
      <c r="BW377" s="240"/>
      <c r="BX377" s="240"/>
      <c r="BY377" s="240"/>
      <c r="BZ377" s="240"/>
      <c r="CA377" s="240"/>
      <c r="CB377" s="240"/>
      <c r="CC377" s="240"/>
      <c r="CD377" s="240"/>
      <c r="CE377" s="240"/>
    </row>
    <row r="378" spans="1:83" ht="15.75" customHeight="1">
      <c r="A378" s="240"/>
      <c r="B378" s="240"/>
      <c r="C378" s="240"/>
      <c r="D378" s="241"/>
      <c r="E378" s="241"/>
      <c r="F378" s="241"/>
      <c r="G378" s="241"/>
      <c r="H378" s="241"/>
      <c r="I378" s="241"/>
      <c r="J378" s="241"/>
      <c r="K378" s="241"/>
      <c r="L378" s="241"/>
      <c r="M378" s="241"/>
      <c r="N378" s="241"/>
      <c r="O378" s="241"/>
      <c r="P378" s="241"/>
      <c r="Q378" s="241"/>
      <c r="R378" s="241"/>
      <c r="S378" s="241"/>
      <c r="T378" s="241"/>
      <c r="U378" s="241"/>
      <c r="V378" s="241"/>
      <c r="W378" s="241"/>
      <c r="X378" s="241"/>
      <c r="Y378" s="241"/>
      <c r="Z378" s="241"/>
      <c r="AA378" s="241"/>
      <c r="AB378" s="241"/>
      <c r="AC378" s="241"/>
      <c r="AD378" s="241"/>
      <c r="AE378" s="241"/>
      <c r="AF378" s="241"/>
      <c r="AG378" s="241"/>
      <c r="AH378" s="241"/>
      <c r="AI378" s="241"/>
      <c r="AJ378" s="241"/>
      <c r="AK378" s="241"/>
      <c r="AL378" s="241"/>
      <c r="AM378" s="241"/>
      <c r="AN378" s="241"/>
      <c r="AO378" s="241"/>
      <c r="AP378" s="241"/>
      <c r="AQ378" s="241"/>
      <c r="AR378" s="241"/>
      <c r="AS378" s="241"/>
      <c r="AT378" s="241"/>
      <c r="AU378" s="241"/>
      <c r="AV378" s="240"/>
      <c r="AW378" s="240"/>
      <c r="AX378" s="240"/>
      <c r="AY378" s="240"/>
      <c r="AZ378" s="240"/>
      <c r="BA378" s="240"/>
      <c r="BB378" s="240"/>
      <c r="BC378" s="240"/>
      <c r="BD378" s="240"/>
      <c r="BE378" s="240"/>
      <c r="BF378" s="240"/>
      <c r="BG378" s="240"/>
      <c r="BH378" s="240"/>
      <c r="BI378" s="240"/>
      <c r="BJ378" s="240"/>
      <c r="BK378" s="240"/>
      <c r="BL378" s="240"/>
      <c r="BM378" s="240"/>
      <c r="BN378" s="240"/>
      <c r="BO378" s="240"/>
      <c r="BP378" s="240"/>
      <c r="BQ378" s="240"/>
      <c r="BR378" s="240"/>
      <c r="BS378" s="240"/>
      <c r="BT378" s="240"/>
      <c r="BU378" s="240"/>
      <c r="BV378" s="240"/>
      <c r="BW378" s="240"/>
      <c r="BX378" s="240"/>
      <c r="BY378" s="240"/>
      <c r="BZ378" s="240"/>
      <c r="CA378" s="240"/>
      <c r="CB378" s="240"/>
      <c r="CC378" s="240"/>
      <c r="CD378" s="240"/>
      <c r="CE378" s="240"/>
    </row>
    <row r="379" spans="1:83" ht="15.75" customHeight="1">
      <c r="A379" s="240"/>
      <c r="B379" s="240"/>
      <c r="C379" s="240"/>
      <c r="D379" s="241"/>
      <c r="E379" s="241"/>
      <c r="F379" s="241"/>
      <c r="G379" s="241"/>
      <c r="H379" s="241"/>
      <c r="I379" s="241"/>
      <c r="J379" s="241"/>
      <c r="K379" s="241"/>
      <c r="L379" s="241"/>
      <c r="M379" s="241"/>
      <c r="N379" s="241"/>
      <c r="O379" s="241"/>
      <c r="P379" s="241"/>
      <c r="Q379" s="241"/>
      <c r="R379" s="241"/>
      <c r="S379" s="241"/>
      <c r="T379" s="241"/>
      <c r="U379" s="241"/>
      <c r="V379" s="241"/>
      <c r="W379" s="241"/>
      <c r="X379" s="241"/>
      <c r="Y379" s="241"/>
      <c r="Z379" s="241"/>
      <c r="AA379" s="241"/>
      <c r="AB379" s="241"/>
      <c r="AC379" s="241"/>
      <c r="AD379" s="241"/>
      <c r="AE379" s="241"/>
      <c r="AF379" s="241"/>
      <c r="AG379" s="241"/>
      <c r="AH379" s="241"/>
      <c r="AI379" s="241"/>
      <c r="AJ379" s="241"/>
      <c r="AK379" s="241"/>
      <c r="AL379" s="241"/>
      <c r="AM379" s="241"/>
      <c r="AN379" s="241"/>
      <c r="AO379" s="241"/>
      <c r="AP379" s="241"/>
      <c r="AQ379" s="241"/>
      <c r="AR379" s="241"/>
      <c r="AS379" s="241"/>
      <c r="AT379" s="241"/>
      <c r="AU379" s="241"/>
      <c r="AV379" s="240"/>
      <c r="AW379" s="240"/>
      <c r="AX379" s="240"/>
      <c r="AY379" s="240"/>
      <c r="AZ379" s="240"/>
      <c r="BA379" s="240"/>
      <c r="BB379" s="240"/>
      <c r="BC379" s="240"/>
      <c r="BD379" s="240"/>
      <c r="BE379" s="240"/>
      <c r="BF379" s="240"/>
      <c r="BG379" s="240"/>
      <c r="BH379" s="240"/>
      <c r="BI379" s="240"/>
      <c r="BJ379" s="240"/>
      <c r="BK379" s="240"/>
      <c r="BL379" s="240"/>
      <c r="BM379" s="240"/>
      <c r="BN379" s="240"/>
      <c r="BO379" s="240"/>
      <c r="BP379" s="240"/>
      <c r="BQ379" s="240"/>
      <c r="BR379" s="240"/>
      <c r="BS379" s="240"/>
      <c r="BT379" s="240"/>
      <c r="BU379" s="240"/>
      <c r="BV379" s="240"/>
      <c r="BW379" s="240"/>
      <c r="BX379" s="240"/>
      <c r="BY379" s="240"/>
      <c r="BZ379" s="240"/>
      <c r="CA379" s="240"/>
      <c r="CB379" s="240"/>
      <c r="CC379" s="240"/>
      <c r="CD379" s="240"/>
      <c r="CE379" s="240"/>
    </row>
    <row r="380" spans="1:83" ht="15.75" customHeight="1">
      <c r="A380" s="240"/>
      <c r="B380" s="240"/>
      <c r="C380" s="240"/>
      <c r="D380" s="241"/>
      <c r="E380" s="241"/>
      <c r="F380" s="241"/>
      <c r="G380" s="241"/>
      <c r="H380" s="241"/>
      <c r="I380" s="241"/>
      <c r="J380" s="241"/>
      <c r="K380" s="241"/>
      <c r="L380" s="241"/>
      <c r="M380" s="241"/>
      <c r="N380" s="241"/>
      <c r="O380" s="241"/>
      <c r="P380" s="241"/>
      <c r="Q380" s="241"/>
      <c r="R380" s="241"/>
      <c r="S380" s="241"/>
      <c r="T380" s="241"/>
      <c r="U380" s="241"/>
      <c r="V380" s="241"/>
      <c r="W380" s="241"/>
      <c r="X380" s="241"/>
      <c r="Y380" s="241"/>
      <c r="Z380" s="241"/>
      <c r="AA380" s="241"/>
      <c r="AB380" s="241"/>
      <c r="AC380" s="241"/>
      <c r="AD380" s="241"/>
      <c r="AE380" s="241"/>
      <c r="AF380" s="241"/>
      <c r="AG380" s="241"/>
      <c r="AH380" s="241"/>
      <c r="AI380" s="241"/>
      <c r="AJ380" s="241"/>
      <c r="AK380" s="241"/>
      <c r="AL380" s="241"/>
      <c r="AM380" s="241"/>
      <c r="AN380" s="241"/>
      <c r="AO380" s="241"/>
      <c r="AP380" s="241"/>
      <c r="AQ380" s="241"/>
      <c r="AR380" s="241"/>
      <c r="AS380" s="241"/>
      <c r="AT380" s="241"/>
      <c r="AU380" s="241"/>
      <c r="AV380" s="240"/>
      <c r="AW380" s="240"/>
      <c r="AX380" s="240"/>
      <c r="AY380" s="240"/>
      <c r="AZ380" s="240"/>
      <c r="BA380" s="240"/>
      <c r="BB380" s="240"/>
      <c r="BC380" s="240"/>
      <c r="BD380" s="240"/>
      <c r="BE380" s="240"/>
      <c r="BF380" s="240"/>
      <c r="BG380" s="240"/>
      <c r="BH380" s="240"/>
      <c r="BI380" s="240"/>
      <c r="BJ380" s="240"/>
      <c r="BK380" s="240"/>
      <c r="BL380" s="240"/>
      <c r="BM380" s="240"/>
      <c r="BN380" s="240"/>
      <c r="BO380" s="240"/>
      <c r="BP380" s="240"/>
      <c r="BQ380" s="240"/>
      <c r="BR380" s="240"/>
      <c r="BS380" s="240"/>
      <c r="BT380" s="240"/>
      <c r="BU380" s="240"/>
      <c r="BV380" s="240"/>
      <c r="BW380" s="240"/>
      <c r="BX380" s="240"/>
      <c r="BY380" s="240"/>
      <c r="BZ380" s="240"/>
      <c r="CA380" s="240"/>
      <c r="CB380" s="240"/>
      <c r="CC380" s="240"/>
      <c r="CD380" s="240"/>
      <c r="CE380" s="240"/>
    </row>
    <row r="381" spans="1:83" ht="15.75" customHeight="1">
      <c r="A381" s="240"/>
      <c r="B381" s="240"/>
      <c r="C381" s="240"/>
      <c r="D381" s="241"/>
      <c r="E381" s="241"/>
      <c r="F381" s="241"/>
      <c r="G381" s="241"/>
      <c r="H381" s="241"/>
      <c r="I381" s="241"/>
      <c r="J381" s="241"/>
      <c r="K381" s="241"/>
      <c r="L381" s="241"/>
      <c r="M381" s="241"/>
      <c r="N381" s="241"/>
      <c r="O381" s="241"/>
      <c r="P381" s="241"/>
      <c r="Q381" s="241"/>
      <c r="R381" s="241"/>
      <c r="S381" s="241"/>
      <c r="T381" s="241"/>
      <c r="U381" s="241"/>
      <c r="V381" s="241"/>
      <c r="W381" s="241"/>
      <c r="X381" s="241"/>
      <c r="Y381" s="241"/>
      <c r="Z381" s="241"/>
      <c r="AA381" s="241"/>
      <c r="AB381" s="241"/>
      <c r="AC381" s="241"/>
      <c r="AD381" s="241"/>
      <c r="AE381" s="241"/>
      <c r="AF381" s="241"/>
      <c r="AG381" s="241"/>
      <c r="AH381" s="241"/>
      <c r="AI381" s="241"/>
      <c r="AJ381" s="241"/>
      <c r="AK381" s="241"/>
      <c r="AL381" s="241"/>
      <c r="AM381" s="241"/>
      <c r="AN381" s="241"/>
      <c r="AO381" s="241"/>
      <c r="AP381" s="241"/>
      <c r="AQ381" s="241"/>
      <c r="AR381" s="241"/>
      <c r="AS381" s="241"/>
      <c r="AT381" s="241"/>
      <c r="AU381" s="241"/>
      <c r="AV381" s="240"/>
      <c r="AW381" s="240"/>
      <c r="AX381" s="240"/>
      <c r="AY381" s="240"/>
      <c r="AZ381" s="240"/>
      <c r="BA381" s="240"/>
      <c r="BB381" s="240"/>
      <c r="BC381" s="240"/>
      <c r="BD381" s="240"/>
      <c r="BE381" s="240"/>
      <c r="BF381" s="240"/>
      <c r="BG381" s="240"/>
      <c r="BH381" s="240"/>
      <c r="BI381" s="240"/>
      <c r="BJ381" s="240"/>
      <c r="BK381" s="240"/>
      <c r="BL381" s="240"/>
      <c r="BM381" s="240"/>
      <c r="BN381" s="240"/>
      <c r="BO381" s="240"/>
      <c r="BP381" s="240"/>
      <c r="BQ381" s="240"/>
      <c r="BR381" s="240"/>
      <c r="BS381" s="240"/>
      <c r="BT381" s="240"/>
      <c r="BU381" s="240"/>
      <c r="BV381" s="240"/>
      <c r="BW381" s="240"/>
      <c r="BX381" s="240"/>
      <c r="BY381" s="240"/>
      <c r="BZ381" s="240"/>
      <c r="CA381" s="240"/>
      <c r="CB381" s="240"/>
      <c r="CC381" s="240"/>
      <c r="CD381" s="240"/>
      <c r="CE381" s="240"/>
    </row>
    <row r="382" spans="1:83" ht="15.75" customHeight="1">
      <c r="A382" s="240"/>
      <c r="B382" s="240"/>
      <c r="C382" s="240"/>
      <c r="D382" s="241"/>
      <c r="E382" s="241"/>
      <c r="F382" s="241"/>
      <c r="G382" s="241"/>
      <c r="H382" s="241"/>
      <c r="I382" s="241"/>
      <c r="J382" s="241"/>
      <c r="K382" s="241"/>
      <c r="L382" s="241"/>
      <c r="M382" s="241"/>
      <c r="N382" s="241"/>
      <c r="O382" s="241"/>
      <c r="P382" s="241"/>
      <c r="Q382" s="241"/>
      <c r="R382" s="241"/>
      <c r="S382" s="241"/>
      <c r="T382" s="241"/>
      <c r="U382" s="241"/>
      <c r="V382" s="241"/>
      <c r="W382" s="241"/>
      <c r="X382" s="241"/>
      <c r="Y382" s="241"/>
      <c r="Z382" s="241"/>
      <c r="AA382" s="241"/>
      <c r="AB382" s="241"/>
      <c r="AC382" s="241"/>
      <c r="AD382" s="241"/>
      <c r="AE382" s="241"/>
      <c r="AF382" s="241"/>
      <c r="AG382" s="241"/>
      <c r="AH382" s="241"/>
      <c r="AI382" s="241"/>
      <c r="AJ382" s="241"/>
      <c r="AK382" s="241"/>
      <c r="AL382" s="241"/>
      <c r="AM382" s="241"/>
      <c r="AN382" s="241"/>
      <c r="AO382" s="241"/>
      <c r="AP382" s="241"/>
      <c r="AQ382" s="241"/>
      <c r="AR382" s="241"/>
      <c r="AS382" s="241"/>
      <c r="AT382" s="241"/>
      <c r="AU382" s="241"/>
      <c r="AV382" s="240"/>
      <c r="AW382" s="240"/>
      <c r="AX382" s="240"/>
      <c r="AY382" s="240"/>
      <c r="AZ382" s="240"/>
      <c r="BA382" s="240"/>
      <c r="BB382" s="240"/>
      <c r="BC382" s="240"/>
      <c r="BD382" s="240"/>
      <c r="BE382" s="240"/>
      <c r="BF382" s="240"/>
      <c r="BG382" s="240"/>
      <c r="BH382" s="240"/>
      <c r="BI382" s="240"/>
      <c r="BJ382" s="240"/>
      <c r="BK382" s="240"/>
      <c r="BL382" s="240"/>
      <c r="BM382" s="240"/>
      <c r="BN382" s="240"/>
      <c r="BO382" s="240"/>
      <c r="BP382" s="240"/>
      <c r="BQ382" s="240"/>
      <c r="BR382" s="240"/>
      <c r="BS382" s="240"/>
      <c r="BT382" s="240"/>
      <c r="BU382" s="240"/>
      <c r="BV382" s="240"/>
      <c r="BW382" s="240"/>
      <c r="BX382" s="240"/>
      <c r="BY382" s="240"/>
      <c r="BZ382" s="240"/>
      <c r="CA382" s="240"/>
      <c r="CB382" s="240"/>
      <c r="CC382" s="240"/>
      <c r="CD382" s="240"/>
      <c r="CE382" s="240"/>
    </row>
    <row r="383" spans="1:83" ht="15.75" customHeight="1">
      <c r="A383" s="240"/>
      <c r="B383" s="240"/>
      <c r="C383" s="240"/>
      <c r="D383" s="241"/>
      <c r="E383" s="241"/>
      <c r="F383" s="241"/>
      <c r="G383" s="241"/>
      <c r="H383" s="241"/>
      <c r="I383" s="241"/>
      <c r="J383" s="241"/>
      <c r="K383" s="241"/>
      <c r="L383" s="241"/>
      <c r="M383" s="241"/>
      <c r="N383" s="241"/>
      <c r="O383" s="241"/>
      <c r="P383" s="241"/>
      <c r="Q383" s="241"/>
      <c r="R383" s="241"/>
      <c r="S383" s="241"/>
      <c r="T383" s="241"/>
      <c r="U383" s="241"/>
      <c r="V383" s="241"/>
      <c r="W383" s="241"/>
      <c r="X383" s="241"/>
      <c r="Y383" s="241"/>
      <c r="Z383" s="241"/>
      <c r="AA383" s="241"/>
      <c r="AB383" s="241"/>
      <c r="AC383" s="241"/>
      <c r="AD383" s="241"/>
      <c r="AE383" s="241"/>
      <c r="AF383" s="241"/>
      <c r="AG383" s="241"/>
      <c r="AH383" s="241"/>
      <c r="AI383" s="241"/>
      <c r="AJ383" s="241"/>
      <c r="AK383" s="241"/>
      <c r="AL383" s="241"/>
      <c r="AM383" s="241"/>
      <c r="AN383" s="241"/>
      <c r="AO383" s="241"/>
      <c r="AP383" s="241"/>
      <c r="AQ383" s="241"/>
      <c r="AR383" s="241"/>
      <c r="AS383" s="241"/>
      <c r="AT383" s="241"/>
      <c r="AU383" s="241"/>
      <c r="AV383" s="240"/>
      <c r="AW383" s="240"/>
      <c r="AX383" s="240"/>
      <c r="AY383" s="240"/>
      <c r="AZ383" s="240"/>
      <c r="BA383" s="240"/>
      <c r="BB383" s="240"/>
      <c r="BC383" s="240"/>
      <c r="BD383" s="240"/>
      <c r="BE383" s="240"/>
      <c r="BF383" s="240"/>
      <c r="BG383" s="240"/>
      <c r="BH383" s="240"/>
      <c r="BI383" s="240"/>
      <c r="BJ383" s="240"/>
      <c r="BK383" s="240"/>
      <c r="BL383" s="240"/>
      <c r="BM383" s="240"/>
      <c r="BN383" s="240"/>
      <c r="BO383" s="240"/>
      <c r="BP383" s="240"/>
      <c r="BQ383" s="240"/>
      <c r="BR383" s="240"/>
      <c r="BS383" s="240"/>
      <c r="BT383" s="240"/>
      <c r="BU383" s="240"/>
      <c r="BV383" s="240"/>
      <c r="BW383" s="240"/>
      <c r="BX383" s="240"/>
      <c r="BY383" s="240"/>
      <c r="BZ383" s="240"/>
      <c r="CA383" s="240"/>
      <c r="CB383" s="240"/>
      <c r="CC383" s="240"/>
      <c r="CD383" s="240"/>
      <c r="CE383" s="240"/>
    </row>
    <row r="384" spans="1:83" ht="15.75" customHeight="1">
      <c r="A384" s="240"/>
      <c r="B384" s="240"/>
      <c r="C384" s="240"/>
      <c r="D384" s="241"/>
      <c r="E384" s="241"/>
      <c r="F384" s="241"/>
      <c r="G384" s="241"/>
      <c r="H384" s="241"/>
      <c r="I384" s="241"/>
      <c r="J384" s="241"/>
      <c r="K384" s="241"/>
      <c r="L384" s="241"/>
      <c r="M384" s="241"/>
      <c r="N384" s="241"/>
      <c r="O384" s="241"/>
      <c r="P384" s="241"/>
      <c r="Q384" s="241"/>
      <c r="R384" s="241"/>
      <c r="S384" s="241"/>
      <c r="T384" s="241"/>
      <c r="U384" s="241"/>
      <c r="V384" s="241"/>
      <c r="W384" s="241"/>
      <c r="X384" s="241"/>
      <c r="Y384" s="241"/>
      <c r="Z384" s="241"/>
      <c r="AA384" s="241"/>
      <c r="AB384" s="241"/>
      <c r="AC384" s="241"/>
      <c r="AD384" s="241"/>
      <c r="AE384" s="241"/>
      <c r="AF384" s="241"/>
      <c r="AG384" s="241"/>
      <c r="AH384" s="241"/>
      <c r="AI384" s="241"/>
      <c r="AJ384" s="241"/>
      <c r="AK384" s="241"/>
      <c r="AL384" s="241"/>
      <c r="AM384" s="241"/>
      <c r="AN384" s="241"/>
      <c r="AO384" s="241"/>
      <c r="AP384" s="241"/>
      <c r="AQ384" s="241"/>
      <c r="AR384" s="241"/>
      <c r="AS384" s="241"/>
      <c r="AT384" s="241"/>
      <c r="AU384" s="241"/>
      <c r="AV384" s="240"/>
      <c r="AW384" s="240"/>
      <c r="AX384" s="240"/>
      <c r="AY384" s="240"/>
      <c r="AZ384" s="240"/>
      <c r="BA384" s="240"/>
      <c r="BB384" s="240"/>
      <c r="BC384" s="240"/>
      <c r="BD384" s="240"/>
      <c r="BE384" s="240"/>
      <c r="BF384" s="240"/>
      <c r="BG384" s="240"/>
      <c r="BH384" s="240"/>
      <c r="BI384" s="240"/>
      <c r="BJ384" s="240"/>
      <c r="BK384" s="240"/>
      <c r="BL384" s="240"/>
      <c r="BM384" s="240"/>
      <c r="BN384" s="240"/>
      <c r="BO384" s="240"/>
      <c r="BP384" s="240"/>
      <c r="BQ384" s="240"/>
      <c r="BR384" s="240"/>
      <c r="BS384" s="240"/>
      <c r="BT384" s="240"/>
      <c r="BU384" s="240"/>
      <c r="BV384" s="240"/>
      <c r="BW384" s="240"/>
      <c r="BX384" s="240"/>
      <c r="BY384" s="240"/>
      <c r="BZ384" s="240"/>
      <c r="CA384" s="240"/>
      <c r="CB384" s="240"/>
      <c r="CC384" s="240"/>
      <c r="CD384" s="240"/>
      <c r="CE384" s="240"/>
    </row>
    <row r="385" spans="1:83" ht="15.75" customHeight="1">
      <c r="A385" s="240"/>
      <c r="B385" s="240"/>
      <c r="C385" s="240"/>
      <c r="D385" s="241"/>
      <c r="E385" s="241"/>
      <c r="F385" s="241"/>
      <c r="G385" s="241"/>
      <c r="H385" s="241"/>
      <c r="I385" s="241"/>
      <c r="J385" s="241"/>
      <c r="K385" s="241"/>
      <c r="L385" s="241"/>
      <c r="M385" s="241"/>
      <c r="N385" s="241"/>
      <c r="O385" s="241"/>
      <c r="P385" s="241"/>
      <c r="Q385" s="241"/>
      <c r="R385" s="241"/>
      <c r="S385" s="241"/>
      <c r="T385" s="241"/>
      <c r="U385" s="241"/>
      <c r="V385" s="241"/>
      <c r="W385" s="241"/>
      <c r="X385" s="241"/>
      <c r="Y385" s="241"/>
      <c r="Z385" s="241"/>
      <c r="AA385" s="241"/>
      <c r="AB385" s="241"/>
      <c r="AC385" s="241"/>
      <c r="AD385" s="241"/>
      <c r="AE385" s="241"/>
      <c r="AF385" s="241"/>
      <c r="AG385" s="241"/>
      <c r="AH385" s="241"/>
      <c r="AI385" s="241"/>
      <c r="AJ385" s="241"/>
      <c r="AK385" s="241"/>
      <c r="AL385" s="241"/>
      <c r="AM385" s="241"/>
      <c r="AN385" s="241"/>
      <c r="AO385" s="241"/>
      <c r="AP385" s="241"/>
      <c r="AQ385" s="241"/>
      <c r="AR385" s="241"/>
      <c r="AS385" s="241"/>
      <c r="AT385" s="241"/>
      <c r="AU385" s="241"/>
      <c r="AV385" s="240"/>
      <c r="AW385" s="240"/>
      <c r="AX385" s="240"/>
      <c r="AY385" s="240"/>
      <c r="AZ385" s="240"/>
      <c r="BA385" s="240"/>
      <c r="BB385" s="240"/>
      <c r="BC385" s="240"/>
      <c r="BD385" s="240"/>
      <c r="BE385" s="240"/>
      <c r="BF385" s="240"/>
      <c r="BG385" s="240"/>
      <c r="BH385" s="240"/>
      <c r="BI385" s="240"/>
      <c r="BJ385" s="240"/>
      <c r="BK385" s="240"/>
      <c r="BL385" s="240"/>
      <c r="BM385" s="240"/>
      <c r="BN385" s="240"/>
      <c r="BO385" s="240"/>
      <c r="BP385" s="240"/>
      <c r="BQ385" s="240"/>
      <c r="BR385" s="240"/>
      <c r="BS385" s="240"/>
      <c r="BT385" s="240"/>
      <c r="BU385" s="240"/>
      <c r="BV385" s="240"/>
      <c r="BW385" s="240"/>
      <c r="BX385" s="240"/>
      <c r="BY385" s="240"/>
      <c r="BZ385" s="240"/>
      <c r="CA385" s="240"/>
      <c r="CB385" s="240"/>
      <c r="CC385" s="240"/>
      <c r="CD385" s="240"/>
      <c r="CE385" s="240"/>
    </row>
    <row r="386" spans="1:83" ht="15.75" customHeight="1">
      <c r="A386" s="240"/>
      <c r="B386" s="240"/>
      <c r="C386" s="240"/>
      <c r="D386" s="241"/>
      <c r="E386" s="241"/>
      <c r="F386" s="241"/>
      <c r="G386" s="241"/>
      <c r="H386" s="241"/>
      <c r="I386" s="241"/>
      <c r="J386" s="241"/>
      <c r="K386" s="241"/>
      <c r="L386" s="241"/>
      <c r="M386" s="241"/>
      <c r="N386" s="241"/>
      <c r="O386" s="241"/>
      <c r="P386" s="241"/>
      <c r="Q386" s="241"/>
      <c r="R386" s="241"/>
      <c r="S386" s="241"/>
      <c r="T386" s="241"/>
      <c r="U386" s="241"/>
      <c r="V386" s="241"/>
      <c r="W386" s="241"/>
      <c r="X386" s="241"/>
      <c r="Y386" s="241"/>
      <c r="Z386" s="241"/>
      <c r="AA386" s="241"/>
      <c r="AB386" s="241"/>
      <c r="AC386" s="241"/>
      <c r="AD386" s="241"/>
      <c r="AE386" s="241"/>
      <c r="AF386" s="241"/>
      <c r="AG386" s="241"/>
      <c r="AH386" s="241"/>
      <c r="AI386" s="241"/>
      <c r="AJ386" s="241"/>
      <c r="AK386" s="241"/>
      <c r="AL386" s="241"/>
      <c r="AM386" s="241"/>
      <c r="AN386" s="241"/>
      <c r="AO386" s="241"/>
      <c r="AP386" s="241"/>
      <c r="AQ386" s="241"/>
      <c r="AR386" s="241"/>
      <c r="AS386" s="241"/>
      <c r="AT386" s="241"/>
      <c r="AU386" s="241"/>
      <c r="AV386" s="240"/>
      <c r="AW386" s="240"/>
      <c r="AX386" s="240"/>
      <c r="AY386" s="240"/>
      <c r="AZ386" s="240"/>
      <c r="BA386" s="240"/>
      <c r="BB386" s="240"/>
      <c r="BC386" s="240"/>
      <c r="BD386" s="240"/>
      <c r="BE386" s="240"/>
      <c r="BF386" s="240"/>
      <c r="BG386" s="240"/>
      <c r="BH386" s="240"/>
      <c r="BI386" s="240"/>
      <c r="BJ386" s="240"/>
      <c r="BK386" s="240"/>
      <c r="BL386" s="240"/>
      <c r="BM386" s="240"/>
      <c r="BN386" s="240"/>
      <c r="BO386" s="240"/>
      <c r="BP386" s="240"/>
      <c r="BQ386" s="240"/>
      <c r="BR386" s="240"/>
      <c r="BS386" s="240"/>
      <c r="BT386" s="240"/>
      <c r="BU386" s="240"/>
      <c r="BV386" s="240"/>
      <c r="BW386" s="240"/>
      <c r="BX386" s="240"/>
      <c r="BY386" s="240"/>
      <c r="BZ386" s="240"/>
      <c r="CA386" s="240"/>
      <c r="CB386" s="240"/>
      <c r="CC386" s="240"/>
      <c r="CD386" s="240"/>
      <c r="CE386" s="240"/>
    </row>
    <row r="387" spans="1:83" ht="15.75" customHeight="1">
      <c r="A387" s="240"/>
      <c r="B387" s="240"/>
      <c r="C387" s="240"/>
      <c r="D387" s="241"/>
      <c r="E387" s="241"/>
      <c r="F387" s="241"/>
      <c r="G387" s="241"/>
      <c r="H387" s="241"/>
      <c r="I387" s="241"/>
      <c r="J387" s="241"/>
      <c r="K387" s="241"/>
      <c r="L387" s="241"/>
      <c r="M387" s="241"/>
      <c r="N387" s="241"/>
      <c r="O387" s="241"/>
      <c r="P387" s="241"/>
      <c r="Q387" s="241"/>
      <c r="R387" s="241"/>
      <c r="S387" s="241"/>
      <c r="T387" s="241"/>
      <c r="U387" s="241"/>
      <c r="V387" s="241"/>
      <c r="W387" s="241"/>
      <c r="X387" s="241"/>
      <c r="Y387" s="241"/>
      <c r="Z387" s="241"/>
      <c r="AA387" s="241"/>
      <c r="AB387" s="241"/>
      <c r="AC387" s="241"/>
      <c r="AD387" s="241"/>
      <c r="AE387" s="241"/>
      <c r="AF387" s="241"/>
      <c r="AG387" s="241"/>
      <c r="AH387" s="241"/>
      <c r="AI387" s="241"/>
      <c r="AJ387" s="241"/>
      <c r="AK387" s="241"/>
      <c r="AL387" s="241"/>
      <c r="AM387" s="241"/>
      <c r="AN387" s="241"/>
      <c r="AO387" s="241"/>
      <c r="AP387" s="241"/>
      <c r="AQ387" s="241"/>
      <c r="AR387" s="241"/>
      <c r="AS387" s="241"/>
      <c r="AT387" s="241"/>
      <c r="AU387" s="241"/>
      <c r="AV387" s="240"/>
      <c r="AW387" s="240"/>
      <c r="AX387" s="240"/>
      <c r="AY387" s="240"/>
      <c r="AZ387" s="240"/>
      <c r="BA387" s="240"/>
      <c r="BB387" s="240"/>
      <c r="BC387" s="240"/>
      <c r="BD387" s="240"/>
      <c r="BE387" s="240"/>
      <c r="BF387" s="240"/>
      <c r="BG387" s="240"/>
      <c r="BH387" s="240"/>
      <c r="BI387" s="240"/>
      <c r="BJ387" s="240"/>
      <c r="BK387" s="240"/>
      <c r="BL387" s="240"/>
      <c r="BM387" s="240"/>
      <c r="BN387" s="240"/>
      <c r="BO387" s="240"/>
      <c r="BP387" s="240"/>
      <c r="BQ387" s="240"/>
      <c r="BR387" s="240"/>
      <c r="BS387" s="240"/>
      <c r="BT387" s="240"/>
      <c r="BU387" s="240"/>
      <c r="BV387" s="240"/>
      <c r="BW387" s="240"/>
      <c r="BX387" s="240"/>
      <c r="BY387" s="240"/>
      <c r="BZ387" s="240"/>
      <c r="CA387" s="240"/>
      <c r="CB387" s="240"/>
      <c r="CC387" s="240"/>
      <c r="CD387" s="240"/>
      <c r="CE387" s="240"/>
    </row>
    <row r="388" spans="1:83" ht="15.75" customHeight="1">
      <c r="A388" s="240"/>
      <c r="B388" s="240"/>
      <c r="C388" s="240"/>
      <c r="D388" s="241"/>
      <c r="E388" s="241"/>
      <c r="F388" s="241"/>
      <c r="G388" s="241"/>
      <c r="H388" s="241"/>
      <c r="I388" s="241"/>
      <c r="J388" s="241"/>
      <c r="K388" s="241"/>
      <c r="L388" s="241"/>
      <c r="M388" s="241"/>
      <c r="N388" s="241"/>
      <c r="O388" s="241"/>
      <c r="P388" s="241"/>
      <c r="Q388" s="241"/>
      <c r="R388" s="241"/>
      <c r="S388" s="241"/>
      <c r="T388" s="241"/>
      <c r="U388" s="241"/>
      <c r="V388" s="241"/>
      <c r="W388" s="241"/>
      <c r="X388" s="241"/>
      <c r="Y388" s="241"/>
      <c r="Z388" s="241"/>
      <c r="AA388" s="241"/>
      <c r="AB388" s="241"/>
      <c r="AC388" s="241"/>
      <c r="AD388" s="241"/>
      <c r="AE388" s="241"/>
      <c r="AF388" s="241"/>
      <c r="AG388" s="241"/>
      <c r="AH388" s="241"/>
      <c r="AI388" s="241"/>
      <c r="AJ388" s="241"/>
      <c r="AK388" s="241"/>
      <c r="AL388" s="241"/>
      <c r="AM388" s="241"/>
      <c r="AN388" s="241"/>
      <c r="AO388" s="241"/>
      <c r="AP388" s="241"/>
      <c r="AQ388" s="241"/>
      <c r="AR388" s="241"/>
      <c r="AS388" s="241"/>
      <c r="AT388" s="241"/>
      <c r="AU388" s="241"/>
      <c r="AV388" s="240"/>
      <c r="AW388" s="240"/>
      <c r="AX388" s="240"/>
      <c r="AY388" s="240"/>
      <c r="AZ388" s="240"/>
      <c r="BA388" s="240"/>
      <c r="BB388" s="240"/>
      <c r="BC388" s="240"/>
      <c r="BD388" s="240"/>
      <c r="BE388" s="240"/>
      <c r="BF388" s="240"/>
      <c r="BG388" s="240"/>
      <c r="BH388" s="240"/>
      <c r="BI388" s="240"/>
      <c r="BJ388" s="240"/>
      <c r="BK388" s="240"/>
      <c r="BL388" s="240"/>
      <c r="BM388" s="240"/>
      <c r="BN388" s="240"/>
      <c r="BO388" s="240"/>
      <c r="BP388" s="240"/>
      <c r="BQ388" s="240"/>
      <c r="BR388" s="240"/>
      <c r="BS388" s="240"/>
      <c r="BT388" s="240"/>
      <c r="BU388" s="240"/>
      <c r="BV388" s="240"/>
      <c r="BW388" s="240"/>
      <c r="BX388" s="240"/>
      <c r="BY388" s="240"/>
      <c r="BZ388" s="240"/>
      <c r="CA388" s="240"/>
      <c r="CB388" s="240"/>
      <c r="CC388" s="240"/>
      <c r="CD388" s="240"/>
      <c r="CE388" s="240"/>
    </row>
    <row r="389" spans="1:83" ht="15.75" customHeight="1">
      <c r="A389" s="240"/>
      <c r="B389" s="240"/>
      <c r="C389" s="240"/>
      <c r="D389" s="241"/>
      <c r="E389" s="241"/>
      <c r="F389" s="241"/>
      <c r="G389" s="241"/>
      <c r="H389" s="241"/>
      <c r="I389" s="241"/>
      <c r="J389" s="241"/>
      <c r="K389" s="241"/>
      <c r="L389" s="241"/>
      <c r="M389" s="241"/>
      <c r="N389" s="241"/>
      <c r="O389" s="241"/>
      <c r="P389" s="241"/>
      <c r="Q389" s="241"/>
      <c r="R389" s="241"/>
      <c r="S389" s="241"/>
      <c r="T389" s="241"/>
      <c r="U389" s="241"/>
      <c r="V389" s="241"/>
      <c r="W389" s="241"/>
      <c r="X389" s="241"/>
      <c r="Y389" s="241"/>
      <c r="Z389" s="241"/>
      <c r="AA389" s="241"/>
      <c r="AB389" s="241"/>
      <c r="AC389" s="241"/>
      <c r="AD389" s="241"/>
      <c r="AE389" s="241"/>
      <c r="AF389" s="241"/>
      <c r="AG389" s="241"/>
      <c r="AH389" s="241"/>
      <c r="AI389" s="241"/>
      <c r="AJ389" s="241"/>
      <c r="AK389" s="241"/>
      <c r="AL389" s="241"/>
      <c r="AM389" s="241"/>
      <c r="AN389" s="241"/>
      <c r="AO389" s="241"/>
      <c r="AP389" s="241"/>
      <c r="AQ389" s="241"/>
      <c r="AR389" s="241"/>
      <c r="AS389" s="241"/>
      <c r="AT389" s="241"/>
      <c r="AU389" s="241"/>
      <c r="AV389" s="240"/>
      <c r="AW389" s="240"/>
      <c r="AX389" s="240"/>
      <c r="AY389" s="240"/>
      <c r="AZ389" s="240"/>
      <c r="BA389" s="240"/>
      <c r="BB389" s="240"/>
      <c r="BC389" s="240"/>
      <c r="BD389" s="240"/>
      <c r="BE389" s="240"/>
      <c r="BF389" s="240"/>
      <c r="BG389" s="240"/>
      <c r="BH389" s="240"/>
      <c r="BI389" s="240"/>
      <c r="BJ389" s="240"/>
      <c r="BK389" s="240"/>
      <c r="BL389" s="240"/>
      <c r="BM389" s="240"/>
      <c r="BN389" s="240"/>
      <c r="BO389" s="240"/>
      <c r="BP389" s="240"/>
      <c r="BQ389" s="240"/>
      <c r="BR389" s="240"/>
      <c r="BS389" s="240"/>
      <c r="BT389" s="240"/>
      <c r="BU389" s="240"/>
      <c r="BV389" s="240"/>
      <c r="BW389" s="240"/>
      <c r="BX389" s="240"/>
      <c r="BY389" s="240"/>
      <c r="BZ389" s="240"/>
      <c r="CA389" s="240"/>
      <c r="CB389" s="240"/>
      <c r="CC389" s="240"/>
      <c r="CD389" s="240"/>
      <c r="CE389" s="240"/>
    </row>
    <row r="390" spans="1:83" ht="15.75" customHeight="1">
      <c r="A390" s="240"/>
      <c r="B390" s="240"/>
      <c r="C390" s="240"/>
      <c r="D390" s="241"/>
      <c r="E390" s="241"/>
      <c r="F390" s="241"/>
      <c r="G390" s="241"/>
      <c r="H390" s="241"/>
      <c r="I390" s="241"/>
      <c r="J390" s="241"/>
      <c r="K390" s="241"/>
      <c r="L390" s="241"/>
      <c r="M390" s="241"/>
      <c r="N390" s="241"/>
      <c r="O390" s="241"/>
      <c r="P390" s="241"/>
      <c r="Q390" s="241"/>
      <c r="R390" s="241"/>
      <c r="S390" s="241"/>
      <c r="T390" s="241"/>
      <c r="U390" s="241"/>
      <c r="V390" s="241"/>
      <c r="W390" s="241"/>
      <c r="X390" s="241"/>
      <c r="Y390" s="241"/>
      <c r="Z390" s="241"/>
      <c r="AA390" s="241"/>
      <c r="AB390" s="241"/>
      <c r="AC390" s="241"/>
      <c r="AD390" s="241"/>
      <c r="AE390" s="241"/>
      <c r="AF390" s="241"/>
      <c r="AG390" s="241"/>
      <c r="AH390" s="241"/>
      <c r="AI390" s="241"/>
      <c r="AJ390" s="241"/>
      <c r="AK390" s="241"/>
      <c r="AL390" s="241"/>
      <c r="AM390" s="241"/>
      <c r="AN390" s="241"/>
      <c r="AO390" s="241"/>
      <c r="AP390" s="241"/>
      <c r="AQ390" s="241"/>
      <c r="AR390" s="241"/>
      <c r="AS390" s="241"/>
      <c r="AT390" s="241"/>
      <c r="AU390" s="241"/>
      <c r="AV390" s="240"/>
      <c r="AW390" s="240"/>
      <c r="AX390" s="240"/>
      <c r="AY390" s="240"/>
      <c r="AZ390" s="240"/>
      <c r="BA390" s="240"/>
      <c r="BB390" s="240"/>
      <c r="BC390" s="240"/>
      <c r="BD390" s="240"/>
      <c r="BE390" s="240"/>
      <c r="BF390" s="240"/>
      <c r="BG390" s="240"/>
      <c r="BH390" s="240"/>
      <c r="BI390" s="240"/>
      <c r="BJ390" s="240"/>
      <c r="BK390" s="240"/>
      <c r="BL390" s="240"/>
      <c r="BM390" s="240"/>
      <c r="BN390" s="240"/>
      <c r="BO390" s="240"/>
      <c r="BP390" s="240"/>
      <c r="BQ390" s="240"/>
      <c r="BR390" s="240"/>
      <c r="BS390" s="240"/>
      <c r="BT390" s="240"/>
      <c r="BU390" s="240"/>
      <c r="BV390" s="240"/>
      <c r="BW390" s="240"/>
      <c r="BX390" s="240"/>
      <c r="BY390" s="240"/>
      <c r="BZ390" s="240"/>
      <c r="CA390" s="240"/>
      <c r="CB390" s="240"/>
      <c r="CC390" s="240"/>
      <c r="CD390" s="240"/>
      <c r="CE390" s="240"/>
    </row>
    <row r="391" spans="1:83" ht="15.75" customHeight="1">
      <c r="A391" s="240"/>
      <c r="B391" s="240"/>
      <c r="C391" s="240"/>
      <c r="D391" s="241"/>
      <c r="E391" s="241"/>
      <c r="F391" s="241"/>
      <c r="G391" s="241"/>
      <c r="H391" s="241"/>
      <c r="I391" s="241"/>
      <c r="J391" s="241"/>
      <c r="K391" s="241"/>
      <c r="L391" s="241"/>
      <c r="M391" s="241"/>
      <c r="N391" s="241"/>
      <c r="O391" s="241"/>
      <c r="P391" s="241"/>
      <c r="Q391" s="241"/>
      <c r="R391" s="241"/>
      <c r="S391" s="241"/>
      <c r="T391" s="241"/>
      <c r="U391" s="241"/>
      <c r="V391" s="241"/>
      <c r="W391" s="241"/>
      <c r="X391" s="241"/>
      <c r="Y391" s="241"/>
      <c r="Z391" s="241"/>
      <c r="AA391" s="241"/>
      <c r="AB391" s="241"/>
      <c r="AC391" s="241"/>
      <c r="AD391" s="241"/>
      <c r="AE391" s="241"/>
      <c r="AF391" s="241"/>
      <c r="AG391" s="241"/>
      <c r="AH391" s="241"/>
      <c r="AI391" s="241"/>
      <c r="AJ391" s="241"/>
      <c r="AK391" s="241"/>
      <c r="AL391" s="241"/>
      <c r="AM391" s="241"/>
      <c r="AN391" s="241"/>
      <c r="AO391" s="241"/>
      <c r="AP391" s="241"/>
      <c r="AQ391" s="241"/>
      <c r="AR391" s="241"/>
      <c r="AS391" s="241"/>
      <c r="AT391" s="241"/>
      <c r="AU391" s="241"/>
      <c r="AV391" s="240"/>
      <c r="AW391" s="240"/>
      <c r="AX391" s="240"/>
      <c r="AY391" s="240"/>
      <c r="AZ391" s="240"/>
      <c r="BA391" s="240"/>
      <c r="BB391" s="240"/>
      <c r="BC391" s="240"/>
      <c r="BD391" s="240"/>
      <c r="BE391" s="240"/>
      <c r="BF391" s="240"/>
      <c r="BG391" s="240"/>
      <c r="BH391" s="240"/>
      <c r="BI391" s="240"/>
      <c r="BJ391" s="240"/>
      <c r="BK391" s="240"/>
      <c r="BL391" s="240"/>
      <c r="BM391" s="240"/>
      <c r="BN391" s="240"/>
      <c r="BO391" s="240"/>
      <c r="BP391" s="240"/>
      <c r="BQ391" s="240"/>
      <c r="BR391" s="240"/>
      <c r="BS391" s="240"/>
      <c r="BT391" s="240"/>
      <c r="BU391" s="240"/>
      <c r="BV391" s="240"/>
      <c r="BW391" s="240"/>
      <c r="BX391" s="240"/>
      <c r="BY391" s="240"/>
      <c r="BZ391" s="240"/>
      <c r="CA391" s="240"/>
      <c r="CB391" s="240"/>
      <c r="CC391" s="240"/>
      <c r="CD391" s="240"/>
      <c r="CE391" s="240"/>
    </row>
    <row r="392" spans="1:83" ht="15.75" customHeight="1">
      <c r="A392" s="240"/>
      <c r="B392" s="240"/>
      <c r="C392" s="240"/>
      <c r="D392" s="241"/>
      <c r="E392" s="241"/>
      <c r="F392" s="241"/>
      <c r="G392" s="241"/>
      <c r="H392" s="241"/>
      <c r="I392" s="241"/>
      <c r="J392" s="241"/>
      <c r="K392" s="241"/>
      <c r="L392" s="241"/>
      <c r="M392" s="241"/>
      <c r="N392" s="241"/>
      <c r="O392" s="241"/>
      <c r="P392" s="241"/>
      <c r="Q392" s="241"/>
      <c r="R392" s="241"/>
      <c r="S392" s="241"/>
      <c r="T392" s="241"/>
      <c r="U392" s="241"/>
      <c r="V392" s="241"/>
      <c r="W392" s="241"/>
      <c r="X392" s="241"/>
      <c r="Y392" s="241"/>
      <c r="Z392" s="241"/>
      <c r="AA392" s="241"/>
      <c r="AB392" s="241"/>
      <c r="AC392" s="241"/>
      <c r="AD392" s="241"/>
      <c r="AE392" s="241"/>
      <c r="AF392" s="241"/>
      <c r="AG392" s="241"/>
      <c r="AH392" s="241"/>
      <c r="AI392" s="241"/>
      <c r="AJ392" s="241"/>
      <c r="AK392" s="241"/>
      <c r="AL392" s="241"/>
      <c r="AM392" s="241"/>
      <c r="AN392" s="241"/>
      <c r="AO392" s="241"/>
      <c r="AP392" s="241"/>
      <c r="AQ392" s="241"/>
      <c r="AR392" s="241"/>
      <c r="AS392" s="241"/>
      <c r="AT392" s="241"/>
      <c r="AU392" s="241"/>
      <c r="AV392" s="240"/>
      <c r="AW392" s="240"/>
      <c r="AX392" s="240"/>
      <c r="AY392" s="240"/>
      <c r="AZ392" s="240"/>
      <c r="BA392" s="240"/>
      <c r="BB392" s="240"/>
      <c r="BC392" s="240"/>
      <c r="BD392" s="240"/>
      <c r="BE392" s="240"/>
      <c r="BF392" s="240"/>
      <c r="BG392" s="240"/>
      <c r="BH392" s="240"/>
      <c r="BI392" s="240"/>
      <c r="BJ392" s="240"/>
      <c r="BK392" s="240"/>
      <c r="BL392" s="240"/>
      <c r="BM392" s="240"/>
      <c r="BN392" s="240"/>
      <c r="BO392" s="240"/>
      <c r="BP392" s="240"/>
      <c r="BQ392" s="240"/>
      <c r="BR392" s="240"/>
      <c r="BS392" s="240"/>
      <c r="BT392" s="240"/>
      <c r="BU392" s="240"/>
      <c r="BV392" s="240"/>
      <c r="BW392" s="240"/>
      <c r="BX392" s="240"/>
      <c r="BY392" s="240"/>
      <c r="BZ392" s="240"/>
      <c r="CA392" s="240"/>
      <c r="CB392" s="240"/>
      <c r="CC392" s="240"/>
      <c r="CD392" s="240"/>
      <c r="CE392" s="240"/>
    </row>
    <row r="393" spans="1:83" ht="15.75" customHeight="1">
      <c r="A393" s="240"/>
      <c r="B393" s="240"/>
      <c r="C393" s="240"/>
      <c r="D393" s="241"/>
      <c r="E393" s="241"/>
      <c r="F393" s="241"/>
      <c r="G393" s="241"/>
      <c r="H393" s="241"/>
      <c r="I393" s="241"/>
      <c r="J393" s="241"/>
      <c r="K393" s="241"/>
      <c r="L393" s="241"/>
      <c r="M393" s="241"/>
      <c r="N393" s="241"/>
      <c r="O393" s="241"/>
      <c r="P393" s="241"/>
      <c r="Q393" s="241"/>
      <c r="R393" s="241"/>
      <c r="S393" s="241"/>
      <c r="T393" s="241"/>
      <c r="U393" s="241"/>
      <c r="V393" s="241"/>
      <c r="W393" s="241"/>
      <c r="X393" s="241"/>
      <c r="Y393" s="241"/>
      <c r="Z393" s="241"/>
      <c r="AA393" s="241"/>
      <c r="AB393" s="241"/>
      <c r="AC393" s="241"/>
      <c r="AD393" s="241"/>
      <c r="AE393" s="241"/>
      <c r="AF393" s="241"/>
      <c r="AG393" s="241"/>
      <c r="AH393" s="241"/>
      <c r="AI393" s="241"/>
      <c r="AJ393" s="241"/>
      <c r="AK393" s="241"/>
      <c r="AL393" s="241"/>
      <c r="AM393" s="241"/>
      <c r="AN393" s="241"/>
      <c r="AO393" s="241"/>
      <c r="AP393" s="241"/>
      <c r="AQ393" s="241"/>
      <c r="AR393" s="241"/>
      <c r="AS393" s="241"/>
      <c r="AT393" s="241"/>
      <c r="AU393" s="241"/>
      <c r="AV393" s="240"/>
      <c r="AW393" s="240"/>
      <c r="AX393" s="240"/>
      <c r="AY393" s="240"/>
      <c r="AZ393" s="240"/>
      <c r="BA393" s="240"/>
      <c r="BB393" s="240"/>
      <c r="BC393" s="240"/>
      <c r="BD393" s="240"/>
      <c r="BE393" s="240"/>
      <c r="BF393" s="240"/>
      <c r="BG393" s="240"/>
      <c r="BH393" s="240"/>
      <c r="BI393" s="240"/>
      <c r="BJ393" s="240"/>
      <c r="BK393" s="240"/>
      <c r="BL393" s="240"/>
      <c r="BM393" s="240"/>
      <c r="BN393" s="240"/>
      <c r="BO393" s="240"/>
      <c r="BP393" s="240"/>
      <c r="BQ393" s="240"/>
      <c r="BR393" s="240"/>
      <c r="BS393" s="240"/>
      <c r="BT393" s="240"/>
      <c r="BU393" s="240"/>
      <c r="BV393" s="240"/>
      <c r="BW393" s="240"/>
      <c r="BX393" s="240"/>
      <c r="BY393" s="240"/>
      <c r="BZ393" s="240"/>
      <c r="CA393" s="240"/>
      <c r="CB393" s="240"/>
      <c r="CC393" s="240"/>
      <c r="CD393" s="240"/>
      <c r="CE393" s="240"/>
    </row>
    <row r="394" spans="1:83" ht="15.75" customHeight="1">
      <c r="A394" s="240"/>
      <c r="B394" s="240"/>
      <c r="C394" s="240"/>
      <c r="D394" s="241"/>
      <c r="E394" s="241"/>
      <c r="F394" s="241"/>
      <c r="G394" s="241"/>
      <c r="H394" s="241"/>
      <c r="I394" s="241"/>
      <c r="J394" s="241"/>
      <c r="K394" s="241"/>
      <c r="L394" s="241"/>
      <c r="M394" s="241"/>
      <c r="N394" s="241"/>
      <c r="O394" s="241"/>
      <c r="P394" s="241"/>
      <c r="Q394" s="241"/>
      <c r="R394" s="241"/>
      <c r="S394" s="241"/>
      <c r="T394" s="241"/>
      <c r="U394" s="241"/>
      <c r="V394" s="241"/>
      <c r="W394" s="241"/>
      <c r="X394" s="241"/>
      <c r="Y394" s="241"/>
      <c r="Z394" s="241"/>
      <c r="AA394" s="241"/>
      <c r="AB394" s="241"/>
      <c r="AC394" s="241"/>
      <c r="AD394" s="241"/>
      <c r="AE394" s="241"/>
      <c r="AF394" s="241"/>
      <c r="AG394" s="241"/>
      <c r="AH394" s="241"/>
      <c r="AI394" s="241"/>
      <c r="AJ394" s="241"/>
      <c r="AK394" s="241"/>
      <c r="AL394" s="241"/>
      <c r="AM394" s="241"/>
      <c r="AN394" s="241"/>
      <c r="AO394" s="241"/>
      <c r="AP394" s="241"/>
      <c r="AQ394" s="241"/>
      <c r="AR394" s="241"/>
      <c r="AS394" s="241"/>
      <c r="AT394" s="241"/>
      <c r="AU394" s="241"/>
      <c r="AV394" s="240"/>
      <c r="AW394" s="240"/>
      <c r="AX394" s="240"/>
      <c r="AY394" s="240"/>
      <c r="AZ394" s="240"/>
      <c r="BA394" s="240"/>
      <c r="BB394" s="240"/>
      <c r="BC394" s="240"/>
      <c r="BD394" s="240"/>
      <c r="BE394" s="240"/>
      <c r="BF394" s="240"/>
      <c r="BG394" s="240"/>
      <c r="BH394" s="240"/>
      <c r="BI394" s="240"/>
      <c r="BJ394" s="240"/>
      <c r="BK394" s="240"/>
      <c r="BL394" s="240"/>
      <c r="BM394" s="240"/>
      <c r="BN394" s="240"/>
      <c r="BO394" s="240"/>
      <c r="BP394" s="240"/>
      <c r="BQ394" s="240"/>
      <c r="BR394" s="240"/>
      <c r="BS394" s="240"/>
      <c r="BT394" s="240"/>
      <c r="BU394" s="240"/>
      <c r="BV394" s="240"/>
      <c r="BW394" s="240"/>
      <c r="BX394" s="240"/>
      <c r="BY394" s="240"/>
      <c r="BZ394" s="240"/>
      <c r="CA394" s="240"/>
      <c r="CB394" s="240"/>
      <c r="CC394" s="240"/>
      <c r="CD394" s="240"/>
      <c r="CE394" s="240"/>
    </row>
    <row r="395" spans="1:83" ht="15.75" customHeight="1">
      <c r="A395" s="240"/>
      <c r="B395" s="240"/>
      <c r="C395" s="240"/>
      <c r="D395" s="241"/>
      <c r="E395" s="241"/>
      <c r="F395" s="241"/>
      <c r="G395" s="241"/>
      <c r="H395" s="241"/>
      <c r="I395" s="241"/>
      <c r="J395" s="241"/>
      <c r="K395" s="241"/>
      <c r="L395" s="241"/>
      <c r="M395" s="241"/>
      <c r="N395" s="241"/>
      <c r="O395" s="241"/>
      <c r="P395" s="241"/>
      <c r="Q395" s="241"/>
      <c r="R395" s="241"/>
      <c r="S395" s="241"/>
      <c r="T395" s="241"/>
      <c r="U395" s="241"/>
      <c r="V395" s="241"/>
      <c r="W395" s="241"/>
      <c r="X395" s="241"/>
      <c r="Y395" s="241"/>
      <c r="Z395" s="241"/>
      <c r="AA395" s="241"/>
      <c r="AB395" s="241"/>
      <c r="AC395" s="241"/>
      <c r="AD395" s="241"/>
      <c r="AE395" s="241"/>
      <c r="AF395" s="241"/>
      <c r="AG395" s="241"/>
      <c r="AH395" s="241"/>
      <c r="AI395" s="241"/>
      <c r="AJ395" s="241"/>
      <c r="AK395" s="241"/>
      <c r="AL395" s="241"/>
      <c r="AM395" s="241"/>
      <c r="AN395" s="241"/>
      <c r="AO395" s="241"/>
      <c r="AP395" s="241"/>
      <c r="AQ395" s="241"/>
      <c r="AR395" s="241"/>
      <c r="AS395" s="241"/>
      <c r="AT395" s="241"/>
      <c r="AU395" s="241"/>
      <c r="AV395" s="240"/>
      <c r="AW395" s="240"/>
      <c r="AX395" s="240"/>
      <c r="AY395" s="240"/>
      <c r="AZ395" s="240"/>
      <c r="BA395" s="240"/>
      <c r="BB395" s="240"/>
      <c r="BC395" s="240"/>
      <c r="BD395" s="240"/>
      <c r="BE395" s="240"/>
      <c r="BF395" s="240"/>
      <c r="BG395" s="240"/>
      <c r="BH395" s="240"/>
      <c r="BI395" s="240"/>
      <c r="BJ395" s="240"/>
      <c r="BK395" s="240"/>
      <c r="BL395" s="240"/>
      <c r="BM395" s="240"/>
      <c r="BN395" s="240"/>
      <c r="BO395" s="240"/>
      <c r="BP395" s="240"/>
      <c r="BQ395" s="240"/>
      <c r="BR395" s="240"/>
      <c r="BS395" s="240"/>
      <c r="BT395" s="240"/>
      <c r="BU395" s="240"/>
      <c r="BV395" s="240"/>
      <c r="BW395" s="240"/>
      <c r="BX395" s="240"/>
      <c r="BY395" s="240"/>
      <c r="BZ395" s="240"/>
      <c r="CA395" s="240"/>
      <c r="CB395" s="240"/>
      <c r="CC395" s="240"/>
      <c r="CD395" s="240"/>
      <c r="CE395" s="240"/>
    </row>
    <row r="396" spans="1:83" ht="15.75" customHeight="1">
      <c r="A396" s="240"/>
      <c r="B396" s="240"/>
      <c r="C396" s="240"/>
      <c r="D396" s="241"/>
      <c r="E396" s="241"/>
      <c r="F396" s="241"/>
      <c r="G396" s="241"/>
      <c r="H396" s="241"/>
      <c r="I396" s="241"/>
      <c r="J396" s="241"/>
      <c r="K396" s="241"/>
      <c r="L396" s="241"/>
      <c r="M396" s="241"/>
      <c r="N396" s="241"/>
      <c r="O396" s="241"/>
      <c r="P396" s="241"/>
      <c r="Q396" s="241"/>
      <c r="R396" s="241"/>
      <c r="S396" s="241"/>
      <c r="T396" s="241"/>
      <c r="U396" s="241"/>
      <c r="V396" s="241"/>
      <c r="W396" s="241"/>
      <c r="X396" s="241"/>
      <c r="Y396" s="241"/>
      <c r="Z396" s="241"/>
      <c r="AA396" s="241"/>
      <c r="AB396" s="241"/>
      <c r="AC396" s="241"/>
      <c r="AD396" s="241"/>
      <c r="AE396" s="241"/>
      <c r="AF396" s="241"/>
      <c r="AG396" s="241"/>
      <c r="AH396" s="241"/>
      <c r="AI396" s="241"/>
      <c r="AJ396" s="241"/>
      <c r="AK396" s="241"/>
      <c r="AL396" s="241"/>
      <c r="AM396" s="241"/>
      <c r="AN396" s="241"/>
      <c r="AO396" s="241"/>
      <c r="AP396" s="241"/>
      <c r="AQ396" s="241"/>
      <c r="AR396" s="241"/>
      <c r="AS396" s="241"/>
      <c r="AT396" s="241"/>
      <c r="AU396" s="241"/>
      <c r="AV396" s="240"/>
      <c r="AW396" s="240"/>
      <c r="AX396" s="240"/>
      <c r="AY396" s="240"/>
      <c r="AZ396" s="240"/>
      <c r="BA396" s="240"/>
      <c r="BB396" s="240"/>
      <c r="BC396" s="240"/>
      <c r="BD396" s="240"/>
      <c r="BE396" s="240"/>
      <c r="BF396" s="240"/>
      <c r="BG396" s="240"/>
      <c r="BH396" s="240"/>
      <c r="BI396" s="240"/>
      <c r="BJ396" s="240"/>
      <c r="BK396" s="240"/>
      <c r="BL396" s="240"/>
      <c r="BM396" s="240"/>
      <c r="BN396" s="240"/>
      <c r="BO396" s="240"/>
      <c r="BP396" s="240"/>
      <c r="BQ396" s="240"/>
      <c r="BR396" s="240"/>
      <c r="BS396" s="240"/>
      <c r="BT396" s="240"/>
      <c r="BU396" s="240"/>
      <c r="BV396" s="240"/>
      <c r="BW396" s="240"/>
      <c r="BX396" s="240"/>
      <c r="BY396" s="240"/>
      <c r="BZ396" s="240"/>
      <c r="CA396" s="240"/>
      <c r="CB396" s="240"/>
      <c r="CC396" s="240"/>
      <c r="CD396" s="240"/>
      <c r="CE396" s="240"/>
    </row>
    <row r="397" spans="1:83" ht="15.75" customHeight="1">
      <c r="A397" s="240"/>
      <c r="B397" s="240"/>
      <c r="C397" s="240"/>
      <c r="D397" s="241"/>
      <c r="E397" s="241"/>
      <c r="F397" s="241"/>
      <c r="G397" s="241"/>
      <c r="H397" s="241"/>
      <c r="I397" s="241"/>
      <c r="J397" s="241"/>
      <c r="K397" s="241"/>
      <c r="L397" s="241"/>
      <c r="M397" s="241"/>
      <c r="N397" s="241"/>
      <c r="O397" s="241"/>
      <c r="P397" s="241"/>
      <c r="Q397" s="241"/>
      <c r="R397" s="241"/>
      <c r="S397" s="241"/>
      <c r="T397" s="241"/>
      <c r="U397" s="241"/>
      <c r="V397" s="241"/>
      <c r="W397" s="241"/>
      <c r="X397" s="241"/>
      <c r="Y397" s="241"/>
      <c r="Z397" s="241"/>
      <c r="AA397" s="241"/>
      <c r="AB397" s="241"/>
      <c r="AC397" s="241"/>
      <c r="AD397" s="241"/>
      <c r="AE397" s="241"/>
      <c r="AF397" s="241"/>
      <c r="AG397" s="241"/>
      <c r="AH397" s="241"/>
      <c r="AI397" s="241"/>
      <c r="AJ397" s="241"/>
      <c r="AK397" s="241"/>
      <c r="AL397" s="241"/>
      <c r="AM397" s="241"/>
      <c r="AN397" s="241"/>
      <c r="AO397" s="241"/>
      <c r="AP397" s="241"/>
      <c r="AQ397" s="241"/>
      <c r="AR397" s="241"/>
      <c r="AS397" s="241"/>
      <c r="AT397" s="241"/>
      <c r="AU397" s="241"/>
      <c r="AV397" s="240"/>
      <c r="AW397" s="240"/>
      <c r="AX397" s="240"/>
      <c r="AY397" s="240"/>
      <c r="AZ397" s="240"/>
      <c r="BA397" s="240"/>
      <c r="BB397" s="240"/>
      <c r="BC397" s="240"/>
      <c r="BD397" s="240"/>
      <c r="BE397" s="240"/>
      <c r="BF397" s="240"/>
      <c r="BG397" s="240"/>
      <c r="BH397" s="240"/>
      <c r="BI397" s="240"/>
      <c r="BJ397" s="240"/>
      <c r="BK397" s="240"/>
      <c r="BL397" s="240"/>
      <c r="BM397" s="240"/>
      <c r="BN397" s="240"/>
      <c r="BO397" s="240"/>
      <c r="BP397" s="240"/>
      <c r="BQ397" s="240"/>
      <c r="BR397" s="240"/>
      <c r="BS397" s="240"/>
      <c r="BT397" s="240"/>
      <c r="BU397" s="240"/>
      <c r="BV397" s="240"/>
      <c r="BW397" s="240"/>
      <c r="BX397" s="240"/>
      <c r="BY397" s="240"/>
      <c r="BZ397" s="240"/>
      <c r="CA397" s="240"/>
      <c r="CB397" s="240"/>
      <c r="CC397" s="240"/>
      <c r="CD397" s="240"/>
      <c r="CE397" s="240"/>
    </row>
  </sheetData>
  <mergeCells count="22">
    <mergeCell ref="D1:E1"/>
    <mergeCell ref="F1:G1"/>
    <mergeCell ref="H1:I1"/>
    <mergeCell ref="J1:K1"/>
    <mergeCell ref="L1:M1"/>
    <mergeCell ref="N1:O1"/>
    <mergeCell ref="P1:Q1"/>
    <mergeCell ref="AF1:AG1"/>
    <mergeCell ref="AH1:AI1"/>
    <mergeCell ref="AJ1:AK1"/>
    <mergeCell ref="R1:S1"/>
    <mergeCell ref="T1:U1"/>
    <mergeCell ref="V1:W1"/>
    <mergeCell ref="X1:Y1"/>
    <mergeCell ref="Z1:AA1"/>
    <mergeCell ref="AB1:AC1"/>
    <mergeCell ref="AD1:AE1"/>
    <mergeCell ref="AL1:AM1"/>
    <mergeCell ref="AN1:AO1"/>
    <mergeCell ref="AP1:AQ1"/>
    <mergeCell ref="AR1:AS1"/>
    <mergeCell ref="AT1:AU1"/>
  </mergeCells>
  <pageMargins left="0.7" right="0.7" top="0.75" bottom="0.75" header="0.3" footer="0.3"/>
  <legacyDrawing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V100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4.5" defaultRowHeight="15" customHeight="1"/>
  <cols>
    <col min="1" max="3" width="14.5" customWidth="1"/>
    <col min="4" max="4" width="8.83203125" customWidth="1"/>
    <col min="5" max="6" width="14.5" customWidth="1"/>
  </cols>
  <sheetData>
    <row r="1" spans="1:22" ht="15.75" customHeight="1">
      <c r="A1" s="46" t="s">
        <v>17</v>
      </c>
      <c r="B1" s="46" t="s">
        <v>18</v>
      </c>
      <c r="C1" s="46" t="s">
        <v>20</v>
      </c>
      <c r="D1" s="46" t="s">
        <v>21</v>
      </c>
      <c r="E1" s="46" t="s">
        <v>22</v>
      </c>
      <c r="F1" s="46" t="s">
        <v>952</v>
      </c>
      <c r="G1" s="46" t="s">
        <v>953</v>
      </c>
      <c r="H1" s="46" t="s">
        <v>954</v>
      </c>
      <c r="I1" s="46" t="s">
        <v>955</v>
      </c>
      <c r="J1" s="46" t="s">
        <v>956</v>
      </c>
      <c r="K1" s="46" t="s">
        <v>957</v>
      </c>
      <c r="L1" s="46" t="s">
        <v>913</v>
      </c>
      <c r="M1" s="46" t="s">
        <v>914</v>
      </c>
      <c r="N1" s="46" t="s">
        <v>915</v>
      </c>
      <c r="O1" s="46" t="s">
        <v>958</v>
      </c>
      <c r="P1" s="46" t="s">
        <v>959</v>
      </c>
      <c r="Q1" s="46" t="s">
        <v>960</v>
      </c>
      <c r="R1" s="46" t="s">
        <v>961</v>
      </c>
      <c r="S1" s="46" t="s">
        <v>962</v>
      </c>
      <c r="T1" s="46" t="s">
        <v>963</v>
      </c>
      <c r="U1" s="46" t="s">
        <v>964</v>
      </c>
      <c r="V1" s="46" t="s">
        <v>965</v>
      </c>
    </row>
    <row r="2" spans="1:22" ht="15.75" customHeight="1">
      <c r="A2" s="46" t="s">
        <v>84</v>
      </c>
      <c r="B2" s="46" t="s">
        <v>85</v>
      </c>
      <c r="C2" s="46" t="s">
        <v>87</v>
      </c>
      <c r="D2" s="46">
        <v>6</v>
      </c>
      <c r="E2" s="46">
        <v>1</v>
      </c>
      <c r="F2" s="46">
        <v>2</v>
      </c>
      <c r="G2" s="46">
        <v>3</v>
      </c>
      <c r="H2" s="46">
        <v>0</v>
      </c>
      <c r="I2" s="46">
        <v>8</v>
      </c>
      <c r="J2" s="46">
        <v>3</v>
      </c>
      <c r="K2" s="46">
        <v>4</v>
      </c>
      <c r="L2" s="46">
        <v>2</v>
      </c>
      <c r="M2" s="46">
        <v>3</v>
      </c>
      <c r="N2" s="46">
        <v>0</v>
      </c>
      <c r="O2" s="46">
        <v>1</v>
      </c>
      <c r="P2" s="46">
        <v>1</v>
      </c>
      <c r="Q2" s="46">
        <v>4</v>
      </c>
      <c r="R2" s="46">
        <v>5</v>
      </c>
      <c r="S2" s="46">
        <v>1</v>
      </c>
      <c r="T2" s="46">
        <v>85</v>
      </c>
      <c r="U2" s="46">
        <v>100</v>
      </c>
      <c r="V2" s="46">
        <v>15</v>
      </c>
    </row>
    <row r="3" spans="1:22" ht="15.75" customHeight="1">
      <c r="A3" s="46" t="s">
        <v>88</v>
      </c>
      <c r="B3" s="46" t="s">
        <v>89</v>
      </c>
      <c r="C3" s="46" t="s">
        <v>87</v>
      </c>
      <c r="D3" s="46">
        <v>10</v>
      </c>
      <c r="E3" s="46">
        <v>1</v>
      </c>
      <c r="F3" s="46">
        <v>2</v>
      </c>
      <c r="G3" s="46">
        <v>1</v>
      </c>
      <c r="H3" s="46">
        <v>0</v>
      </c>
      <c r="I3" s="46">
        <v>5</v>
      </c>
      <c r="J3" s="46">
        <v>2</v>
      </c>
      <c r="K3" s="46">
        <v>2</v>
      </c>
      <c r="L3" s="46">
        <v>2</v>
      </c>
      <c r="M3" s="46">
        <v>1</v>
      </c>
      <c r="N3" s="46">
        <v>0</v>
      </c>
      <c r="O3" s="46">
        <v>0</v>
      </c>
      <c r="P3" s="46">
        <v>1</v>
      </c>
      <c r="Q3" s="46">
        <v>2</v>
      </c>
      <c r="R3" s="46">
        <v>3</v>
      </c>
      <c r="S3" s="46">
        <v>1</v>
      </c>
      <c r="T3" s="46">
        <v>42</v>
      </c>
      <c r="U3" s="46">
        <v>60</v>
      </c>
      <c r="V3" s="46">
        <v>18</v>
      </c>
    </row>
    <row r="4" spans="1:22" ht="15.75" customHeight="1">
      <c r="A4" s="46" t="s">
        <v>91</v>
      </c>
      <c r="B4" s="46" t="s">
        <v>89</v>
      </c>
      <c r="C4" s="46" t="s">
        <v>87</v>
      </c>
      <c r="D4" s="46">
        <v>13</v>
      </c>
      <c r="E4" s="46">
        <v>1</v>
      </c>
      <c r="F4" s="46">
        <v>5</v>
      </c>
      <c r="G4" s="46">
        <v>0</v>
      </c>
      <c r="H4" s="46">
        <v>0</v>
      </c>
      <c r="I4" s="46">
        <v>6</v>
      </c>
      <c r="J4" s="46">
        <v>5</v>
      </c>
      <c r="K4" s="46">
        <v>0</v>
      </c>
      <c r="L4" s="46">
        <v>5</v>
      </c>
      <c r="M4" s="46">
        <v>0</v>
      </c>
      <c r="N4" s="46">
        <v>0</v>
      </c>
      <c r="O4" s="46">
        <v>0</v>
      </c>
      <c r="P4" s="46">
        <v>0</v>
      </c>
      <c r="Q4" s="46">
        <v>3</v>
      </c>
      <c r="R4" s="46">
        <v>4</v>
      </c>
      <c r="S4" s="46">
        <v>1</v>
      </c>
      <c r="T4" s="46">
        <v>32</v>
      </c>
      <c r="U4" s="46">
        <v>80</v>
      </c>
      <c r="V4" s="46">
        <v>48</v>
      </c>
    </row>
    <row r="5" spans="1:22" ht="15.75" customHeight="1">
      <c r="A5" s="46" t="s">
        <v>93</v>
      </c>
      <c r="B5" s="46" t="s">
        <v>89</v>
      </c>
      <c r="C5" s="46" t="s">
        <v>87</v>
      </c>
      <c r="D5" s="46">
        <v>14</v>
      </c>
      <c r="E5" s="46">
        <v>1</v>
      </c>
      <c r="F5" s="46">
        <v>0</v>
      </c>
      <c r="G5" s="46">
        <v>0</v>
      </c>
      <c r="H5" s="46">
        <v>1</v>
      </c>
      <c r="I5" s="46">
        <v>6</v>
      </c>
      <c r="J5" s="46">
        <v>3</v>
      </c>
      <c r="K5" s="46">
        <v>3</v>
      </c>
      <c r="L5" s="46">
        <v>0</v>
      </c>
      <c r="M5" s="46">
        <v>0</v>
      </c>
      <c r="N5" s="46">
        <v>1</v>
      </c>
      <c r="O5" s="46">
        <v>3</v>
      </c>
      <c r="P5" s="46">
        <v>3</v>
      </c>
      <c r="Q5" s="46">
        <v>4</v>
      </c>
      <c r="R5" s="46">
        <v>4</v>
      </c>
      <c r="S5" s="46">
        <v>0</v>
      </c>
      <c r="T5" s="46">
        <v>39</v>
      </c>
      <c r="U5" s="46">
        <v>80</v>
      </c>
      <c r="V5" s="46">
        <v>41</v>
      </c>
    </row>
    <row r="6" spans="1:22" ht="15.75" customHeight="1">
      <c r="A6" s="46" t="s">
        <v>95</v>
      </c>
      <c r="B6" s="46" t="s">
        <v>89</v>
      </c>
      <c r="C6" s="46" t="s">
        <v>87</v>
      </c>
      <c r="D6" s="46">
        <v>18</v>
      </c>
      <c r="E6" s="46">
        <v>1</v>
      </c>
      <c r="F6" s="46">
        <v>2</v>
      </c>
      <c r="G6" s="46">
        <v>2</v>
      </c>
      <c r="H6" s="46">
        <v>0</v>
      </c>
      <c r="I6" s="46">
        <v>7</v>
      </c>
      <c r="J6" s="46">
        <v>4</v>
      </c>
      <c r="K6" s="46">
        <v>3</v>
      </c>
      <c r="L6" s="46">
        <v>2</v>
      </c>
      <c r="M6" s="46">
        <v>2</v>
      </c>
      <c r="N6" s="46">
        <v>0</v>
      </c>
      <c r="O6" s="46">
        <v>2</v>
      </c>
      <c r="P6" s="46">
        <v>1</v>
      </c>
      <c r="Q6" s="46">
        <v>3</v>
      </c>
      <c r="R6" s="46">
        <v>4</v>
      </c>
      <c r="S6" s="46">
        <v>1</v>
      </c>
      <c r="T6" s="46">
        <v>92</v>
      </c>
      <c r="U6" s="5">
        <v>80</v>
      </c>
      <c r="V6" s="5">
        <v>2</v>
      </c>
    </row>
    <row r="7" spans="1:22" ht="15.75" customHeight="1">
      <c r="A7" s="46" t="s">
        <v>97</v>
      </c>
      <c r="B7" s="46" t="s">
        <v>89</v>
      </c>
      <c r="C7" s="46" t="s">
        <v>87</v>
      </c>
      <c r="D7" s="46">
        <v>20</v>
      </c>
      <c r="E7" s="46">
        <v>1</v>
      </c>
      <c r="F7" s="46">
        <v>5</v>
      </c>
      <c r="G7" s="46">
        <v>3</v>
      </c>
      <c r="H7" s="46">
        <v>0</v>
      </c>
      <c r="I7" s="46">
        <v>14</v>
      </c>
      <c r="J7" s="46">
        <v>8</v>
      </c>
      <c r="K7" s="46">
        <v>5</v>
      </c>
      <c r="L7" s="46">
        <v>6</v>
      </c>
      <c r="M7" s="46">
        <v>3</v>
      </c>
      <c r="N7" s="46">
        <v>0</v>
      </c>
      <c r="O7" s="46">
        <v>2</v>
      </c>
      <c r="P7" s="46">
        <v>2</v>
      </c>
      <c r="Q7" s="46">
        <v>5</v>
      </c>
      <c r="R7" s="46">
        <v>9</v>
      </c>
      <c r="S7" s="46">
        <v>4</v>
      </c>
      <c r="T7" s="46">
        <v>142</v>
      </c>
      <c r="U7" s="46">
        <v>180</v>
      </c>
      <c r="V7" s="46">
        <v>38</v>
      </c>
    </row>
    <row r="8" spans="1:22" ht="15.75" customHeight="1">
      <c r="A8" s="46" t="s">
        <v>99</v>
      </c>
      <c r="B8" s="46" t="s">
        <v>89</v>
      </c>
      <c r="C8" s="46" t="s">
        <v>87</v>
      </c>
      <c r="D8" s="46">
        <v>21</v>
      </c>
      <c r="E8" s="46">
        <v>1</v>
      </c>
      <c r="F8" s="46">
        <v>5</v>
      </c>
      <c r="G8" s="46">
        <v>0</v>
      </c>
      <c r="H8" s="46">
        <v>0</v>
      </c>
      <c r="I8" s="46">
        <v>5</v>
      </c>
      <c r="J8" s="46">
        <v>5</v>
      </c>
      <c r="K8" s="46">
        <v>0</v>
      </c>
      <c r="L8" s="46">
        <v>5</v>
      </c>
      <c r="M8" s="46">
        <v>0</v>
      </c>
      <c r="N8" s="46">
        <v>0</v>
      </c>
      <c r="O8" s="46">
        <v>0</v>
      </c>
      <c r="P8" s="46">
        <v>0</v>
      </c>
      <c r="Q8" s="46">
        <v>2</v>
      </c>
      <c r="R8" s="46">
        <v>3</v>
      </c>
      <c r="S8" s="46">
        <v>1</v>
      </c>
      <c r="T8" s="46">
        <v>36</v>
      </c>
      <c r="U8" s="46">
        <v>60</v>
      </c>
      <c r="V8" s="46">
        <v>24</v>
      </c>
    </row>
    <row r="9" spans="1:22" ht="15.75" customHeight="1">
      <c r="A9" s="46" t="s">
        <v>413</v>
      </c>
      <c r="B9" s="46" t="s">
        <v>85</v>
      </c>
      <c r="C9" s="46" t="s">
        <v>87</v>
      </c>
      <c r="D9" s="46">
        <v>23</v>
      </c>
      <c r="E9" s="46">
        <v>1</v>
      </c>
      <c r="F9" s="46">
        <v>1</v>
      </c>
      <c r="G9" s="46">
        <v>2</v>
      </c>
      <c r="H9" s="46">
        <v>0</v>
      </c>
      <c r="I9" s="46">
        <v>7</v>
      </c>
      <c r="J9" s="46">
        <v>2</v>
      </c>
      <c r="K9" s="46">
        <v>4</v>
      </c>
      <c r="L9" s="46">
        <v>1</v>
      </c>
      <c r="M9" s="46">
        <v>2</v>
      </c>
      <c r="N9" s="46">
        <v>0</v>
      </c>
      <c r="O9" s="46">
        <v>1</v>
      </c>
      <c r="P9" s="46">
        <v>2</v>
      </c>
      <c r="Q9" s="46">
        <v>2</v>
      </c>
      <c r="R9" s="46">
        <v>5</v>
      </c>
      <c r="S9" s="46">
        <v>3</v>
      </c>
      <c r="T9" s="46">
        <v>40</v>
      </c>
      <c r="U9" s="46">
        <v>100</v>
      </c>
      <c r="V9" s="46">
        <v>60</v>
      </c>
    </row>
    <row r="10" spans="1:22" ht="15.75" customHeight="1">
      <c r="A10" s="46" t="s">
        <v>103</v>
      </c>
      <c r="B10" s="46" t="s">
        <v>89</v>
      </c>
      <c r="C10" s="46" t="s">
        <v>87</v>
      </c>
      <c r="D10" s="46">
        <v>24</v>
      </c>
      <c r="E10" s="46">
        <v>1</v>
      </c>
      <c r="F10" s="46">
        <v>2</v>
      </c>
      <c r="G10" s="46">
        <v>1</v>
      </c>
      <c r="H10" s="46">
        <v>0</v>
      </c>
      <c r="I10" s="46">
        <v>4</v>
      </c>
      <c r="J10" s="46">
        <v>2</v>
      </c>
      <c r="K10" s="46">
        <v>2</v>
      </c>
      <c r="L10" s="46">
        <v>2</v>
      </c>
      <c r="M10" s="46">
        <v>1</v>
      </c>
      <c r="N10" s="46">
        <v>0</v>
      </c>
      <c r="O10" s="46">
        <v>0</v>
      </c>
      <c r="P10" s="46">
        <v>1</v>
      </c>
      <c r="Q10" s="46">
        <v>2</v>
      </c>
      <c r="R10" s="46">
        <v>3</v>
      </c>
      <c r="S10" s="46">
        <v>1</v>
      </c>
      <c r="T10" s="46">
        <v>32</v>
      </c>
      <c r="U10" s="46">
        <v>60</v>
      </c>
      <c r="V10" s="46">
        <v>28</v>
      </c>
    </row>
    <row r="11" spans="1:22" ht="15.75" customHeight="1">
      <c r="A11" s="46" t="s">
        <v>105</v>
      </c>
      <c r="B11" s="46" t="s">
        <v>89</v>
      </c>
      <c r="C11" s="46" t="s">
        <v>87</v>
      </c>
      <c r="D11" s="46">
        <v>26</v>
      </c>
      <c r="E11" s="46">
        <v>1</v>
      </c>
      <c r="F11" s="46">
        <v>5</v>
      </c>
      <c r="G11" s="46">
        <v>2</v>
      </c>
      <c r="H11" s="46">
        <v>0</v>
      </c>
      <c r="I11" s="46">
        <v>14</v>
      </c>
      <c r="J11" s="46">
        <v>10</v>
      </c>
      <c r="K11" s="46">
        <v>2</v>
      </c>
      <c r="L11" s="46">
        <v>5</v>
      </c>
      <c r="M11" s="46">
        <v>2</v>
      </c>
      <c r="N11" s="46">
        <v>0</v>
      </c>
      <c r="O11" s="46">
        <v>5</v>
      </c>
      <c r="P11" s="46">
        <v>0</v>
      </c>
      <c r="Q11" s="46">
        <v>6</v>
      </c>
      <c r="R11" s="46">
        <v>8</v>
      </c>
      <c r="S11" s="46">
        <v>2</v>
      </c>
      <c r="T11" s="46">
        <v>85</v>
      </c>
      <c r="U11" s="46">
        <v>160</v>
      </c>
      <c r="V11" s="46">
        <v>75</v>
      </c>
    </row>
    <row r="12" spans="1:22" ht="15.75" customHeight="1">
      <c r="A12" s="46" t="s">
        <v>107</v>
      </c>
      <c r="B12" s="46" t="s">
        <v>89</v>
      </c>
      <c r="C12" s="46" t="s">
        <v>87</v>
      </c>
      <c r="D12" s="46">
        <v>27</v>
      </c>
      <c r="E12" s="46">
        <v>1</v>
      </c>
      <c r="F12" s="46">
        <v>2</v>
      </c>
      <c r="G12" s="46">
        <v>2</v>
      </c>
      <c r="H12" s="46">
        <v>0</v>
      </c>
      <c r="I12" s="46">
        <v>8</v>
      </c>
      <c r="J12" s="46">
        <v>3</v>
      </c>
      <c r="K12" s="46">
        <v>4</v>
      </c>
      <c r="L12" s="46">
        <v>2</v>
      </c>
      <c r="M12" s="46">
        <v>2</v>
      </c>
      <c r="N12" s="46">
        <v>0</v>
      </c>
      <c r="O12" s="46">
        <v>1</v>
      </c>
      <c r="P12" s="46">
        <v>2</v>
      </c>
      <c r="Q12" s="46">
        <v>4</v>
      </c>
      <c r="R12" s="46">
        <v>5</v>
      </c>
      <c r="S12" s="46">
        <v>1</v>
      </c>
      <c r="T12" s="46">
        <v>62</v>
      </c>
      <c r="U12" s="46">
        <v>100</v>
      </c>
      <c r="V12" s="46">
        <v>38</v>
      </c>
    </row>
    <row r="13" spans="1:22" ht="15.75" customHeight="1">
      <c r="A13" s="46" t="s">
        <v>109</v>
      </c>
      <c r="B13" s="46" t="s">
        <v>89</v>
      </c>
      <c r="C13" s="46" t="s">
        <v>87</v>
      </c>
      <c r="D13" s="46">
        <v>32</v>
      </c>
      <c r="E13" s="46">
        <v>1</v>
      </c>
      <c r="F13" s="46">
        <v>3</v>
      </c>
      <c r="G13" s="46">
        <v>1</v>
      </c>
      <c r="H13" s="46">
        <v>0</v>
      </c>
      <c r="I13" s="46">
        <v>6</v>
      </c>
      <c r="J13" s="46">
        <v>4</v>
      </c>
      <c r="K13" s="46">
        <v>2</v>
      </c>
      <c r="L13" s="46">
        <v>2</v>
      </c>
      <c r="M13" s="46">
        <v>2</v>
      </c>
      <c r="N13" s="46">
        <v>0</v>
      </c>
      <c r="O13" s="46">
        <v>2</v>
      </c>
      <c r="P13" s="46">
        <v>0</v>
      </c>
      <c r="Q13" s="46">
        <v>4</v>
      </c>
      <c r="R13" s="46">
        <v>4</v>
      </c>
      <c r="S13" s="46">
        <v>0</v>
      </c>
      <c r="T13" s="46">
        <v>33</v>
      </c>
      <c r="U13" s="46">
        <v>80</v>
      </c>
      <c r="V13" s="46">
        <v>47</v>
      </c>
    </row>
    <row r="14" spans="1:22" ht="15.75" customHeight="1">
      <c r="A14" s="46" t="s">
        <v>111</v>
      </c>
      <c r="B14" s="46" t="s">
        <v>89</v>
      </c>
      <c r="C14" s="46" t="s">
        <v>87</v>
      </c>
      <c r="D14" s="46">
        <v>54</v>
      </c>
      <c r="E14" s="46">
        <v>1</v>
      </c>
      <c r="F14" s="46">
        <v>4</v>
      </c>
      <c r="G14" s="46">
        <v>0</v>
      </c>
      <c r="H14" s="46">
        <v>1</v>
      </c>
      <c r="I14" s="46">
        <v>7</v>
      </c>
      <c r="J14" s="46">
        <v>6</v>
      </c>
      <c r="K14" s="46">
        <v>0</v>
      </c>
      <c r="L14" s="46">
        <v>4</v>
      </c>
      <c r="M14" s="46">
        <v>0</v>
      </c>
      <c r="N14" s="46">
        <v>1</v>
      </c>
      <c r="O14" s="46">
        <v>2</v>
      </c>
      <c r="P14" s="46">
        <v>0</v>
      </c>
      <c r="Q14" s="46">
        <v>4</v>
      </c>
      <c r="R14" s="46">
        <v>4</v>
      </c>
      <c r="S14" s="46">
        <v>0</v>
      </c>
      <c r="T14" s="46">
        <v>46</v>
      </c>
      <c r="U14" s="46">
        <v>80</v>
      </c>
      <c r="V14" s="46">
        <v>34</v>
      </c>
    </row>
    <row r="15" spans="1:22" ht="15.75" customHeight="1">
      <c r="A15" s="46" t="s">
        <v>113</v>
      </c>
      <c r="B15" s="46" t="s">
        <v>89</v>
      </c>
      <c r="C15" s="46" t="s">
        <v>87</v>
      </c>
      <c r="D15" s="46">
        <v>58</v>
      </c>
      <c r="E15" s="46">
        <v>1</v>
      </c>
      <c r="F15" s="46">
        <v>2</v>
      </c>
      <c r="G15" s="46">
        <v>0</v>
      </c>
      <c r="H15" s="46">
        <v>2</v>
      </c>
      <c r="I15" s="46">
        <v>5</v>
      </c>
      <c r="J15" s="46">
        <v>5</v>
      </c>
      <c r="K15" s="46">
        <v>0</v>
      </c>
      <c r="L15" s="46">
        <v>2</v>
      </c>
      <c r="M15" s="46">
        <v>0</v>
      </c>
      <c r="N15" s="46">
        <v>0</v>
      </c>
      <c r="O15" s="46">
        <v>3</v>
      </c>
      <c r="P15" s="46">
        <v>0</v>
      </c>
      <c r="Q15" s="46">
        <v>2</v>
      </c>
      <c r="R15" s="46">
        <v>3</v>
      </c>
      <c r="S15" s="46">
        <v>1</v>
      </c>
      <c r="T15" s="46">
        <v>34</v>
      </c>
      <c r="U15" s="46">
        <v>60</v>
      </c>
      <c r="V15" s="46">
        <v>26</v>
      </c>
    </row>
    <row r="16" spans="1:22" ht="15.75" customHeight="1">
      <c r="A16" s="46" t="s">
        <v>115</v>
      </c>
      <c r="B16" s="46" t="s">
        <v>89</v>
      </c>
      <c r="C16" s="46" t="s">
        <v>87</v>
      </c>
      <c r="D16" s="46">
        <v>60</v>
      </c>
      <c r="E16" s="46">
        <v>1</v>
      </c>
      <c r="F16" s="46">
        <v>3</v>
      </c>
      <c r="G16" s="46">
        <v>2</v>
      </c>
      <c r="H16" s="46">
        <v>0</v>
      </c>
      <c r="I16" s="46">
        <v>8</v>
      </c>
      <c r="J16" s="46">
        <v>3</v>
      </c>
      <c r="K16" s="46">
        <v>4</v>
      </c>
      <c r="L16" s="46">
        <v>3</v>
      </c>
      <c r="M16" s="46">
        <v>3</v>
      </c>
      <c r="N16" s="46">
        <v>0</v>
      </c>
      <c r="O16" s="46">
        <v>0</v>
      </c>
      <c r="P16" s="46">
        <v>1</v>
      </c>
      <c r="Q16" s="46">
        <v>2</v>
      </c>
      <c r="R16" s="46">
        <v>5</v>
      </c>
      <c r="S16" s="46">
        <v>3</v>
      </c>
      <c r="T16" s="46">
        <v>64</v>
      </c>
      <c r="U16" s="46">
        <v>100</v>
      </c>
      <c r="V16" s="46">
        <v>36</v>
      </c>
    </row>
    <row r="17" spans="1:22" ht="15.75" customHeight="1">
      <c r="A17" s="46" t="s">
        <v>117</v>
      </c>
      <c r="B17" s="46" t="s">
        <v>89</v>
      </c>
      <c r="C17" s="46" t="s">
        <v>87</v>
      </c>
      <c r="D17" s="46">
        <v>80</v>
      </c>
      <c r="E17" s="46">
        <v>1</v>
      </c>
      <c r="F17" s="46">
        <v>3</v>
      </c>
      <c r="G17" s="46">
        <v>0</v>
      </c>
      <c r="H17" s="46">
        <v>3</v>
      </c>
      <c r="I17" s="46">
        <v>7</v>
      </c>
      <c r="J17" s="46">
        <v>6</v>
      </c>
      <c r="K17" s="46">
        <v>0</v>
      </c>
      <c r="L17" s="46">
        <v>3</v>
      </c>
      <c r="M17" s="46">
        <v>0</v>
      </c>
      <c r="N17" s="46">
        <v>0</v>
      </c>
      <c r="O17" s="46">
        <v>3</v>
      </c>
      <c r="P17" s="46">
        <v>0</v>
      </c>
      <c r="Q17" s="46">
        <v>2</v>
      </c>
      <c r="R17" s="46">
        <v>4</v>
      </c>
      <c r="S17" s="46">
        <v>2</v>
      </c>
      <c r="T17" s="46">
        <v>40</v>
      </c>
      <c r="U17" s="46">
        <v>80</v>
      </c>
      <c r="V17" s="46">
        <v>40</v>
      </c>
    </row>
    <row r="18" spans="1:22" ht="15.75" customHeight="1">
      <c r="A18" s="46" t="s">
        <v>119</v>
      </c>
      <c r="B18" s="46" t="s">
        <v>89</v>
      </c>
      <c r="C18" s="46" t="s">
        <v>87</v>
      </c>
      <c r="D18" s="46">
        <v>83</v>
      </c>
      <c r="E18" s="46">
        <v>1</v>
      </c>
      <c r="F18" s="46">
        <v>2</v>
      </c>
      <c r="G18" s="46">
        <v>1</v>
      </c>
      <c r="H18" s="46">
        <v>0</v>
      </c>
      <c r="I18" s="46">
        <v>8</v>
      </c>
      <c r="J18" s="46">
        <v>4</v>
      </c>
      <c r="K18" s="46">
        <v>3</v>
      </c>
      <c r="L18" s="46">
        <v>4</v>
      </c>
      <c r="M18" s="46">
        <v>2</v>
      </c>
      <c r="N18" s="46">
        <v>0</v>
      </c>
      <c r="O18" s="46">
        <v>0</v>
      </c>
      <c r="P18" s="46">
        <v>1</v>
      </c>
      <c r="Q18" s="46">
        <v>4</v>
      </c>
      <c r="R18" s="46">
        <v>5</v>
      </c>
      <c r="S18" s="46">
        <v>1</v>
      </c>
      <c r="T18" s="46">
        <v>36</v>
      </c>
      <c r="U18" s="46">
        <v>100</v>
      </c>
      <c r="V18" s="46">
        <v>64</v>
      </c>
    </row>
    <row r="19" spans="1:22" ht="15.75" customHeight="1">
      <c r="A19" s="46" t="s">
        <v>121</v>
      </c>
      <c r="B19" s="46" t="s">
        <v>89</v>
      </c>
      <c r="C19" s="46" t="s">
        <v>87</v>
      </c>
      <c r="D19" s="46">
        <v>93</v>
      </c>
      <c r="E19" s="46">
        <v>1</v>
      </c>
      <c r="F19" s="46">
        <v>3</v>
      </c>
      <c r="G19" s="46">
        <v>0</v>
      </c>
      <c r="H19" s="46">
        <v>0</v>
      </c>
      <c r="I19" s="46">
        <v>4</v>
      </c>
      <c r="J19" s="46">
        <v>4</v>
      </c>
      <c r="K19" s="46">
        <v>0</v>
      </c>
      <c r="L19" s="46">
        <v>3</v>
      </c>
      <c r="M19" s="46">
        <v>0</v>
      </c>
      <c r="N19" s="46">
        <v>0</v>
      </c>
      <c r="O19" s="46">
        <v>1</v>
      </c>
      <c r="P19" s="46">
        <v>0</v>
      </c>
      <c r="Q19" s="46">
        <v>2</v>
      </c>
      <c r="R19" s="46">
        <v>3</v>
      </c>
      <c r="S19" s="46">
        <v>1</v>
      </c>
      <c r="T19" s="46">
        <v>31</v>
      </c>
      <c r="U19" s="46">
        <v>60</v>
      </c>
      <c r="V19" s="46">
        <v>29</v>
      </c>
    </row>
    <row r="20" spans="1:22" ht="15.75" customHeight="1">
      <c r="A20" s="46" t="s">
        <v>123</v>
      </c>
      <c r="B20" s="46" t="s">
        <v>89</v>
      </c>
      <c r="C20" s="46" t="s">
        <v>87</v>
      </c>
      <c r="D20" s="46">
        <v>95</v>
      </c>
      <c r="E20" s="46">
        <v>1</v>
      </c>
      <c r="F20" s="46">
        <v>5</v>
      </c>
      <c r="G20" s="46">
        <v>0</v>
      </c>
      <c r="H20" s="46">
        <v>5</v>
      </c>
      <c r="I20" s="46">
        <v>8</v>
      </c>
      <c r="J20" s="46">
        <v>7</v>
      </c>
      <c r="K20" s="46">
        <v>0</v>
      </c>
      <c r="L20" s="46">
        <v>5</v>
      </c>
      <c r="M20" s="46">
        <v>0</v>
      </c>
      <c r="N20" s="46">
        <v>0</v>
      </c>
      <c r="O20" s="46">
        <v>2</v>
      </c>
      <c r="P20" s="46">
        <v>0</v>
      </c>
      <c r="Q20" s="46">
        <v>4</v>
      </c>
      <c r="R20" s="46">
        <v>5</v>
      </c>
      <c r="S20" s="46">
        <v>1</v>
      </c>
      <c r="T20" s="46">
        <v>72</v>
      </c>
      <c r="U20" s="46">
        <v>100</v>
      </c>
      <c r="V20" s="46">
        <v>28</v>
      </c>
    </row>
    <row r="21" spans="1:22" ht="15.75" customHeight="1">
      <c r="A21" s="46" t="s">
        <v>125</v>
      </c>
      <c r="B21" s="46" t="s">
        <v>89</v>
      </c>
      <c r="C21" s="46" t="s">
        <v>87</v>
      </c>
      <c r="D21" s="46">
        <v>114</v>
      </c>
      <c r="E21" s="46">
        <v>1</v>
      </c>
      <c r="F21" s="46">
        <v>6</v>
      </c>
      <c r="G21" s="46">
        <v>0</v>
      </c>
      <c r="H21" s="46">
        <v>0</v>
      </c>
      <c r="I21" s="46">
        <v>11</v>
      </c>
      <c r="J21" s="46">
        <v>10</v>
      </c>
      <c r="K21" s="46">
        <v>0</v>
      </c>
      <c r="L21" s="46">
        <v>6</v>
      </c>
      <c r="M21" s="46">
        <v>0</v>
      </c>
      <c r="N21" s="46">
        <v>0</v>
      </c>
      <c r="O21" s="46">
        <v>4</v>
      </c>
      <c r="P21" s="46">
        <v>0</v>
      </c>
      <c r="Q21" s="46">
        <v>4</v>
      </c>
      <c r="R21" s="46">
        <v>7</v>
      </c>
      <c r="S21" s="46">
        <v>3</v>
      </c>
      <c r="T21" s="46">
        <v>72</v>
      </c>
      <c r="U21" s="46">
        <v>140</v>
      </c>
      <c r="V21" s="46">
        <v>68</v>
      </c>
    </row>
    <row r="22" spans="1:22" ht="15.75" customHeight="1">
      <c r="A22" s="46" t="s">
        <v>127</v>
      </c>
      <c r="B22" s="46" t="s">
        <v>89</v>
      </c>
      <c r="C22" s="46" t="s">
        <v>87</v>
      </c>
      <c r="D22" s="46">
        <v>116</v>
      </c>
      <c r="E22" s="46">
        <v>1</v>
      </c>
      <c r="F22" s="46">
        <v>5</v>
      </c>
      <c r="G22" s="46">
        <v>0</v>
      </c>
      <c r="H22" s="46">
        <v>0</v>
      </c>
      <c r="I22" s="46">
        <v>5</v>
      </c>
      <c r="J22" s="46">
        <v>4</v>
      </c>
      <c r="K22" s="46">
        <v>0</v>
      </c>
      <c r="L22" s="46">
        <v>4</v>
      </c>
      <c r="M22" s="46">
        <v>0</v>
      </c>
      <c r="N22" s="46">
        <v>0</v>
      </c>
      <c r="O22" s="46">
        <v>0</v>
      </c>
      <c r="P22" s="46">
        <v>0</v>
      </c>
      <c r="Q22" s="46">
        <v>3</v>
      </c>
      <c r="R22" s="46">
        <v>3</v>
      </c>
      <c r="S22" s="46">
        <v>0</v>
      </c>
      <c r="T22" s="46">
        <v>50</v>
      </c>
      <c r="U22" s="46">
        <v>60</v>
      </c>
      <c r="V22" s="46">
        <v>10</v>
      </c>
    </row>
    <row r="23" spans="1:22" ht="15.75" customHeight="1">
      <c r="A23" s="46" t="s">
        <v>129</v>
      </c>
      <c r="B23" s="46" t="s">
        <v>89</v>
      </c>
      <c r="C23" s="46" t="s">
        <v>87</v>
      </c>
      <c r="D23" s="46">
        <v>138</v>
      </c>
      <c r="E23" s="46">
        <v>1</v>
      </c>
      <c r="F23" s="46">
        <v>2</v>
      </c>
      <c r="G23" s="46">
        <v>0</v>
      </c>
      <c r="H23" s="46">
        <v>0</v>
      </c>
      <c r="I23" s="46">
        <v>5</v>
      </c>
      <c r="J23" s="46">
        <v>2</v>
      </c>
      <c r="K23" s="46">
        <v>2</v>
      </c>
      <c r="L23" s="46">
        <v>2</v>
      </c>
      <c r="M23" s="46">
        <v>2</v>
      </c>
      <c r="N23" s="46">
        <v>0</v>
      </c>
      <c r="O23" s="46">
        <v>0</v>
      </c>
      <c r="P23" s="46">
        <v>0</v>
      </c>
      <c r="Q23" s="46">
        <v>2</v>
      </c>
      <c r="R23" s="46">
        <v>3</v>
      </c>
      <c r="S23" s="46">
        <v>1</v>
      </c>
      <c r="T23" s="46">
        <v>39</v>
      </c>
      <c r="U23" s="46">
        <v>60</v>
      </c>
      <c r="V23" s="46">
        <v>21</v>
      </c>
    </row>
    <row r="24" spans="1:22" ht="15.75" customHeight="1">
      <c r="A24" s="46" t="s">
        <v>131</v>
      </c>
      <c r="B24" s="46" t="s">
        <v>89</v>
      </c>
      <c r="C24" s="46" t="s">
        <v>87</v>
      </c>
      <c r="D24" s="46">
        <v>139</v>
      </c>
      <c r="E24" s="46">
        <v>1</v>
      </c>
      <c r="F24" s="46">
        <v>3</v>
      </c>
      <c r="G24" s="46">
        <v>2</v>
      </c>
      <c r="H24" s="46">
        <v>0</v>
      </c>
      <c r="I24" s="46">
        <v>6</v>
      </c>
      <c r="J24" s="46">
        <v>3</v>
      </c>
      <c r="K24" s="46">
        <v>2</v>
      </c>
      <c r="L24" s="46">
        <v>3</v>
      </c>
      <c r="M24" s="46">
        <v>2</v>
      </c>
      <c r="N24" s="46">
        <v>0</v>
      </c>
      <c r="O24" s="46">
        <v>0</v>
      </c>
      <c r="P24" s="46">
        <v>0</v>
      </c>
      <c r="Q24" s="46">
        <v>2</v>
      </c>
      <c r="R24" s="46">
        <v>4</v>
      </c>
      <c r="S24" s="46">
        <v>2</v>
      </c>
      <c r="T24" s="46">
        <v>31</v>
      </c>
      <c r="U24" s="46">
        <v>80</v>
      </c>
      <c r="V24" s="46">
        <v>49</v>
      </c>
    </row>
    <row r="25" spans="1:22" ht="15.75" customHeight="1">
      <c r="A25" s="46" t="s">
        <v>133</v>
      </c>
      <c r="B25" s="46" t="s">
        <v>89</v>
      </c>
      <c r="C25" s="46" t="s">
        <v>87</v>
      </c>
      <c r="D25" s="46">
        <v>144</v>
      </c>
      <c r="E25" s="46">
        <v>1</v>
      </c>
      <c r="F25" s="46">
        <v>2</v>
      </c>
      <c r="G25" s="46">
        <v>0</v>
      </c>
      <c r="H25" s="46">
        <v>0</v>
      </c>
      <c r="I25" s="46">
        <v>4</v>
      </c>
      <c r="J25" s="46">
        <v>3</v>
      </c>
      <c r="K25" s="46">
        <v>0</v>
      </c>
      <c r="L25" s="46">
        <v>2</v>
      </c>
      <c r="M25" s="46">
        <v>0</v>
      </c>
      <c r="N25" s="46">
        <v>0</v>
      </c>
      <c r="O25" s="46">
        <v>1</v>
      </c>
      <c r="P25" s="46">
        <v>0</v>
      </c>
      <c r="Q25" s="46">
        <v>2</v>
      </c>
      <c r="R25" s="46">
        <v>2</v>
      </c>
      <c r="S25" s="46">
        <v>0</v>
      </c>
      <c r="T25" s="46">
        <v>28</v>
      </c>
      <c r="U25" s="46">
        <v>40</v>
      </c>
      <c r="V25" s="46">
        <v>12</v>
      </c>
    </row>
    <row r="26" spans="1:22" ht="15.75" customHeight="1">
      <c r="A26" s="46" t="s">
        <v>135</v>
      </c>
      <c r="B26" s="46" t="s">
        <v>89</v>
      </c>
      <c r="C26" s="46" t="s">
        <v>87</v>
      </c>
      <c r="D26" s="46">
        <v>145</v>
      </c>
      <c r="E26" s="46">
        <v>1</v>
      </c>
      <c r="F26" s="46">
        <v>2</v>
      </c>
      <c r="G26" s="46">
        <v>2</v>
      </c>
      <c r="H26" s="46">
        <v>0</v>
      </c>
      <c r="I26" s="46">
        <v>9</v>
      </c>
      <c r="J26" s="46">
        <v>1</v>
      </c>
      <c r="K26" s="46">
        <v>7</v>
      </c>
      <c r="L26" s="46">
        <v>1</v>
      </c>
      <c r="M26" s="46">
        <v>2</v>
      </c>
      <c r="N26" s="46">
        <v>1</v>
      </c>
      <c r="O26" s="46">
        <v>0</v>
      </c>
      <c r="P26" s="46">
        <v>5</v>
      </c>
      <c r="Q26" s="46">
        <v>5</v>
      </c>
      <c r="R26" s="46">
        <v>6</v>
      </c>
      <c r="S26" s="46">
        <v>1</v>
      </c>
      <c r="T26" s="46">
        <v>77</v>
      </c>
      <c r="U26" s="46">
        <v>120</v>
      </c>
      <c r="V26" s="46">
        <v>43</v>
      </c>
    </row>
    <row r="27" spans="1:22" ht="15.75" customHeight="1">
      <c r="A27" s="46" t="s">
        <v>137</v>
      </c>
      <c r="B27" s="46" t="s">
        <v>89</v>
      </c>
      <c r="C27" s="46" t="s">
        <v>87</v>
      </c>
      <c r="D27" s="46">
        <v>153</v>
      </c>
      <c r="E27" s="46">
        <v>1</v>
      </c>
      <c r="F27" s="46">
        <v>2</v>
      </c>
      <c r="G27" s="46">
        <v>1</v>
      </c>
      <c r="H27" s="46">
        <v>0</v>
      </c>
      <c r="I27" s="46">
        <v>5</v>
      </c>
      <c r="J27" s="46">
        <v>2</v>
      </c>
      <c r="K27" s="46">
        <v>2</v>
      </c>
      <c r="L27" s="46">
        <v>2</v>
      </c>
      <c r="M27" s="46">
        <v>1</v>
      </c>
      <c r="N27" s="46">
        <v>0</v>
      </c>
      <c r="O27" s="46">
        <v>0</v>
      </c>
      <c r="P27" s="46">
        <v>1</v>
      </c>
      <c r="Q27" s="46">
        <v>3</v>
      </c>
      <c r="R27" s="46">
        <v>3</v>
      </c>
      <c r="S27" s="46">
        <v>0</v>
      </c>
      <c r="T27" s="46">
        <v>28</v>
      </c>
      <c r="U27" s="46">
        <v>60</v>
      </c>
      <c r="V27" s="46">
        <v>32</v>
      </c>
    </row>
    <row r="28" spans="1:22" ht="15.75" customHeight="1">
      <c r="A28" s="46" t="s">
        <v>139</v>
      </c>
      <c r="B28" s="46" t="s">
        <v>89</v>
      </c>
      <c r="C28" s="46" t="s">
        <v>87</v>
      </c>
      <c r="D28" s="46">
        <v>158</v>
      </c>
      <c r="E28" s="46">
        <v>1</v>
      </c>
      <c r="F28" s="46">
        <v>4</v>
      </c>
      <c r="G28" s="46">
        <v>2</v>
      </c>
      <c r="H28" s="46">
        <v>0</v>
      </c>
      <c r="I28" s="46">
        <v>11</v>
      </c>
      <c r="J28" s="46">
        <v>7</v>
      </c>
      <c r="K28" s="46">
        <v>3</v>
      </c>
      <c r="L28" s="46">
        <v>4</v>
      </c>
      <c r="M28" s="46">
        <v>2</v>
      </c>
      <c r="N28" s="46">
        <v>0</v>
      </c>
      <c r="O28" s="46">
        <v>3</v>
      </c>
      <c r="P28" s="46">
        <v>1</v>
      </c>
      <c r="Q28" s="46">
        <v>6</v>
      </c>
      <c r="R28" s="46">
        <v>7</v>
      </c>
      <c r="S28" s="46">
        <v>1</v>
      </c>
      <c r="T28" s="46">
        <v>102</v>
      </c>
      <c r="U28" s="46">
        <v>140</v>
      </c>
      <c r="V28" s="46">
        <v>38</v>
      </c>
    </row>
    <row r="29" spans="1:22" ht="15.75" customHeight="1">
      <c r="A29" s="46" t="s">
        <v>141</v>
      </c>
      <c r="B29" s="46" t="s">
        <v>89</v>
      </c>
      <c r="C29" s="46" t="s">
        <v>87</v>
      </c>
      <c r="D29" s="46">
        <v>159</v>
      </c>
      <c r="E29" s="46">
        <v>1</v>
      </c>
      <c r="F29" s="46">
        <v>2</v>
      </c>
      <c r="G29" s="46">
        <v>0</v>
      </c>
      <c r="H29" s="46">
        <v>0</v>
      </c>
      <c r="I29" s="46">
        <v>5</v>
      </c>
      <c r="J29" s="46">
        <v>5</v>
      </c>
      <c r="K29" s="46">
        <v>0</v>
      </c>
      <c r="L29" s="46">
        <v>2</v>
      </c>
      <c r="M29" s="46">
        <v>0</v>
      </c>
      <c r="N29" s="46">
        <v>0</v>
      </c>
      <c r="O29" s="46">
        <v>3</v>
      </c>
      <c r="P29" s="46">
        <v>0</v>
      </c>
      <c r="Q29" s="46">
        <v>4</v>
      </c>
      <c r="R29" s="46">
        <v>3</v>
      </c>
      <c r="S29" s="5">
        <v>0</v>
      </c>
      <c r="T29" s="46">
        <v>38</v>
      </c>
      <c r="U29" s="46">
        <v>60</v>
      </c>
      <c r="V29" s="46">
        <v>22</v>
      </c>
    </row>
    <row r="30" spans="1:22" ht="15.75" customHeight="1">
      <c r="A30" s="46" t="s">
        <v>143</v>
      </c>
      <c r="B30" s="46" t="s">
        <v>89</v>
      </c>
      <c r="C30" s="46" t="s">
        <v>87</v>
      </c>
      <c r="D30" s="46">
        <v>160</v>
      </c>
      <c r="E30" s="46">
        <v>1</v>
      </c>
      <c r="F30" s="46">
        <v>1</v>
      </c>
      <c r="G30" s="46">
        <v>2</v>
      </c>
      <c r="H30" s="46">
        <v>3</v>
      </c>
      <c r="I30" s="46">
        <v>8</v>
      </c>
      <c r="J30" s="46">
        <v>1</v>
      </c>
      <c r="K30" s="46">
        <v>6</v>
      </c>
      <c r="L30" s="46">
        <v>1</v>
      </c>
      <c r="M30" s="46">
        <v>2</v>
      </c>
      <c r="N30" s="46">
        <v>3</v>
      </c>
      <c r="O30" s="46">
        <v>0</v>
      </c>
      <c r="P30" s="46">
        <v>4</v>
      </c>
      <c r="Q30" s="46">
        <v>4</v>
      </c>
      <c r="R30" s="46">
        <v>5</v>
      </c>
      <c r="S30" s="46">
        <v>1</v>
      </c>
      <c r="T30" s="46">
        <v>81</v>
      </c>
      <c r="U30" s="46">
        <v>100</v>
      </c>
      <c r="V30" s="46">
        <v>19</v>
      </c>
    </row>
    <row r="31" spans="1:22" ht="15.75" customHeight="1">
      <c r="A31" s="46" t="s">
        <v>145</v>
      </c>
      <c r="B31" s="46" t="s">
        <v>89</v>
      </c>
      <c r="C31" s="46" t="s">
        <v>87</v>
      </c>
      <c r="D31" s="46">
        <v>162</v>
      </c>
      <c r="E31" s="46">
        <v>1</v>
      </c>
      <c r="F31" s="46">
        <v>2</v>
      </c>
      <c r="G31" s="46">
        <v>1</v>
      </c>
      <c r="H31" s="46">
        <v>1</v>
      </c>
      <c r="I31" s="46">
        <v>6</v>
      </c>
      <c r="J31" s="46">
        <v>4</v>
      </c>
      <c r="K31" s="46">
        <v>1</v>
      </c>
      <c r="L31" s="46">
        <v>2</v>
      </c>
      <c r="M31" s="46">
        <v>1</v>
      </c>
      <c r="N31" s="46">
        <v>1</v>
      </c>
      <c r="O31" s="46">
        <v>2</v>
      </c>
      <c r="P31" s="46">
        <v>0</v>
      </c>
      <c r="Q31" s="46">
        <v>3</v>
      </c>
      <c r="R31" s="46">
        <v>4</v>
      </c>
      <c r="S31" s="46">
        <v>1</v>
      </c>
      <c r="T31" s="46">
        <v>44</v>
      </c>
      <c r="U31" s="46">
        <v>80</v>
      </c>
      <c r="V31" s="46">
        <v>36</v>
      </c>
    </row>
    <row r="32" spans="1:22" ht="15.75" customHeight="1">
      <c r="A32" s="46" t="s">
        <v>147</v>
      </c>
      <c r="B32" s="46" t="s">
        <v>89</v>
      </c>
      <c r="C32" s="46" t="s">
        <v>87</v>
      </c>
      <c r="D32" s="46">
        <v>164</v>
      </c>
      <c r="E32" s="46">
        <v>1</v>
      </c>
      <c r="F32" s="46">
        <v>4</v>
      </c>
      <c r="G32" s="46">
        <v>3</v>
      </c>
      <c r="H32" s="46">
        <v>0</v>
      </c>
      <c r="I32" s="46">
        <v>6</v>
      </c>
      <c r="J32" s="46">
        <v>3</v>
      </c>
      <c r="K32" s="46">
        <v>3</v>
      </c>
      <c r="L32" s="46">
        <v>4</v>
      </c>
      <c r="M32" s="46">
        <v>3</v>
      </c>
      <c r="N32" s="46">
        <v>0</v>
      </c>
      <c r="O32" s="5">
        <v>0</v>
      </c>
      <c r="P32" s="46">
        <v>0</v>
      </c>
      <c r="Q32" s="46">
        <v>4</v>
      </c>
      <c r="R32" s="46">
        <v>4</v>
      </c>
      <c r="S32" s="46">
        <v>0</v>
      </c>
      <c r="T32" s="46">
        <v>65</v>
      </c>
      <c r="U32" s="46">
        <v>80</v>
      </c>
      <c r="V32" s="46">
        <v>15</v>
      </c>
    </row>
    <row r="33" spans="1:22" ht="15.75" customHeight="1">
      <c r="A33" s="46" t="s">
        <v>149</v>
      </c>
      <c r="B33" s="46" t="s">
        <v>89</v>
      </c>
      <c r="C33" s="46" t="s">
        <v>87</v>
      </c>
      <c r="D33" s="46">
        <v>186</v>
      </c>
      <c r="E33" s="46">
        <v>1</v>
      </c>
      <c r="F33" s="46">
        <v>1</v>
      </c>
      <c r="G33" s="46">
        <v>1</v>
      </c>
      <c r="H33" s="46">
        <v>2</v>
      </c>
      <c r="I33" s="46">
        <v>4</v>
      </c>
      <c r="J33" s="46">
        <v>2</v>
      </c>
      <c r="K33" s="46">
        <v>1</v>
      </c>
      <c r="L33" s="46">
        <v>1</v>
      </c>
      <c r="M33" s="46">
        <v>0</v>
      </c>
      <c r="N33" s="46">
        <v>1</v>
      </c>
      <c r="O33" s="46">
        <v>1</v>
      </c>
      <c r="P33" s="46">
        <v>1</v>
      </c>
      <c r="Q33" s="46">
        <v>2</v>
      </c>
      <c r="R33" s="46">
        <v>2</v>
      </c>
      <c r="S33" s="46">
        <v>0</v>
      </c>
      <c r="T33" s="46">
        <v>27</v>
      </c>
      <c r="U33" s="46">
        <v>40</v>
      </c>
      <c r="V33" s="46">
        <v>13</v>
      </c>
    </row>
    <row r="34" spans="1:22" ht="15.75" customHeight="1">
      <c r="A34" s="46" t="s">
        <v>151</v>
      </c>
      <c r="B34" s="46" t="s">
        <v>89</v>
      </c>
      <c r="C34" s="46" t="s">
        <v>87</v>
      </c>
      <c r="D34" s="46">
        <v>188</v>
      </c>
      <c r="E34" s="46">
        <v>1</v>
      </c>
      <c r="F34" s="46">
        <v>3</v>
      </c>
      <c r="G34" s="46">
        <v>0</v>
      </c>
      <c r="H34" s="46">
        <v>0</v>
      </c>
      <c r="I34" s="46">
        <v>5</v>
      </c>
      <c r="J34" s="46">
        <v>4</v>
      </c>
      <c r="K34" s="46">
        <v>0</v>
      </c>
      <c r="L34" s="46">
        <v>3</v>
      </c>
      <c r="M34" s="46">
        <v>0</v>
      </c>
      <c r="N34" s="46">
        <v>0</v>
      </c>
      <c r="O34" s="46">
        <v>1</v>
      </c>
      <c r="P34" s="46">
        <v>0</v>
      </c>
      <c r="Q34" s="46">
        <v>2</v>
      </c>
      <c r="R34" s="46">
        <v>3</v>
      </c>
      <c r="S34" s="46">
        <v>1</v>
      </c>
      <c r="T34" s="46">
        <v>31</v>
      </c>
      <c r="U34" s="46">
        <v>60</v>
      </c>
      <c r="V34" s="46">
        <v>29</v>
      </c>
    </row>
    <row r="35" spans="1:22" ht="15.75" customHeight="1">
      <c r="A35" s="46" t="s">
        <v>153</v>
      </c>
      <c r="B35" s="46" t="s">
        <v>89</v>
      </c>
      <c r="C35" s="46" t="s">
        <v>87</v>
      </c>
      <c r="D35" s="46">
        <v>194</v>
      </c>
      <c r="E35" s="46">
        <v>1</v>
      </c>
      <c r="F35" s="46">
        <v>5</v>
      </c>
      <c r="G35" s="46">
        <v>0</v>
      </c>
      <c r="H35" s="46">
        <v>0</v>
      </c>
      <c r="I35" s="46">
        <v>6</v>
      </c>
      <c r="J35" s="46">
        <v>5</v>
      </c>
      <c r="K35" s="46">
        <v>0</v>
      </c>
      <c r="L35" s="46">
        <v>5</v>
      </c>
      <c r="M35" s="46">
        <v>0</v>
      </c>
      <c r="N35" s="46">
        <v>0</v>
      </c>
      <c r="O35" s="46">
        <v>0</v>
      </c>
      <c r="P35" s="46">
        <v>0</v>
      </c>
      <c r="Q35" s="46">
        <v>3</v>
      </c>
      <c r="R35" s="46">
        <v>4</v>
      </c>
      <c r="S35" s="46">
        <v>1</v>
      </c>
      <c r="T35" s="46">
        <v>43</v>
      </c>
      <c r="U35" s="46">
        <v>80</v>
      </c>
      <c r="V35" s="46">
        <v>37</v>
      </c>
    </row>
    <row r="36" spans="1:22" ht="15.75" customHeight="1">
      <c r="A36" s="46" t="s">
        <v>155</v>
      </c>
      <c r="B36" s="46" t="s">
        <v>89</v>
      </c>
      <c r="C36" s="46" t="s">
        <v>87</v>
      </c>
      <c r="D36" s="46">
        <v>204</v>
      </c>
      <c r="E36" s="46">
        <v>1</v>
      </c>
      <c r="F36" s="46">
        <v>5</v>
      </c>
      <c r="G36" s="46">
        <v>0</v>
      </c>
      <c r="H36" s="46">
        <v>0</v>
      </c>
      <c r="I36" s="46">
        <v>6</v>
      </c>
      <c r="J36" s="46">
        <v>5</v>
      </c>
      <c r="K36" s="46">
        <v>0</v>
      </c>
      <c r="L36" s="46">
        <v>5</v>
      </c>
      <c r="M36" s="46">
        <v>0</v>
      </c>
      <c r="N36" s="46">
        <v>0</v>
      </c>
      <c r="O36" s="46">
        <v>0</v>
      </c>
      <c r="P36" s="46">
        <v>0</v>
      </c>
      <c r="Q36" s="46">
        <v>4</v>
      </c>
      <c r="R36" s="46">
        <v>4</v>
      </c>
      <c r="S36" s="46">
        <v>0</v>
      </c>
      <c r="T36" s="46">
        <v>68</v>
      </c>
      <c r="U36" s="46">
        <v>80</v>
      </c>
      <c r="V36" s="46">
        <v>12</v>
      </c>
    </row>
    <row r="37" spans="1:22" ht="15.75" customHeight="1">
      <c r="A37" s="46" t="s">
        <v>157</v>
      </c>
      <c r="B37" s="46" t="s">
        <v>89</v>
      </c>
      <c r="C37" s="46" t="s">
        <v>87</v>
      </c>
      <c r="D37" s="46">
        <v>214</v>
      </c>
      <c r="E37" s="46">
        <v>1</v>
      </c>
      <c r="F37" s="46">
        <v>4</v>
      </c>
      <c r="G37" s="46">
        <v>2</v>
      </c>
      <c r="H37" s="46">
        <v>0</v>
      </c>
      <c r="I37" s="46">
        <v>8</v>
      </c>
      <c r="J37" s="46">
        <v>4</v>
      </c>
      <c r="K37" s="46">
        <v>4</v>
      </c>
      <c r="L37" s="46">
        <v>4</v>
      </c>
      <c r="M37" s="46">
        <v>2</v>
      </c>
      <c r="N37" s="46">
        <v>0</v>
      </c>
      <c r="O37" s="46">
        <v>0</v>
      </c>
      <c r="P37" s="46">
        <v>2</v>
      </c>
      <c r="Q37" s="46">
        <v>4</v>
      </c>
      <c r="R37" s="46">
        <v>5</v>
      </c>
      <c r="S37" s="46">
        <v>1</v>
      </c>
      <c r="T37" s="46">
        <v>54</v>
      </c>
      <c r="U37" s="46">
        <v>100</v>
      </c>
      <c r="V37" s="46">
        <v>46</v>
      </c>
    </row>
    <row r="38" spans="1:22" ht="15.75" customHeight="1">
      <c r="A38" s="46" t="s">
        <v>159</v>
      </c>
      <c r="B38" s="46" t="s">
        <v>89</v>
      </c>
      <c r="C38" s="46" t="s">
        <v>87</v>
      </c>
      <c r="D38" s="46">
        <v>215</v>
      </c>
      <c r="E38" s="46">
        <v>1</v>
      </c>
      <c r="F38" s="46">
        <v>2</v>
      </c>
      <c r="G38" s="46">
        <v>0</v>
      </c>
      <c r="H38" s="46">
        <v>0</v>
      </c>
      <c r="I38" s="46">
        <v>4</v>
      </c>
      <c r="J38" s="46">
        <v>4</v>
      </c>
      <c r="K38" s="46">
        <v>0</v>
      </c>
      <c r="L38" s="46">
        <v>2</v>
      </c>
      <c r="M38" s="46">
        <v>0</v>
      </c>
      <c r="N38" s="46">
        <v>0</v>
      </c>
      <c r="O38" s="46">
        <v>2</v>
      </c>
      <c r="P38" s="46">
        <v>0</v>
      </c>
      <c r="Q38" s="46">
        <v>2</v>
      </c>
      <c r="R38" s="46">
        <v>3</v>
      </c>
      <c r="S38" s="46">
        <v>1</v>
      </c>
      <c r="T38" s="46">
        <v>37</v>
      </c>
      <c r="U38" s="46">
        <v>60</v>
      </c>
      <c r="V38" s="46">
        <v>23</v>
      </c>
    </row>
    <row r="39" spans="1:22" ht="15.75" customHeight="1">
      <c r="A39" s="46" t="s">
        <v>161</v>
      </c>
      <c r="B39" s="46" t="s">
        <v>89</v>
      </c>
      <c r="C39" s="46" t="s">
        <v>87</v>
      </c>
      <c r="D39" s="46">
        <v>220</v>
      </c>
      <c r="E39" s="46">
        <v>1</v>
      </c>
      <c r="F39" s="46">
        <v>5</v>
      </c>
      <c r="G39" s="46">
        <v>0</v>
      </c>
      <c r="H39" s="46">
        <v>0</v>
      </c>
      <c r="I39" s="46">
        <v>11</v>
      </c>
      <c r="J39" s="46">
        <v>9</v>
      </c>
      <c r="K39" s="46">
        <v>0</v>
      </c>
      <c r="L39" s="46">
        <v>5</v>
      </c>
      <c r="M39" s="46">
        <v>0</v>
      </c>
      <c r="N39" s="46">
        <v>0</v>
      </c>
      <c r="O39" s="46">
        <v>4</v>
      </c>
      <c r="P39" s="46">
        <v>0</v>
      </c>
      <c r="Q39" s="46">
        <v>4</v>
      </c>
      <c r="R39" s="46">
        <v>7</v>
      </c>
      <c r="S39" s="46">
        <v>3</v>
      </c>
      <c r="T39" s="46">
        <v>61</v>
      </c>
      <c r="U39" s="46">
        <v>140</v>
      </c>
      <c r="V39" s="46">
        <v>79</v>
      </c>
    </row>
    <row r="40" spans="1:22" ht="15.75" customHeight="1">
      <c r="A40" s="46" t="s">
        <v>163</v>
      </c>
      <c r="B40" s="46" t="s">
        <v>89</v>
      </c>
      <c r="C40" s="46" t="s">
        <v>87</v>
      </c>
      <c r="D40" s="46">
        <v>225</v>
      </c>
      <c r="E40" s="46">
        <v>1</v>
      </c>
      <c r="F40" s="46">
        <v>2</v>
      </c>
      <c r="G40" s="46">
        <v>1</v>
      </c>
      <c r="H40" s="46">
        <v>2</v>
      </c>
      <c r="I40" s="46">
        <v>6</v>
      </c>
      <c r="J40" s="46">
        <v>3</v>
      </c>
      <c r="K40" s="46">
        <v>2</v>
      </c>
      <c r="L40" s="46">
        <v>2</v>
      </c>
      <c r="M40" s="46">
        <v>1</v>
      </c>
      <c r="N40" s="46">
        <v>0</v>
      </c>
      <c r="O40" s="46">
        <v>1</v>
      </c>
      <c r="P40" s="46">
        <v>1</v>
      </c>
      <c r="Q40" s="46">
        <v>3</v>
      </c>
      <c r="R40" s="46">
        <v>4</v>
      </c>
      <c r="S40" s="46">
        <v>1</v>
      </c>
      <c r="T40" s="46">
        <v>45</v>
      </c>
      <c r="U40" s="46">
        <v>80</v>
      </c>
      <c r="V40" s="46">
        <v>35</v>
      </c>
    </row>
    <row r="41" spans="1:22" ht="15.75" customHeight="1">
      <c r="A41" s="46" t="s">
        <v>165</v>
      </c>
      <c r="B41" s="46" t="s">
        <v>89</v>
      </c>
      <c r="C41" s="46" t="s">
        <v>87</v>
      </c>
      <c r="D41" s="46">
        <v>233</v>
      </c>
      <c r="E41" s="46">
        <v>1</v>
      </c>
      <c r="F41" s="46">
        <v>4</v>
      </c>
      <c r="G41" s="46">
        <v>1</v>
      </c>
      <c r="H41" s="46">
        <v>1</v>
      </c>
      <c r="I41" s="46">
        <v>7</v>
      </c>
      <c r="J41" s="46">
        <v>5</v>
      </c>
      <c r="K41" s="46">
        <v>1</v>
      </c>
      <c r="L41" s="46">
        <v>4</v>
      </c>
      <c r="M41" s="46">
        <v>1</v>
      </c>
      <c r="N41" s="46">
        <v>0</v>
      </c>
      <c r="O41" s="46">
        <v>1</v>
      </c>
      <c r="P41" s="46">
        <v>0</v>
      </c>
      <c r="Q41" s="46">
        <v>4</v>
      </c>
      <c r="R41" s="46">
        <v>5</v>
      </c>
      <c r="S41" s="46">
        <v>1</v>
      </c>
      <c r="T41" s="46">
        <v>73</v>
      </c>
      <c r="U41" s="46">
        <v>100</v>
      </c>
      <c r="V41" s="46">
        <v>27</v>
      </c>
    </row>
    <row r="42" spans="1:22" ht="15.75" customHeight="1">
      <c r="A42" s="46" t="s">
        <v>167</v>
      </c>
      <c r="B42" s="46" t="s">
        <v>89</v>
      </c>
      <c r="C42" s="46" t="s">
        <v>87</v>
      </c>
      <c r="D42" s="46">
        <v>234</v>
      </c>
      <c r="E42" s="46">
        <v>1</v>
      </c>
      <c r="F42" s="46">
        <v>2</v>
      </c>
      <c r="G42" s="46">
        <v>0</v>
      </c>
      <c r="H42" s="46">
        <v>0</v>
      </c>
      <c r="I42" s="46">
        <v>5</v>
      </c>
      <c r="J42" s="46">
        <v>4</v>
      </c>
      <c r="K42" s="46">
        <v>1</v>
      </c>
      <c r="L42" s="46">
        <v>2</v>
      </c>
      <c r="M42" s="46">
        <v>0</v>
      </c>
      <c r="N42" s="46">
        <v>0</v>
      </c>
      <c r="O42" s="46">
        <v>2</v>
      </c>
      <c r="P42" s="46">
        <v>1</v>
      </c>
      <c r="Q42" s="46">
        <v>2</v>
      </c>
      <c r="R42" s="46">
        <v>3</v>
      </c>
      <c r="S42" s="46">
        <v>1</v>
      </c>
      <c r="T42" s="46">
        <v>33</v>
      </c>
      <c r="U42" s="46">
        <v>60</v>
      </c>
      <c r="V42" s="46">
        <v>27</v>
      </c>
    </row>
    <row r="43" spans="1:22" ht="15.75" customHeight="1">
      <c r="A43" s="46" t="s">
        <v>169</v>
      </c>
      <c r="B43" s="46" t="s">
        <v>89</v>
      </c>
      <c r="C43" s="46" t="s">
        <v>87</v>
      </c>
      <c r="D43" s="46">
        <v>238</v>
      </c>
      <c r="E43" s="46">
        <v>1</v>
      </c>
      <c r="F43" s="46">
        <v>3</v>
      </c>
      <c r="G43" s="46">
        <v>0</v>
      </c>
      <c r="H43" s="46">
        <v>3</v>
      </c>
      <c r="I43" s="46">
        <v>7</v>
      </c>
      <c r="J43" s="46">
        <v>6</v>
      </c>
      <c r="K43" s="46">
        <v>0</v>
      </c>
      <c r="L43" s="46">
        <v>4</v>
      </c>
      <c r="M43" s="46">
        <v>0</v>
      </c>
      <c r="N43" s="46">
        <v>0</v>
      </c>
      <c r="O43" s="46">
        <v>2</v>
      </c>
      <c r="P43" s="46">
        <v>0</v>
      </c>
      <c r="Q43" s="46">
        <v>3</v>
      </c>
      <c r="R43" s="46">
        <v>4</v>
      </c>
      <c r="S43" s="46">
        <v>1</v>
      </c>
      <c r="T43" s="46">
        <v>60</v>
      </c>
      <c r="U43" s="46">
        <v>80</v>
      </c>
      <c r="V43" s="46">
        <v>20</v>
      </c>
    </row>
    <row r="44" spans="1:22" ht="15.75" customHeight="1">
      <c r="A44" s="46" t="s">
        <v>171</v>
      </c>
      <c r="B44" s="46" t="s">
        <v>89</v>
      </c>
      <c r="C44" s="46" t="s">
        <v>87</v>
      </c>
      <c r="D44" s="46">
        <v>240</v>
      </c>
      <c r="E44" s="46">
        <v>1</v>
      </c>
      <c r="F44" s="46">
        <v>4</v>
      </c>
      <c r="G44" s="46">
        <v>1</v>
      </c>
      <c r="H44" s="46">
        <v>0</v>
      </c>
      <c r="I44" s="46">
        <v>7</v>
      </c>
      <c r="J44" s="46">
        <v>5</v>
      </c>
      <c r="K44" s="46">
        <v>1</v>
      </c>
      <c r="L44" s="46">
        <v>4</v>
      </c>
      <c r="M44" s="46">
        <v>1</v>
      </c>
      <c r="N44" s="46">
        <v>0</v>
      </c>
      <c r="O44" s="46">
        <v>1</v>
      </c>
      <c r="P44" s="46">
        <v>0</v>
      </c>
      <c r="Q44" s="46">
        <v>4</v>
      </c>
      <c r="R44" s="46">
        <v>4</v>
      </c>
      <c r="S44" s="46">
        <v>0</v>
      </c>
      <c r="T44" s="46">
        <v>73</v>
      </c>
      <c r="U44" s="46">
        <v>80</v>
      </c>
      <c r="V44" s="46">
        <v>7</v>
      </c>
    </row>
    <row r="45" spans="1:22" ht="15.75" customHeight="1">
      <c r="A45" s="46" t="s">
        <v>173</v>
      </c>
      <c r="B45" s="46" t="s">
        <v>89</v>
      </c>
      <c r="C45" s="46" t="s">
        <v>87</v>
      </c>
      <c r="D45" s="46">
        <v>245</v>
      </c>
      <c r="E45" s="46">
        <v>1</v>
      </c>
      <c r="F45" s="46">
        <v>4</v>
      </c>
      <c r="G45" s="46">
        <v>2</v>
      </c>
      <c r="H45" s="46">
        <v>0</v>
      </c>
      <c r="I45" s="46">
        <v>9</v>
      </c>
      <c r="J45" s="46">
        <v>5</v>
      </c>
      <c r="K45" s="46">
        <v>3</v>
      </c>
      <c r="L45" s="46">
        <v>4</v>
      </c>
      <c r="M45" s="46">
        <v>2</v>
      </c>
      <c r="N45" s="46">
        <v>0</v>
      </c>
      <c r="O45" s="46">
        <v>1</v>
      </c>
      <c r="P45" s="46">
        <v>1</v>
      </c>
      <c r="Q45" s="46">
        <v>4</v>
      </c>
      <c r="R45" s="46">
        <v>6</v>
      </c>
      <c r="S45" s="46">
        <v>2</v>
      </c>
      <c r="T45" s="46">
        <v>75</v>
      </c>
      <c r="U45" s="46">
        <v>120</v>
      </c>
      <c r="V45" s="46">
        <v>45</v>
      </c>
    </row>
    <row r="46" spans="1:22" ht="15.75" customHeight="1">
      <c r="A46" s="46" t="s">
        <v>966</v>
      </c>
      <c r="B46" s="46" t="s">
        <v>89</v>
      </c>
      <c r="C46" s="46" t="s">
        <v>87</v>
      </c>
      <c r="D46" s="46">
        <v>247</v>
      </c>
      <c r="E46" s="46">
        <v>1</v>
      </c>
      <c r="F46" s="46">
        <v>3</v>
      </c>
      <c r="G46" s="46">
        <v>1</v>
      </c>
      <c r="H46" s="46">
        <v>0</v>
      </c>
      <c r="I46" s="46">
        <v>4</v>
      </c>
      <c r="J46" s="46">
        <v>2</v>
      </c>
      <c r="K46" s="46">
        <v>1</v>
      </c>
      <c r="L46" s="46">
        <v>2</v>
      </c>
      <c r="M46" s="46">
        <v>0</v>
      </c>
      <c r="N46" s="46">
        <v>0</v>
      </c>
      <c r="O46" s="46">
        <v>0</v>
      </c>
      <c r="P46" s="46">
        <v>1</v>
      </c>
      <c r="Q46" s="46">
        <v>2</v>
      </c>
      <c r="R46" s="46">
        <v>2</v>
      </c>
      <c r="S46" s="46">
        <v>0</v>
      </c>
      <c r="T46" s="46">
        <v>32</v>
      </c>
      <c r="U46" s="46">
        <v>40</v>
      </c>
      <c r="V46" s="46">
        <v>8</v>
      </c>
    </row>
    <row r="47" spans="1:22" ht="15.75" customHeight="1">
      <c r="A47" s="46" t="s">
        <v>177</v>
      </c>
      <c r="B47" s="46" t="s">
        <v>89</v>
      </c>
      <c r="C47" s="46" t="s">
        <v>87</v>
      </c>
      <c r="D47" s="46">
        <v>252</v>
      </c>
      <c r="E47" s="46">
        <v>1</v>
      </c>
      <c r="F47" s="46">
        <v>3</v>
      </c>
      <c r="G47" s="46">
        <v>0</v>
      </c>
      <c r="H47" s="46">
        <v>0</v>
      </c>
      <c r="I47" s="46">
        <v>11</v>
      </c>
      <c r="J47" s="46">
        <v>9</v>
      </c>
      <c r="K47" s="46">
        <v>0</v>
      </c>
      <c r="L47" s="46">
        <v>4</v>
      </c>
      <c r="M47" s="46">
        <v>0</v>
      </c>
      <c r="N47" s="46">
        <v>0</v>
      </c>
      <c r="O47" s="46">
        <v>5</v>
      </c>
      <c r="P47" s="46">
        <v>0</v>
      </c>
      <c r="Q47" s="46">
        <v>5</v>
      </c>
      <c r="R47" s="46">
        <v>7</v>
      </c>
      <c r="S47" s="46">
        <v>2</v>
      </c>
      <c r="T47" s="46">
        <v>76</v>
      </c>
      <c r="U47" s="46">
        <v>140</v>
      </c>
      <c r="V47" s="46">
        <v>64</v>
      </c>
    </row>
    <row r="48" spans="1:22" ht="15.75" customHeight="1">
      <c r="A48" s="46" t="s">
        <v>179</v>
      </c>
      <c r="B48" s="46" t="s">
        <v>89</v>
      </c>
      <c r="C48" s="46" t="s">
        <v>87</v>
      </c>
      <c r="D48" s="46">
        <v>254</v>
      </c>
      <c r="E48" s="46">
        <v>1</v>
      </c>
      <c r="F48" s="46">
        <v>3</v>
      </c>
      <c r="G48" s="46">
        <v>0</v>
      </c>
      <c r="H48" s="46">
        <v>0</v>
      </c>
      <c r="I48" s="46">
        <v>4</v>
      </c>
      <c r="J48" s="46">
        <v>4</v>
      </c>
      <c r="K48" s="46">
        <v>0</v>
      </c>
      <c r="L48" s="46">
        <v>3</v>
      </c>
      <c r="M48" s="46">
        <v>0</v>
      </c>
      <c r="N48" s="46">
        <v>0</v>
      </c>
      <c r="O48" s="46">
        <v>1</v>
      </c>
      <c r="P48" s="46">
        <v>0</v>
      </c>
      <c r="Q48" s="46">
        <v>2</v>
      </c>
      <c r="R48" s="46">
        <v>3</v>
      </c>
      <c r="S48" s="46">
        <v>1</v>
      </c>
      <c r="T48" s="46">
        <v>28</v>
      </c>
      <c r="U48" s="46">
        <v>60</v>
      </c>
      <c r="V48" s="46">
        <v>32</v>
      </c>
    </row>
    <row r="49" spans="1:22" ht="15.75" customHeight="1">
      <c r="A49" s="46" t="s">
        <v>181</v>
      </c>
      <c r="B49" s="46" t="s">
        <v>89</v>
      </c>
      <c r="C49" s="46" t="s">
        <v>87</v>
      </c>
      <c r="D49" s="46">
        <v>264</v>
      </c>
      <c r="E49" s="46">
        <v>1</v>
      </c>
      <c r="F49" s="46">
        <v>1</v>
      </c>
      <c r="G49" s="46">
        <v>0</v>
      </c>
      <c r="H49" s="46">
        <v>2</v>
      </c>
      <c r="I49" s="46">
        <v>7</v>
      </c>
      <c r="J49" s="46">
        <v>3</v>
      </c>
      <c r="K49" s="46">
        <v>3</v>
      </c>
      <c r="L49" s="46">
        <v>1</v>
      </c>
      <c r="M49" s="46">
        <v>0</v>
      </c>
      <c r="N49" s="46">
        <v>2</v>
      </c>
      <c r="O49" s="46">
        <v>2</v>
      </c>
      <c r="P49" s="46">
        <v>3</v>
      </c>
      <c r="Q49" s="46">
        <v>3</v>
      </c>
      <c r="R49" s="46">
        <v>4</v>
      </c>
      <c r="S49" s="46">
        <v>1</v>
      </c>
      <c r="T49" s="46">
        <v>62</v>
      </c>
      <c r="U49" s="46">
        <v>80</v>
      </c>
      <c r="V49" s="46">
        <v>18</v>
      </c>
    </row>
    <row r="50" spans="1:22" ht="15.75" customHeight="1">
      <c r="A50" s="46" t="s">
        <v>183</v>
      </c>
      <c r="B50" s="46" t="s">
        <v>89</v>
      </c>
      <c r="C50" s="46" t="s">
        <v>87</v>
      </c>
      <c r="D50" s="46">
        <v>265</v>
      </c>
      <c r="E50" s="46">
        <v>1</v>
      </c>
      <c r="F50" s="46">
        <v>2</v>
      </c>
      <c r="G50" s="46">
        <v>0</v>
      </c>
      <c r="H50" s="46">
        <v>2</v>
      </c>
      <c r="I50" s="46">
        <v>5</v>
      </c>
      <c r="J50" s="46">
        <v>4</v>
      </c>
      <c r="K50" s="46">
        <v>1</v>
      </c>
      <c r="L50" s="46">
        <v>0</v>
      </c>
      <c r="M50" s="46">
        <v>0</v>
      </c>
      <c r="N50" s="46">
        <v>2</v>
      </c>
      <c r="O50" s="46">
        <v>4</v>
      </c>
      <c r="P50" s="46">
        <v>1</v>
      </c>
      <c r="Q50" s="46">
        <v>3</v>
      </c>
      <c r="R50" s="46">
        <v>3</v>
      </c>
      <c r="S50" s="46">
        <v>0</v>
      </c>
      <c r="T50" s="46">
        <v>36</v>
      </c>
      <c r="U50" s="46">
        <v>60</v>
      </c>
      <c r="V50" s="46">
        <v>24</v>
      </c>
    </row>
    <row r="51" spans="1:22" ht="15.75" customHeight="1">
      <c r="A51" s="46" t="s">
        <v>185</v>
      </c>
      <c r="B51" s="46" t="s">
        <v>89</v>
      </c>
      <c r="C51" s="46" t="s">
        <v>87</v>
      </c>
      <c r="D51" s="46">
        <v>276</v>
      </c>
      <c r="E51" s="46">
        <v>1</v>
      </c>
      <c r="F51" s="46">
        <v>2</v>
      </c>
      <c r="G51" s="46">
        <v>2</v>
      </c>
      <c r="H51" s="46">
        <v>0</v>
      </c>
      <c r="I51" s="46">
        <v>6</v>
      </c>
      <c r="J51" s="46">
        <v>3</v>
      </c>
      <c r="K51" s="46">
        <v>2</v>
      </c>
      <c r="L51" s="46">
        <v>2</v>
      </c>
      <c r="M51" s="46">
        <v>2</v>
      </c>
      <c r="N51" s="46">
        <v>0</v>
      </c>
      <c r="O51" s="46">
        <v>1</v>
      </c>
      <c r="P51" s="46">
        <v>0</v>
      </c>
      <c r="Q51" s="46">
        <v>3</v>
      </c>
      <c r="R51" s="46">
        <v>4</v>
      </c>
      <c r="S51" s="46">
        <v>1</v>
      </c>
      <c r="T51" s="46">
        <v>51</v>
      </c>
      <c r="U51" s="46">
        <v>80</v>
      </c>
      <c r="V51" s="46">
        <v>29</v>
      </c>
    </row>
    <row r="52" spans="1:22" ht="15.75" customHeight="1">
      <c r="A52" s="46" t="s">
        <v>187</v>
      </c>
      <c r="B52" s="46" t="s">
        <v>89</v>
      </c>
      <c r="C52" s="46" t="s">
        <v>87</v>
      </c>
      <c r="D52" s="46">
        <v>281</v>
      </c>
      <c r="E52" s="46">
        <v>1</v>
      </c>
      <c r="F52" s="46">
        <v>3</v>
      </c>
      <c r="G52" s="46">
        <v>0</v>
      </c>
      <c r="H52" s="46">
        <v>0</v>
      </c>
      <c r="I52" s="46">
        <v>10</v>
      </c>
      <c r="J52" s="46">
        <v>9</v>
      </c>
      <c r="K52" s="46">
        <v>0</v>
      </c>
      <c r="L52" s="46">
        <v>3</v>
      </c>
      <c r="M52" s="46">
        <v>0</v>
      </c>
      <c r="N52" s="46">
        <v>0</v>
      </c>
      <c r="O52" s="46">
        <v>6</v>
      </c>
      <c r="P52" s="46">
        <v>0</v>
      </c>
      <c r="Q52" s="46">
        <v>4</v>
      </c>
      <c r="R52" s="46">
        <v>6</v>
      </c>
      <c r="S52" s="46">
        <v>2</v>
      </c>
      <c r="T52" s="46">
        <v>93</v>
      </c>
      <c r="U52" s="46">
        <v>120</v>
      </c>
      <c r="V52" s="46">
        <v>27</v>
      </c>
    </row>
    <row r="53" spans="1:22" ht="15.75" customHeight="1">
      <c r="A53" s="46" t="s">
        <v>189</v>
      </c>
      <c r="B53" s="46" t="s">
        <v>89</v>
      </c>
      <c r="C53" s="46" t="s">
        <v>87</v>
      </c>
      <c r="D53" s="46">
        <v>291</v>
      </c>
      <c r="E53" s="46">
        <v>1</v>
      </c>
      <c r="F53" s="46">
        <v>1</v>
      </c>
      <c r="G53" s="46">
        <v>0</v>
      </c>
      <c r="H53" s="46">
        <v>0</v>
      </c>
      <c r="I53" s="46">
        <v>4</v>
      </c>
      <c r="J53" s="46">
        <v>3</v>
      </c>
      <c r="K53" s="46">
        <v>1</v>
      </c>
      <c r="L53" s="46">
        <v>2</v>
      </c>
      <c r="M53" s="46">
        <v>0</v>
      </c>
      <c r="N53" s="46">
        <v>0</v>
      </c>
      <c r="O53" s="46">
        <v>1</v>
      </c>
      <c r="P53" s="46">
        <v>1</v>
      </c>
      <c r="Q53" s="46">
        <v>1</v>
      </c>
      <c r="R53" s="46">
        <v>3</v>
      </c>
      <c r="S53" s="46">
        <v>2</v>
      </c>
      <c r="T53" s="46">
        <v>67</v>
      </c>
      <c r="U53" s="5">
        <v>60</v>
      </c>
      <c r="V53" s="5">
        <v>0</v>
      </c>
    </row>
    <row r="54" spans="1:22" ht="15.75" customHeight="1">
      <c r="A54" s="46" t="s">
        <v>191</v>
      </c>
      <c r="B54" s="46" t="s">
        <v>89</v>
      </c>
      <c r="C54" s="46" t="s">
        <v>87</v>
      </c>
      <c r="D54" s="46">
        <v>314</v>
      </c>
      <c r="E54" s="46">
        <v>1</v>
      </c>
      <c r="F54" s="46">
        <v>4</v>
      </c>
      <c r="G54" s="46">
        <v>0</v>
      </c>
      <c r="H54" s="46">
        <v>0</v>
      </c>
      <c r="I54" s="46">
        <v>8</v>
      </c>
      <c r="J54" s="46">
        <v>7</v>
      </c>
      <c r="K54" s="46">
        <v>0</v>
      </c>
      <c r="L54" s="46">
        <v>4</v>
      </c>
      <c r="M54" s="46">
        <v>0</v>
      </c>
      <c r="N54" s="46">
        <v>0</v>
      </c>
      <c r="O54" s="46">
        <v>3</v>
      </c>
      <c r="P54" s="46">
        <v>0</v>
      </c>
      <c r="Q54" s="46">
        <v>4</v>
      </c>
      <c r="R54" s="46">
        <v>5</v>
      </c>
      <c r="S54" s="46">
        <v>1</v>
      </c>
      <c r="T54" s="46">
        <v>63</v>
      </c>
      <c r="U54" s="46">
        <v>100</v>
      </c>
      <c r="V54" s="46">
        <v>37</v>
      </c>
    </row>
    <row r="55" spans="1:22" ht="15.75" customHeight="1">
      <c r="A55" s="5" t="s">
        <v>967</v>
      </c>
      <c r="B55" s="46" t="s">
        <v>85</v>
      </c>
      <c r="C55" s="46" t="s">
        <v>87</v>
      </c>
      <c r="D55" s="5">
        <v>132034</v>
      </c>
      <c r="E55" s="46">
        <v>1</v>
      </c>
      <c r="F55" s="46">
        <v>2</v>
      </c>
      <c r="G55" s="46">
        <v>2</v>
      </c>
      <c r="H55" s="46">
        <v>0</v>
      </c>
      <c r="I55" s="46">
        <v>10</v>
      </c>
      <c r="J55" s="46">
        <v>4</v>
      </c>
      <c r="K55" s="46">
        <v>5</v>
      </c>
      <c r="L55" s="46">
        <v>2</v>
      </c>
      <c r="M55" s="46">
        <v>2</v>
      </c>
      <c r="N55" s="46">
        <v>0</v>
      </c>
      <c r="O55" s="46">
        <v>2</v>
      </c>
      <c r="P55" s="46">
        <v>3</v>
      </c>
      <c r="Q55" s="46">
        <v>4</v>
      </c>
      <c r="R55" s="46">
        <v>6</v>
      </c>
      <c r="S55" s="46">
        <v>2</v>
      </c>
      <c r="T55" s="46">
        <v>90</v>
      </c>
      <c r="U55" s="46">
        <v>120</v>
      </c>
      <c r="V55" s="46">
        <v>30</v>
      </c>
    </row>
    <row r="56" spans="1:22" ht="15.75" customHeight="1">
      <c r="A56" s="5" t="s">
        <v>968</v>
      </c>
      <c r="B56" s="46" t="s">
        <v>89</v>
      </c>
      <c r="C56" s="46" t="s">
        <v>87</v>
      </c>
      <c r="D56" s="5">
        <v>189090</v>
      </c>
      <c r="E56" s="46">
        <v>1</v>
      </c>
      <c r="F56" s="46">
        <v>2</v>
      </c>
      <c r="G56" s="46">
        <v>1</v>
      </c>
      <c r="H56" s="46">
        <v>1</v>
      </c>
      <c r="I56" s="46">
        <v>6</v>
      </c>
      <c r="J56" s="46">
        <v>3</v>
      </c>
      <c r="K56" s="46">
        <v>3</v>
      </c>
      <c r="L56" s="46">
        <v>2</v>
      </c>
      <c r="M56" s="46">
        <v>1</v>
      </c>
      <c r="N56" s="46">
        <v>1</v>
      </c>
      <c r="O56" s="46">
        <v>1</v>
      </c>
      <c r="P56" s="46">
        <v>2</v>
      </c>
      <c r="Q56" s="46">
        <v>4</v>
      </c>
      <c r="R56" s="46">
        <v>4</v>
      </c>
      <c r="S56" s="46">
        <v>0</v>
      </c>
      <c r="T56" s="46">
        <v>56</v>
      </c>
      <c r="U56" s="46">
        <v>80</v>
      </c>
      <c r="V56" s="46">
        <v>24</v>
      </c>
    </row>
    <row r="57" spans="1:22" ht="15.75" customHeight="1">
      <c r="A57" s="46" t="s">
        <v>199</v>
      </c>
      <c r="B57" s="46" t="s">
        <v>85</v>
      </c>
      <c r="C57" s="46" t="s">
        <v>87</v>
      </c>
      <c r="D57" s="46" t="s">
        <v>201</v>
      </c>
      <c r="E57" s="46">
        <v>1</v>
      </c>
      <c r="F57" s="46">
        <v>2</v>
      </c>
      <c r="G57" s="46">
        <v>0</v>
      </c>
      <c r="H57" s="46">
        <v>0</v>
      </c>
      <c r="I57" s="46">
        <v>4</v>
      </c>
      <c r="J57" s="46">
        <v>3</v>
      </c>
      <c r="K57" s="46">
        <v>0</v>
      </c>
      <c r="L57" s="46">
        <v>2</v>
      </c>
      <c r="M57" s="46">
        <v>0</v>
      </c>
      <c r="N57" s="46">
        <v>0</v>
      </c>
      <c r="O57" s="46">
        <v>1</v>
      </c>
      <c r="P57" s="46">
        <v>0</v>
      </c>
      <c r="Q57" s="46">
        <v>2</v>
      </c>
      <c r="R57" s="46">
        <v>3</v>
      </c>
      <c r="S57" s="46">
        <v>1</v>
      </c>
      <c r="T57" s="46">
        <v>70</v>
      </c>
      <c r="U57" s="5">
        <v>60</v>
      </c>
      <c r="V57" s="5">
        <v>0</v>
      </c>
    </row>
    <row r="58" spans="1:22" ht="15.75" customHeight="1">
      <c r="A58" s="46" t="s">
        <v>202</v>
      </c>
      <c r="B58" s="46" t="s">
        <v>85</v>
      </c>
      <c r="C58" s="46" t="s">
        <v>87</v>
      </c>
      <c r="D58" s="46" t="s">
        <v>204</v>
      </c>
      <c r="E58" s="46">
        <v>1</v>
      </c>
      <c r="F58" s="46">
        <v>2</v>
      </c>
      <c r="G58" s="46">
        <v>2</v>
      </c>
      <c r="H58" s="46">
        <v>0</v>
      </c>
      <c r="I58" s="46">
        <v>5</v>
      </c>
      <c r="J58" s="46">
        <v>2</v>
      </c>
      <c r="K58" s="46">
        <v>2</v>
      </c>
      <c r="L58" s="46">
        <v>1</v>
      </c>
      <c r="M58" s="46">
        <v>1</v>
      </c>
      <c r="N58" s="46">
        <v>0</v>
      </c>
      <c r="O58" s="46">
        <v>1</v>
      </c>
      <c r="P58" s="46">
        <v>1</v>
      </c>
      <c r="Q58" s="46">
        <v>2</v>
      </c>
      <c r="R58" s="46">
        <v>3</v>
      </c>
      <c r="S58" s="46">
        <v>1</v>
      </c>
      <c r="T58" s="46">
        <v>36</v>
      </c>
      <c r="U58" s="46">
        <v>60</v>
      </c>
      <c r="V58" s="46">
        <v>24</v>
      </c>
    </row>
    <row r="59" spans="1:22" ht="15.75" customHeight="1">
      <c r="A59" s="46" t="s">
        <v>205</v>
      </c>
      <c r="B59" s="46" t="s">
        <v>85</v>
      </c>
      <c r="C59" s="46" t="s">
        <v>87</v>
      </c>
      <c r="D59" s="46" t="s">
        <v>207</v>
      </c>
      <c r="E59" s="46">
        <v>1</v>
      </c>
      <c r="F59" s="46">
        <v>3</v>
      </c>
      <c r="G59" s="46">
        <v>4</v>
      </c>
      <c r="H59" s="46">
        <v>0</v>
      </c>
      <c r="I59" s="46">
        <v>7</v>
      </c>
      <c r="J59" s="46">
        <v>3</v>
      </c>
      <c r="K59" s="46">
        <v>3</v>
      </c>
      <c r="L59" s="46">
        <v>3</v>
      </c>
      <c r="M59" s="46">
        <v>4</v>
      </c>
      <c r="N59" s="46">
        <v>0</v>
      </c>
      <c r="O59" s="46">
        <v>0</v>
      </c>
      <c r="P59" s="5">
        <v>0</v>
      </c>
      <c r="Q59" s="46">
        <v>2</v>
      </c>
      <c r="R59" s="46">
        <v>4</v>
      </c>
      <c r="S59" s="46">
        <v>2</v>
      </c>
      <c r="T59" s="46">
        <v>75</v>
      </c>
      <c r="U59" s="46">
        <v>80</v>
      </c>
      <c r="V59" s="46">
        <v>5</v>
      </c>
    </row>
    <row r="60" spans="1:22" ht="15.75" customHeight="1">
      <c r="A60" s="46" t="s">
        <v>208</v>
      </c>
      <c r="B60" s="46" t="s">
        <v>85</v>
      </c>
      <c r="C60" s="46" t="s">
        <v>87</v>
      </c>
      <c r="D60" s="46" t="s">
        <v>210</v>
      </c>
      <c r="E60" s="46">
        <v>1</v>
      </c>
      <c r="F60" s="46">
        <v>3</v>
      </c>
      <c r="G60" s="46">
        <v>1</v>
      </c>
      <c r="H60" s="46">
        <v>0</v>
      </c>
      <c r="I60" s="46">
        <v>6</v>
      </c>
      <c r="J60" s="46">
        <v>3</v>
      </c>
      <c r="K60" s="46">
        <v>2</v>
      </c>
      <c r="L60" s="46">
        <v>3</v>
      </c>
      <c r="M60" s="46">
        <v>1</v>
      </c>
      <c r="N60" s="46">
        <v>0</v>
      </c>
      <c r="O60" s="46">
        <v>0</v>
      </c>
      <c r="P60" s="46">
        <v>1</v>
      </c>
      <c r="Q60" s="46">
        <v>2</v>
      </c>
      <c r="R60" s="46">
        <v>4</v>
      </c>
      <c r="S60" s="46">
        <v>2</v>
      </c>
      <c r="T60" s="46">
        <v>244</v>
      </c>
      <c r="U60" s="5">
        <v>80</v>
      </c>
      <c r="V60" s="5">
        <v>64</v>
      </c>
    </row>
    <row r="61" spans="1:22" ht="15.75" customHeight="1">
      <c r="A61" s="46" t="s">
        <v>211</v>
      </c>
      <c r="B61" s="46" t="s">
        <v>85</v>
      </c>
      <c r="C61" s="46" t="s">
        <v>87</v>
      </c>
      <c r="D61" s="46" t="s">
        <v>213</v>
      </c>
      <c r="E61" s="46">
        <v>1</v>
      </c>
      <c r="F61" s="46">
        <v>1</v>
      </c>
      <c r="G61" s="46">
        <v>0</v>
      </c>
      <c r="H61" s="46">
        <v>1</v>
      </c>
      <c r="I61" s="46">
        <v>6</v>
      </c>
      <c r="J61" s="46">
        <v>6</v>
      </c>
      <c r="K61" s="46">
        <v>0</v>
      </c>
      <c r="L61" s="46">
        <v>4</v>
      </c>
      <c r="M61" s="46">
        <v>0</v>
      </c>
      <c r="N61" s="46">
        <v>0</v>
      </c>
      <c r="O61" s="46">
        <v>2</v>
      </c>
      <c r="P61" s="46">
        <v>0</v>
      </c>
      <c r="Q61" s="46">
        <v>2</v>
      </c>
      <c r="R61" s="46">
        <v>4</v>
      </c>
      <c r="S61" s="46">
        <v>2</v>
      </c>
      <c r="T61" s="46">
        <v>314</v>
      </c>
      <c r="U61" s="5">
        <v>80</v>
      </c>
      <c r="V61" s="5">
        <v>34</v>
      </c>
    </row>
    <row r="62" spans="1:22" ht="15.75" customHeight="1">
      <c r="A62" s="46" t="s">
        <v>214</v>
      </c>
      <c r="B62" s="46" t="s">
        <v>85</v>
      </c>
      <c r="C62" s="46" t="s">
        <v>87</v>
      </c>
      <c r="D62" s="46" t="s">
        <v>216</v>
      </c>
      <c r="E62" s="46">
        <v>1</v>
      </c>
      <c r="F62" s="46">
        <v>3</v>
      </c>
      <c r="G62" s="46">
        <v>0</v>
      </c>
      <c r="H62" s="46">
        <v>0</v>
      </c>
      <c r="I62" s="46">
        <v>5</v>
      </c>
      <c r="J62" s="46">
        <v>4</v>
      </c>
      <c r="K62" s="46">
        <v>0</v>
      </c>
      <c r="L62" s="46">
        <v>3</v>
      </c>
      <c r="M62" s="46">
        <v>0</v>
      </c>
      <c r="N62" s="46">
        <v>0</v>
      </c>
      <c r="O62" s="46">
        <v>1</v>
      </c>
      <c r="P62" s="46">
        <v>0</v>
      </c>
      <c r="Q62" s="46">
        <v>2</v>
      </c>
      <c r="R62" s="46">
        <v>3</v>
      </c>
      <c r="S62" s="46">
        <v>1</v>
      </c>
      <c r="T62" s="46">
        <v>68</v>
      </c>
      <c r="U62" s="5">
        <v>60</v>
      </c>
      <c r="V62" s="5">
        <v>0</v>
      </c>
    </row>
    <row r="63" spans="1:22" ht="15.75" customHeight="1">
      <c r="A63" s="46" t="s">
        <v>217</v>
      </c>
      <c r="B63" s="46" t="s">
        <v>218</v>
      </c>
      <c r="C63" s="46" t="s">
        <v>87</v>
      </c>
      <c r="D63" s="46" t="s">
        <v>220</v>
      </c>
      <c r="E63" s="46">
        <v>1</v>
      </c>
      <c r="F63" s="46">
        <v>2</v>
      </c>
      <c r="G63" s="46">
        <v>2</v>
      </c>
      <c r="H63" s="46">
        <v>0</v>
      </c>
      <c r="I63" s="46">
        <v>5</v>
      </c>
      <c r="J63" s="46">
        <v>2</v>
      </c>
      <c r="K63" s="46">
        <v>3</v>
      </c>
      <c r="L63" s="46">
        <v>1</v>
      </c>
      <c r="M63" s="46">
        <v>1</v>
      </c>
      <c r="N63" s="46">
        <v>2</v>
      </c>
      <c r="O63" s="46">
        <v>1</v>
      </c>
      <c r="P63" s="46">
        <v>2</v>
      </c>
      <c r="Q63" s="46">
        <v>2</v>
      </c>
      <c r="R63" s="46">
        <v>3</v>
      </c>
      <c r="S63" s="46">
        <v>1</v>
      </c>
      <c r="T63" s="46">
        <v>239</v>
      </c>
      <c r="U63" s="5">
        <v>60</v>
      </c>
      <c r="V63" s="5">
        <v>79</v>
      </c>
    </row>
    <row r="64" spans="1:22" ht="15.75" customHeight="1">
      <c r="A64" s="46" t="s">
        <v>221</v>
      </c>
      <c r="B64" s="46" t="s">
        <v>85</v>
      </c>
      <c r="C64" s="46" t="s">
        <v>87</v>
      </c>
      <c r="D64" s="46" t="s">
        <v>223</v>
      </c>
      <c r="E64" s="46">
        <v>1</v>
      </c>
      <c r="F64" s="46">
        <v>6</v>
      </c>
      <c r="G64" s="46">
        <v>0</v>
      </c>
      <c r="H64" s="46">
        <v>0</v>
      </c>
      <c r="I64" s="46">
        <v>5</v>
      </c>
      <c r="J64" s="46">
        <v>4</v>
      </c>
      <c r="K64" s="46">
        <v>0</v>
      </c>
      <c r="L64" s="46">
        <v>4</v>
      </c>
      <c r="M64" s="46">
        <v>0</v>
      </c>
      <c r="N64" s="46">
        <v>0</v>
      </c>
      <c r="O64" s="46">
        <v>0</v>
      </c>
      <c r="P64" s="46">
        <v>0</v>
      </c>
      <c r="Q64" s="46">
        <v>4</v>
      </c>
      <c r="R64" s="46">
        <v>3</v>
      </c>
      <c r="S64" s="5">
        <v>0</v>
      </c>
      <c r="T64" s="46">
        <v>58</v>
      </c>
      <c r="U64" s="46">
        <v>60</v>
      </c>
      <c r="V64" s="46">
        <v>2</v>
      </c>
    </row>
    <row r="65" spans="1:22" ht="15.75" customHeight="1">
      <c r="A65" s="46" t="s">
        <v>224</v>
      </c>
      <c r="B65" s="46" t="s">
        <v>85</v>
      </c>
      <c r="C65" s="46" t="s">
        <v>87</v>
      </c>
      <c r="D65" s="46" t="s">
        <v>226</v>
      </c>
      <c r="E65" s="46">
        <v>1</v>
      </c>
      <c r="F65" s="46">
        <v>1</v>
      </c>
      <c r="G65" s="46">
        <v>2</v>
      </c>
      <c r="H65" s="46">
        <v>1</v>
      </c>
      <c r="I65" s="46">
        <v>7</v>
      </c>
      <c r="J65" s="46">
        <v>6</v>
      </c>
      <c r="K65" s="46">
        <v>0</v>
      </c>
      <c r="L65" s="46">
        <v>7</v>
      </c>
      <c r="M65" s="46">
        <v>0</v>
      </c>
      <c r="N65" s="46">
        <v>1</v>
      </c>
      <c r="O65" s="5">
        <v>0</v>
      </c>
      <c r="P65" s="46">
        <v>0</v>
      </c>
      <c r="Q65" s="46">
        <v>4</v>
      </c>
      <c r="R65" s="46">
        <v>4</v>
      </c>
      <c r="S65" s="46">
        <v>0</v>
      </c>
      <c r="T65" s="46">
        <v>52</v>
      </c>
      <c r="U65" s="46">
        <v>80</v>
      </c>
      <c r="V65" s="46">
        <v>28</v>
      </c>
    </row>
    <row r="66" spans="1:22" ht="15.75" customHeight="1">
      <c r="A66" s="46" t="s">
        <v>227</v>
      </c>
      <c r="B66" s="46" t="s">
        <v>85</v>
      </c>
      <c r="C66" s="46" t="s">
        <v>87</v>
      </c>
      <c r="D66" s="46" t="s">
        <v>229</v>
      </c>
      <c r="E66" s="46">
        <v>1</v>
      </c>
      <c r="F66" s="46">
        <v>2</v>
      </c>
      <c r="G66" s="46">
        <v>0</v>
      </c>
      <c r="H66" s="46">
        <v>2</v>
      </c>
      <c r="I66" s="46">
        <v>5</v>
      </c>
      <c r="J66" s="46">
        <v>2</v>
      </c>
      <c r="K66" s="46">
        <v>2</v>
      </c>
      <c r="L66" s="46">
        <v>1</v>
      </c>
      <c r="M66" s="46">
        <v>2</v>
      </c>
      <c r="N66" s="46">
        <v>1</v>
      </c>
      <c r="O66" s="46">
        <v>1</v>
      </c>
      <c r="P66" s="46">
        <v>0</v>
      </c>
      <c r="Q66" s="46">
        <v>2</v>
      </c>
      <c r="R66" s="46">
        <v>3</v>
      </c>
      <c r="S66" s="46">
        <v>1</v>
      </c>
      <c r="T66" s="46">
        <v>110</v>
      </c>
      <c r="U66" s="5">
        <v>60</v>
      </c>
      <c r="V66" s="5">
        <v>0</v>
      </c>
    </row>
    <row r="67" spans="1:22" ht="15.75" customHeight="1">
      <c r="A67" s="46" t="s">
        <v>230</v>
      </c>
      <c r="B67" s="46" t="s">
        <v>85</v>
      </c>
      <c r="C67" s="46" t="s">
        <v>87</v>
      </c>
      <c r="D67" s="46" t="s">
        <v>232</v>
      </c>
      <c r="E67" s="46">
        <v>1</v>
      </c>
      <c r="F67" s="46">
        <v>2</v>
      </c>
      <c r="G67" s="46">
        <v>1</v>
      </c>
      <c r="H67" s="46">
        <v>2</v>
      </c>
      <c r="I67" s="46">
        <v>7</v>
      </c>
      <c r="J67" s="46">
        <v>5</v>
      </c>
      <c r="K67" s="46">
        <v>1</v>
      </c>
      <c r="L67" s="46">
        <v>2</v>
      </c>
      <c r="M67" s="46">
        <v>0</v>
      </c>
      <c r="N67" s="46">
        <v>2</v>
      </c>
      <c r="O67" s="46">
        <v>3</v>
      </c>
      <c r="P67" s="46">
        <v>1</v>
      </c>
      <c r="Q67" s="46">
        <v>4</v>
      </c>
      <c r="R67" s="46">
        <v>4</v>
      </c>
      <c r="S67" s="46">
        <v>0</v>
      </c>
      <c r="T67" s="46">
        <v>63</v>
      </c>
      <c r="U67" s="46">
        <v>80</v>
      </c>
      <c r="V67" s="46">
        <v>17</v>
      </c>
    </row>
    <row r="68" spans="1:22" ht="15.75" customHeight="1">
      <c r="C68" s="46" t="s">
        <v>233</v>
      </c>
      <c r="D68" s="46" t="s">
        <v>235</v>
      </c>
      <c r="E68" s="46">
        <v>1</v>
      </c>
      <c r="I68" s="46">
        <v>4</v>
      </c>
      <c r="J68" s="46">
        <v>3</v>
      </c>
      <c r="K68" s="46">
        <v>0</v>
      </c>
      <c r="M68" s="46">
        <v>0</v>
      </c>
      <c r="N68" s="46">
        <v>0</v>
      </c>
      <c r="O68" s="46">
        <v>3</v>
      </c>
      <c r="P68" s="46">
        <v>0</v>
      </c>
      <c r="Q68" s="46">
        <v>4</v>
      </c>
      <c r="R68" s="46">
        <v>3</v>
      </c>
      <c r="S68" s="5">
        <v>0</v>
      </c>
      <c r="T68" s="46">
        <v>70</v>
      </c>
      <c r="U68" s="5">
        <v>60</v>
      </c>
      <c r="V68" s="5">
        <v>0</v>
      </c>
    </row>
    <row r="69" spans="1:22" ht="15.75" customHeight="1">
      <c r="A69" s="46" t="s">
        <v>969</v>
      </c>
      <c r="B69" s="46" t="s">
        <v>237</v>
      </c>
      <c r="C69" s="46" t="s">
        <v>239</v>
      </c>
      <c r="D69" s="46">
        <v>2</v>
      </c>
      <c r="E69" s="46">
        <v>1</v>
      </c>
      <c r="F69" s="46">
        <v>3</v>
      </c>
      <c r="G69" s="46">
        <v>1</v>
      </c>
      <c r="H69" s="46">
        <v>0</v>
      </c>
      <c r="I69" s="46">
        <v>8</v>
      </c>
      <c r="J69" s="46">
        <v>6</v>
      </c>
      <c r="K69" s="46">
        <v>1</v>
      </c>
      <c r="L69" s="46">
        <v>3</v>
      </c>
      <c r="M69" s="46">
        <v>1</v>
      </c>
      <c r="N69" s="46">
        <v>0</v>
      </c>
      <c r="O69" s="46">
        <v>3</v>
      </c>
      <c r="P69" s="46">
        <v>0</v>
      </c>
      <c r="Q69" s="46">
        <v>5</v>
      </c>
      <c r="R69" s="46">
        <v>5</v>
      </c>
      <c r="S69" s="46">
        <v>0</v>
      </c>
      <c r="T69" s="46">
        <v>59</v>
      </c>
      <c r="U69" s="46">
        <v>100</v>
      </c>
      <c r="V69" s="46">
        <v>41</v>
      </c>
    </row>
    <row r="70" spans="1:22" ht="15.75" customHeight="1">
      <c r="A70" s="46" t="s">
        <v>240</v>
      </c>
      <c r="B70" s="46" t="s">
        <v>237</v>
      </c>
      <c r="C70" s="46" t="s">
        <v>239</v>
      </c>
      <c r="D70" s="46">
        <v>4</v>
      </c>
      <c r="E70" s="46">
        <v>1</v>
      </c>
      <c r="F70" s="46">
        <v>4</v>
      </c>
      <c r="G70" s="46">
        <v>2</v>
      </c>
      <c r="H70" s="46">
        <v>0</v>
      </c>
      <c r="I70" s="46">
        <v>10</v>
      </c>
      <c r="J70" s="46">
        <v>3</v>
      </c>
      <c r="K70" s="46">
        <v>6</v>
      </c>
      <c r="L70" s="46">
        <v>4</v>
      </c>
      <c r="M70" s="46">
        <v>2</v>
      </c>
      <c r="N70" s="46">
        <v>0</v>
      </c>
      <c r="O70" s="5">
        <v>0</v>
      </c>
      <c r="P70" s="46">
        <v>4</v>
      </c>
      <c r="Q70" s="46">
        <v>2</v>
      </c>
      <c r="R70" s="46">
        <v>6</v>
      </c>
      <c r="S70" s="46">
        <v>4</v>
      </c>
      <c r="T70" s="46">
        <v>110</v>
      </c>
      <c r="U70" s="46">
        <v>120</v>
      </c>
      <c r="V70" s="46">
        <v>10</v>
      </c>
    </row>
    <row r="71" spans="1:22" ht="15.75" customHeight="1">
      <c r="A71" s="46" t="s">
        <v>242</v>
      </c>
      <c r="B71" s="46" t="s">
        <v>237</v>
      </c>
      <c r="C71" s="46" t="s">
        <v>239</v>
      </c>
      <c r="D71" s="46">
        <v>12</v>
      </c>
      <c r="E71" s="46">
        <v>1</v>
      </c>
      <c r="F71" s="46">
        <v>2</v>
      </c>
      <c r="G71" s="46">
        <v>0</v>
      </c>
      <c r="H71" s="46">
        <v>0</v>
      </c>
      <c r="I71" s="46">
        <v>5</v>
      </c>
      <c r="J71" s="46">
        <v>4</v>
      </c>
      <c r="K71" s="46">
        <v>0</v>
      </c>
      <c r="L71" s="46">
        <v>2</v>
      </c>
      <c r="M71" s="46">
        <v>0</v>
      </c>
      <c r="N71" s="46">
        <v>0</v>
      </c>
      <c r="O71" s="46">
        <v>2</v>
      </c>
      <c r="P71" s="46">
        <v>0</v>
      </c>
      <c r="Q71" s="46">
        <v>4</v>
      </c>
      <c r="R71" s="46">
        <v>3</v>
      </c>
      <c r="S71" s="5">
        <v>0</v>
      </c>
      <c r="T71" s="46">
        <v>30</v>
      </c>
      <c r="U71" s="46">
        <v>60</v>
      </c>
      <c r="V71" s="46">
        <v>30</v>
      </c>
    </row>
    <row r="72" spans="1:22" ht="15.75" customHeight="1">
      <c r="A72" s="46" t="s">
        <v>244</v>
      </c>
      <c r="B72" s="46" t="s">
        <v>237</v>
      </c>
      <c r="C72" s="46" t="s">
        <v>239</v>
      </c>
      <c r="D72" s="46">
        <v>16</v>
      </c>
      <c r="E72" s="46">
        <v>1</v>
      </c>
      <c r="F72" s="46">
        <v>2</v>
      </c>
      <c r="G72" s="46">
        <v>2</v>
      </c>
      <c r="H72" s="46">
        <v>0</v>
      </c>
      <c r="I72" s="46">
        <v>9</v>
      </c>
      <c r="J72" s="46">
        <v>5</v>
      </c>
      <c r="K72" s="46">
        <v>2</v>
      </c>
      <c r="L72" s="46">
        <v>2</v>
      </c>
      <c r="M72" s="46">
        <v>2</v>
      </c>
      <c r="N72" s="46">
        <v>0</v>
      </c>
      <c r="O72" s="46">
        <v>3</v>
      </c>
      <c r="P72" s="46">
        <v>0</v>
      </c>
      <c r="Q72" s="46">
        <v>2</v>
      </c>
      <c r="R72" s="46">
        <v>5</v>
      </c>
      <c r="S72" s="46">
        <v>3</v>
      </c>
      <c r="T72" s="46">
        <v>76</v>
      </c>
      <c r="U72" s="46">
        <v>100</v>
      </c>
      <c r="V72" s="46">
        <v>24</v>
      </c>
    </row>
    <row r="73" spans="1:22" ht="15.75" customHeight="1">
      <c r="A73" s="46" t="s">
        <v>246</v>
      </c>
      <c r="B73" s="46" t="s">
        <v>237</v>
      </c>
      <c r="C73" s="46" t="s">
        <v>239</v>
      </c>
      <c r="D73" s="46">
        <v>27</v>
      </c>
      <c r="E73" s="46">
        <v>1</v>
      </c>
      <c r="F73" s="46">
        <v>4</v>
      </c>
      <c r="G73" s="46">
        <v>0</v>
      </c>
      <c r="H73" s="46">
        <v>0</v>
      </c>
      <c r="I73" s="46">
        <v>4</v>
      </c>
      <c r="J73" s="46">
        <v>3</v>
      </c>
      <c r="K73" s="46">
        <v>1</v>
      </c>
      <c r="L73" s="46">
        <v>4</v>
      </c>
      <c r="M73" s="46">
        <v>0</v>
      </c>
      <c r="N73" s="46">
        <v>0</v>
      </c>
      <c r="O73" s="5">
        <v>0</v>
      </c>
      <c r="P73" s="46">
        <v>1</v>
      </c>
      <c r="Q73" s="46">
        <v>5</v>
      </c>
      <c r="R73" s="46">
        <v>3</v>
      </c>
      <c r="S73" s="5">
        <v>0</v>
      </c>
      <c r="T73" s="46">
        <v>36</v>
      </c>
      <c r="U73" s="46">
        <v>60</v>
      </c>
      <c r="V73" s="46">
        <v>24</v>
      </c>
    </row>
    <row r="74" spans="1:22" ht="15.75" customHeight="1">
      <c r="A74" s="46" t="s">
        <v>248</v>
      </c>
      <c r="B74" s="46" t="s">
        <v>237</v>
      </c>
      <c r="C74" s="46" t="s">
        <v>239</v>
      </c>
      <c r="D74" s="46">
        <v>39</v>
      </c>
      <c r="E74" s="46">
        <v>1</v>
      </c>
      <c r="F74" s="46">
        <v>4</v>
      </c>
      <c r="G74" s="46">
        <v>3</v>
      </c>
      <c r="H74" s="46">
        <v>0</v>
      </c>
      <c r="I74" s="46">
        <v>9</v>
      </c>
      <c r="J74" s="46">
        <v>6</v>
      </c>
      <c r="K74" s="46">
        <v>3</v>
      </c>
      <c r="L74" s="46">
        <v>4</v>
      </c>
      <c r="M74" s="46">
        <v>3</v>
      </c>
      <c r="N74" s="46">
        <v>0</v>
      </c>
      <c r="O74" s="46">
        <v>2</v>
      </c>
      <c r="P74" s="46">
        <v>0</v>
      </c>
      <c r="R74" s="46">
        <v>6</v>
      </c>
      <c r="S74" s="46">
        <v>6</v>
      </c>
      <c r="T74" s="46">
        <v>64</v>
      </c>
      <c r="U74" s="46">
        <v>120</v>
      </c>
      <c r="V74" s="46">
        <v>56</v>
      </c>
    </row>
    <row r="75" spans="1:22" ht="15.75" customHeight="1">
      <c r="A75" s="46" t="s">
        <v>250</v>
      </c>
      <c r="B75" s="46" t="s">
        <v>89</v>
      </c>
      <c r="C75" s="46" t="s">
        <v>87</v>
      </c>
      <c r="D75" s="46">
        <v>5</v>
      </c>
      <c r="E75" s="46">
        <v>0.5</v>
      </c>
      <c r="F75" s="46">
        <v>2</v>
      </c>
      <c r="G75" s="46">
        <v>2</v>
      </c>
      <c r="H75" s="46">
        <v>0</v>
      </c>
      <c r="I75" s="46">
        <v>8</v>
      </c>
      <c r="J75" s="46">
        <v>5</v>
      </c>
      <c r="K75" s="46">
        <v>2</v>
      </c>
      <c r="L75" s="46">
        <v>0</v>
      </c>
      <c r="M75" s="46">
        <v>0</v>
      </c>
      <c r="N75" s="46">
        <v>0</v>
      </c>
      <c r="O75" s="46">
        <v>5</v>
      </c>
      <c r="P75" s="46">
        <v>2</v>
      </c>
      <c r="Q75" s="46">
        <v>3</v>
      </c>
      <c r="R75" s="46">
        <v>5</v>
      </c>
      <c r="S75" s="46">
        <v>2</v>
      </c>
      <c r="T75" s="46">
        <v>28</v>
      </c>
      <c r="U75" s="46">
        <v>100</v>
      </c>
      <c r="V75" s="46">
        <v>72</v>
      </c>
    </row>
    <row r="76" spans="1:22" ht="15.75" customHeight="1">
      <c r="A76" s="46" t="s">
        <v>252</v>
      </c>
      <c r="B76" s="46" t="s">
        <v>89</v>
      </c>
      <c r="C76" s="46" t="s">
        <v>87</v>
      </c>
      <c r="D76" s="46">
        <v>7</v>
      </c>
      <c r="E76" s="46">
        <v>0.5</v>
      </c>
      <c r="F76" s="46">
        <v>2</v>
      </c>
      <c r="G76" s="46">
        <v>1</v>
      </c>
      <c r="H76" s="46">
        <v>0</v>
      </c>
      <c r="I76" s="46">
        <v>5</v>
      </c>
      <c r="J76" s="46">
        <v>3</v>
      </c>
      <c r="K76" s="46">
        <v>2</v>
      </c>
      <c r="L76" s="46">
        <v>0</v>
      </c>
      <c r="M76" s="46">
        <v>0</v>
      </c>
      <c r="N76" s="46">
        <v>0</v>
      </c>
      <c r="O76" s="46">
        <v>3</v>
      </c>
      <c r="P76" s="46">
        <v>2</v>
      </c>
      <c r="Q76" s="46">
        <v>1</v>
      </c>
      <c r="R76" s="46">
        <v>3</v>
      </c>
      <c r="S76" s="46">
        <v>2</v>
      </c>
      <c r="T76" s="46">
        <v>16</v>
      </c>
      <c r="U76" s="46">
        <v>60</v>
      </c>
      <c r="V76" s="46">
        <v>44</v>
      </c>
    </row>
    <row r="77" spans="1:22" ht="15.75" customHeight="1">
      <c r="A77" s="46" t="s">
        <v>254</v>
      </c>
      <c r="B77" s="46" t="s">
        <v>89</v>
      </c>
      <c r="C77" s="46" t="s">
        <v>87</v>
      </c>
      <c r="D77" s="46">
        <v>8</v>
      </c>
      <c r="E77" s="46">
        <v>0.5</v>
      </c>
      <c r="F77" s="46">
        <v>1</v>
      </c>
      <c r="G77" s="46">
        <v>1</v>
      </c>
      <c r="H77" s="46">
        <v>0</v>
      </c>
      <c r="I77" s="46">
        <v>4</v>
      </c>
      <c r="J77" s="46">
        <v>1</v>
      </c>
      <c r="K77" s="46">
        <v>2</v>
      </c>
      <c r="L77" s="46">
        <v>0</v>
      </c>
      <c r="M77" s="46">
        <v>0</v>
      </c>
      <c r="N77" s="46">
        <v>0</v>
      </c>
      <c r="O77" s="46">
        <v>1</v>
      </c>
      <c r="P77" s="46">
        <v>2</v>
      </c>
      <c r="Q77" s="46">
        <v>1</v>
      </c>
      <c r="R77" s="46">
        <v>2</v>
      </c>
      <c r="S77" s="46">
        <v>1</v>
      </c>
      <c r="T77" s="46">
        <v>36</v>
      </c>
      <c r="U77" s="46">
        <v>40</v>
      </c>
      <c r="V77" s="46">
        <v>4</v>
      </c>
    </row>
    <row r="78" spans="1:22" ht="15.75" customHeight="1">
      <c r="A78" s="46" t="s">
        <v>256</v>
      </c>
      <c r="B78" s="46" t="s">
        <v>89</v>
      </c>
      <c r="C78" s="46" t="s">
        <v>87</v>
      </c>
      <c r="D78" s="46">
        <v>17</v>
      </c>
      <c r="E78" s="46">
        <v>0.5</v>
      </c>
      <c r="F78" s="46">
        <v>2</v>
      </c>
      <c r="G78" s="46">
        <v>1</v>
      </c>
      <c r="H78" s="46">
        <v>1</v>
      </c>
      <c r="I78" s="46">
        <v>8</v>
      </c>
      <c r="J78" s="46">
        <v>3</v>
      </c>
      <c r="K78" s="46">
        <v>4</v>
      </c>
      <c r="L78" s="46">
        <v>0</v>
      </c>
      <c r="M78" s="46">
        <v>0</v>
      </c>
      <c r="N78" s="46">
        <v>0</v>
      </c>
      <c r="O78" s="46">
        <v>3</v>
      </c>
      <c r="P78" s="46">
        <v>4</v>
      </c>
      <c r="Q78" s="46">
        <v>2</v>
      </c>
      <c r="R78" s="46">
        <v>5</v>
      </c>
      <c r="S78" s="46">
        <v>3</v>
      </c>
      <c r="T78" s="46">
        <v>18</v>
      </c>
      <c r="U78" s="46">
        <v>100</v>
      </c>
      <c r="V78" s="46">
        <v>82</v>
      </c>
    </row>
    <row r="79" spans="1:22" ht="15.75" customHeight="1">
      <c r="A79" s="46" t="s">
        <v>258</v>
      </c>
      <c r="B79" s="46" t="s">
        <v>89</v>
      </c>
      <c r="C79" s="46" t="s">
        <v>87</v>
      </c>
      <c r="D79" s="46">
        <v>42</v>
      </c>
      <c r="E79" s="46">
        <v>0.5</v>
      </c>
      <c r="F79" s="46">
        <v>4</v>
      </c>
      <c r="G79" s="46">
        <v>2</v>
      </c>
      <c r="H79" s="46">
        <v>2</v>
      </c>
      <c r="I79" s="46">
        <v>6</v>
      </c>
      <c r="J79" s="46">
        <v>3</v>
      </c>
      <c r="K79" s="46">
        <v>2</v>
      </c>
      <c r="L79" s="46">
        <v>0</v>
      </c>
      <c r="M79" s="46">
        <v>0</v>
      </c>
      <c r="N79" s="46">
        <v>0</v>
      </c>
      <c r="O79" s="46">
        <v>3</v>
      </c>
      <c r="P79" s="46">
        <v>2</v>
      </c>
      <c r="Q79" s="46">
        <v>2</v>
      </c>
      <c r="R79" s="46">
        <v>4</v>
      </c>
      <c r="S79" s="46">
        <v>2</v>
      </c>
      <c r="T79" s="46">
        <v>32</v>
      </c>
      <c r="U79" s="46">
        <v>80</v>
      </c>
      <c r="V79" s="46">
        <v>48</v>
      </c>
    </row>
    <row r="80" spans="1:22" ht="15.75" customHeight="1">
      <c r="A80" s="46" t="s">
        <v>892</v>
      </c>
      <c r="B80" s="46" t="s">
        <v>89</v>
      </c>
      <c r="C80" s="46" t="s">
        <v>87</v>
      </c>
      <c r="D80" s="46">
        <v>48</v>
      </c>
      <c r="E80" s="46">
        <v>0.5</v>
      </c>
      <c r="F80" s="46">
        <v>1</v>
      </c>
      <c r="G80" s="46">
        <v>1</v>
      </c>
      <c r="H80" s="46">
        <v>0</v>
      </c>
      <c r="I80" s="46">
        <v>3</v>
      </c>
      <c r="J80" s="46">
        <v>2</v>
      </c>
      <c r="K80" s="46">
        <v>1</v>
      </c>
      <c r="L80" s="46">
        <v>0</v>
      </c>
      <c r="M80" s="46">
        <v>0</v>
      </c>
      <c r="N80" s="46">
        <v>0</v>
      </c>
      <c r="O80" s="46">
        <v>2</v>
      </c>
      <c r="P80" s="46">
        <v>1</v>
      </c>
      <c r="Q80" s="46">
        <v>2</v>
      </c>
      <c r="R80" s="46">
        <v>2</v>
      </c>
      <c r="S80" s="46">
        <v>0</v>
      </c>
      <c r="T80" s="46">
        <v>16</v>
      </c>
      <c r="U80" s="46">
        <v>40</v>
      </c>
      <c r="V80" s="46">
        <v>24</v>
      </c>
    </row>
    <row r="81" spans="1:22" ht="15.75" customHeight="1">
      <c r="A81" s="46" t="s">
        <v>260</v>
      </c>
      <c r="B81" s="46" t="s">
        <v>89</v>
      </c>
      <c r="C81" s="46" t="s">
        <v>87</v>
      </c>
      <c r="D81" s="46">
        <v>59</v>
      </c>
      <c r="E81" s="46">
        <v>0.5</v>
      </c>
      <c r="F81" s="46">
        <v>5</v>
      </c>
      <c r="G81" s="46">
        <v>1</v>
      </c>
      <c r="H81" s="46">
        <v>0</v>
      </c>
      <c r="I81" s="46">
        <v>9</v>
      </c>
      <c r="J81" s="46">
        <v>6</v>
      </c>
      <c r="K81" s="46">
        <v>2</v>
      </c>
      <c r="L81" s="46">
        <v>0</v>
      </c>
      <c r="M81" s="46">
        <v>0</v>
      </c>
      <c r="N81" s="46">
        <v>0</v>
      </c>
      <c r="O81" s="46">
        <v>6</v>
      </c>
      <c r="P81" s="46">
        <v>2</v>
      </c>
      <c r="Q81" s="46">
        <v>4</v>
      </c>
      <c r="R81" s="46">
        <v>5</v>
      </c>
      <c r="S81" s="46">
        <v>1</v>
      </c>
      <c r="T81" s="46">
        <v>14</v>
      </c>
      <c r="U81" s="46">
        <v>100</v>
      </c>
      <c r="V81" s="46">
        <v>86</v>
      </c>
    </row>
    <row r="82" spans="1:22" ht="15.75" customHeight="1">
      <c r="A82" s="46" t="s">
        <v>262</v>
      </c>
      <c r="B82" s="46" t="s">
        <v>89</v>
      </c>
      <c r="C82" s="46" t="s">
        <v>87</v>
      </c>
      <c r="D82" s="46">
        <v>62</v>
      </c>
      <c r="E82" s="46">
        <v>0.5</v>
      </c>
      <c r="F82" s="46">
        <v>4</v>
      </c>
      <c r="G82" s="46">
        <v>0</v>
      </c>
      <c r="H82" s="46">
        <v>0</v>
      </c>
      <c r="I82" s="46">
        <v>7</v>
      </c>
      <c r="J82" s="46">
        <v>6</v>
      </c>
      <c r="K82" s="46">
        <v>1</v>
      </c>
      <c r="L82" s="46">
        <v>0</v>
      </c>
      <c r="M82" s="46">
        <v>0</v>
      </c>
      <c r="N82" s="46">
        <v>0</v>
      </c>
      <c r="O82" s="46">
        <v>6</v>
      </c>
      <c r="P82" s="46">
        <v>1</v>
      </c>
      <c r="Q82" s="46">
        <v>2</v>
      </c>
      <c r="R82" s="46">
        <v>5</v>
      </c>
      <c r="S82" s="46">
        <v>3</v>
      </c>
      <c r="T82" s="46">
        <v>26</v>
      </c>
      <c r="U82" s="46">
        <v>100</v>
      </c>
      <c r="V82" s="46">
        <v>74</v>
      </c>
    </row>
    <row r="83" spans="1:22" ht="15.75" customHeight="1">
      <c r="A83" s="46" t="s">
        <v>264</v>
      </c>
      <c r="B83" s="46" t="s">
        <v>89</v>
      </c>
      <c r="C83" s="46" t="s">
        <v>87</v>
      </c>
      <c r="D83" s="46">
        <v>86</v>
      </c>
      <c r="E83" s="46">
        <v>0.5</v>
      </c>
      <c r="F83" s="46">
        <v>1</v>
      </c>
      <c r="G83" s="46">
        <v>1</v>
      </c>
      <c r="H83" s="46">
        <v>0</v>
      </c>
      <c r="I83" s="46">
        <v>5</v>
      </c>
      <c r="J83" s="46">
        <v>2</v>
      </c>
      <c r="K83" s="46">
        <v>3</v>
      </c>
      <c r="L83" s="46">
        <v>0</v>
      </c>
      <c r="M83" s="46">
        <v>0</v>
      </c>
      <c r="N83" s="46">
        <v>0</v>
      </c>
      <c r="O83" s="46">
        <v>2</v>
      </c>
      <c r="P83" s="46">
        <v>3</v>
      </c>
      <c r="Q83" s="46">
        <v>1</v>
      </c>
      <c r="R83" s="46">
        <v>3</v>
      </c>
      <c r="S83" s="46">
        <v>2</v>
      </c>
      <c r="T83" s="46">
        <v>10</v>
      </c>
      <c r="U83" s="46">
        <v>60</v>
      </c>
      <c r="V83" s="46">
        <v>50</v>
      </c>
    </row>
    <row r="84" spans="1:22" ht="15.75" customHeight="1">
      <c r="A84" s="46" t="s">
        <v>266</v>
      </c>
      <c r="B84" s="46" t="s">
        <v>89</v>
      </c>
      <c r="C84" s="46" t="s">
        <v>87</v>
      </c>
      <c r="D84" s="46">
        <v>91</v>
      </c>
      <c r="E84" s="46">
        <v>0.5</v>
      </c>
      <c r="F84" s="46">
        <v>3</v>
      </c>
      <c r="G84" s="46">
        <v>1</v>
      </c>
      <c r="H84" s="46">
        <v>0</v>
      </c>
      <c r="I84" s="46">
        <v>5</v>
      </c>
      <c r="J84" s="46">
        <v>3</v>
      </c>
      <c r="K84" s="46">
        <v>1</v>
      </c>
      <c r="L84" s="46">
        <v>0</v>
      </c>
      <c r="M84" s="46">
        <v>0</v>
      </c>
      <c r="N84" s="46">
        <v>0</v>
      </c>
      <c r="O84" s="46">
        <v>3</v>
      </c>
      <c r="P84" s="46">
        <v>1</v>
      </c>
      <c r="Q84" s="46">
        <v>2</v>
      </c>
      <c r="R84" s="46">
        <v>3</v>
      </c>
      <c r="S84" s="46">
        <v>1</v>
      </c>
      <c r="T84" s="46">
        <v>25</v>
      </c>
      <c r="U84" s="46">
        <v>60</v>
      </c>
      <c r="V84" s="46">
        <v>35</v>
      </c>
    </row>
    <row r="85" spans="1:22" ht="15.75" customHeight="1">
      <c r="A85" s="46" t="s">
        <v>268</v>
      </c>
      <c r="B85" s="46" t="s">
        <v>89</v>
      </c>
      <c r="C85" s="46" t="s">
        <v>87</v>
      </c>
      <c r="D85" s="46">
        <v>102</v>
      </c>
      <c r="E85" s="46">
        <v>0.5</v>
      </c>
      <c r="F85" s="46">
        <v>1</v>
      </c>
      <c r="G85" s="46">
        <v>1</v>
      </c>
      <c r="H85" s="46">
        <v>0</v>
      </c>
      <c r="I85" s="46">
        <v>6</v>
      </c>
      <c r="J85" s="46">
        <v>2</v>
      </c>
      <c r="K85" s="46">
        <v>3</v>
      </c>
      <c r="L85" s="46">
        <v>0</v>
      </c>
      <c r="M85" s="46">
        <v>0</v>
      </c>
      <c r="N85" s="46">
        <v>0</v>
      </c>
      <c r="O85" s="46">
        <v>2</v>
      </c>
      <c r="P85" s="46">
        <v>3</v>
      </c>
      <c r="Q85" s="46">
        <v>1</v>
      </c>
      <c r="R85" s="46">
        <v>4</v>
      </c>
      <c r="S85" s="46">
        <v>3</v>
      </c>
      <c r="T85" s="46">
        <v>25</v>
      </c>
      <c r="U85" s="46">
        <v>80</v>
      </c>
      <c r="V85" s="46">
        <v>55</v>
      </c>
    </row>
    <row r="86" spans="1:22" ht="15.75" customHeight="1">
      <c r="A86" s="46" t="s">
        <v>270</v>
      </c>
      <c r="B86" s="46" t="s">
        <v>89</v>
      </c>
      <c r="C86" s="46" t="s">
        <v>87</v>
      </c>
      <c r="D86" s="46">
        <v>104</v>
      </c>
      <c r="E86" s="46">
        <v>0.5</v>
      </c>
      <c r="F86" s="46">
        <v>4</v>
      </c>
      <c r="G86" s="46">
        <v>0</v>
      </c>
      <c r="H86" s="46">
        <v>0</v>
      </c>
      <c r="I86" s="46">
        <v>9</v>
      </c>
      <c r="J86" s="46">
        <v>8</v>
      </c>
      <c r="K86" s="46">
        <v>0</v>
      </c>
      <c r="L86" s="46">
        <v>0</v>
      </c>
      <c r="M86" s="46">
        <v>0</v>
      </c>
      <c r="N86" s="46">
        <v>0</v>
      </c>
      <c r="O86" s="46">
        <v>8</v>
      </c>
      <c r="P86" s="46">
        <v>0</v>
      </c>
      <c r="Q86" s="46">
        <v>4</v>
      </c>
      <c r="R86" s="46">
        <v>6</v>
      </c>
      <c r="S86" s="46">
        <v>2</v>
      </c>
      <c r="T86" s="46">
        <v>71</v>
      </c>
      <c r="U86" s="46">
        <v>120</v>
      </c>
      <c r="V86" s="46">
        <v>49</v>
      </c>
    </row>
    <row r="87" spans="1:22" ht="15.75" customHeight="1">
      <c r="A87" s="46" t="s">
        <v>272</v>
      </c>
      <c r="B87" s="46" t="s">
        <v>89</v>
      </c>
      <c r="C87" s="46" t="s">
        <v>87</v>
      </c>
      <c r="D87" s="46">
        <v>135</v>
      </c>
      <c r="E87" s="46">
        <v>0.5</v>
      </c>
      <c r="F87" s="46">
        <v>2</v>
      </c>
      <c r="G87" s="46">
        <v>0</v>
      </c>
      <c r="H87" s="46">
        <v>0</v>
      </c>
      <c r="I87" s="46">
        <v>3</v>
      </c>
      <c r="J87" s="46">
        <v>2</v>
      </c>
      <c r="K87" s="46">
        <v>0</v>
      </c>
      <c r="L87" s="46">
        <v>0</v>
      </c>
      <c r="M87" s="46">
        <v>0</v>
      </c>
      <c r="N87" s="46">
        <v>0</v>
      </c>
      <c r="O87" s="46">
        <v>2</v>
      </c>
      <c r="P87" s="46">
        <v>0</v>
      </c>
      <c r="Q87" s="46">
        <v>3</v>
      </c>
      <c r="R87" s="46">
        <v>2</v>
      </c>
      <c r="S87" s="5">
        <v>0</v>
      </c>
      <c r="T87" s="46">
        <v>31</v>
      </c>
      <c r="U87" s="46">
        <v>40</v>
      </c>
      <c r="V87" s="46">
        <v>9</v>
      </c>
    </row>
    <row r="88" spans="1:22" ht="15.75" customHeight="1">
      <c r="A88" s="46" t="s">
        <v>274</v>
      </c>
      <c r="B88" s="46" t="s">
        <v>89</v>
      </c>
      <c r="C88" s="46" t="s">
        <v>87</v>
      </c>
      <c r="D88" s="46">
        <v>141</v>
      </c>
      <c r="E88" s="46">
        <v>0.5</v>
      </c>
      <c r="F88" s="46">
        <v>2</v>
      </c>
      <c r="G88" s="46">
        <v>1</v>
      </c>
      <c r="H88" s="46">
        <v>0</v>
      </c>
      <c r="I88" s="46">
        <v>7</v>
      </c>
      <c r="J88" s="46">
        <v>3</v>
      </c>
      <c r="K88" s="46">
        <v>3</v>
      </c>
      <c r="L88" s="46">
        <v>0</v>
      </c>
      <c r="M88" s="46">
        <v>0</v>
      </c>
      <c r="N88" s="46">
        <v>0</v>
      </c>
      <c r="O88" s="46">
        <v>3</v>
      </c>
      <c r="P88" s="46">
        <v>3</v>
      </c>
      <c r="Q88" s="46">
        <v>2</v>
      </c>
      <c r="R88" s="46">
        <v>4</v>
      </c>
      <c r="S88" s="46">
        <v>2</v>
      </c>
      <c r="T88" s="46">
        <v>11</v>
      </c>
      <c r="U88" s="46">
        <v>80</v>
      </c>
      <c r="V88" s="46">
        <v>69</v>
      </c>
    </row>
    <row r="89" spans="1:22" ht="15.75" customHeight="1">
      <c r="A89" s="46" t="s">
        <v>276</v>
      </c>
      <c r="B89" s="46" t="s">
        <v>89</v>
      </c>
      <c r="C89" s="46" t="s">
        <v>87</v>
      </c>
      <c r="D89" s="46">
        <v>146</v>
      </c>
      <c r="E89" s="46">
        <v>0.5</v>
      </c>
      <c r="F89" s="46">
        <v>4</v>
      </c>
      <c r="G89" s="46">
        <v>0</v>
      </c>
      <c r="H89" s="46">
        <v>4</v>
      </c>
      <c r="I89" s="46">
        <v>6</v>
      </c>
      <c r="J89" s="46">
        <v>5</v>
      </c>
      <c r="K89" s="46">
        <v>1</v>
      </c>
      <c r="L89" s="46">
        <v>0</v>
      </c>
      <c r="M89" s="46">
        <v>0</v>
      </c>
      <c r="N89" s="46">
        <v>0</v>
      </c>
      <c r="O89" s="46">
        <v>5</v>
      </c>
      <c r="P89" s="46">
        <v>1</v>
      </c>
      <c r="Q89" s="46">
        <v>3</v>
      </c>
      <c r="R89" s="46">
        <v>4</v>
      </c>
      <c r="S89" s="46">
        <v>1</v>
      </c>
      <c r="T89" s="46">
        <v>32</v>
      </c>
      <c r="U89" s="46">
        <v>80</v>
      </c>
      <c r="V89" s="46">
        <v>48</v>
      </c>
    </row>
    <row r="90" spans="1:22" ht="15.75" customHeight="1">
      <c r="A90" s="46" t="s">
        <v>278</v>
      </c>
      <c r="B90" s="46" t="s">
        <v>89</v>
      </c>
      <c r="C90" s="46" t="s">
        <v>87</v>
      </c>
      <c r="D90" s="46">
        <v>167</v>
      </c>
      <c r="E90" s="46">
        <v>0.5</v>
      </c>
      <c r="F90" s="46">
        <v>2</v>
      </c>
      <c r="G90" s="46">
        <v>0</v>
      </c>
      <c r="H90" s="46">
        <v>0</v>
      </c>
      <c r="I90" s="46">
        <v>9</v>
      </c>
      <c r="J90" s="46">
        <v>4</v>
      </c>
      <c r="K90" s="46">
        <v>4</v>
      </c>
      <c r="L90" s="46">
        <v>0</v>
      </c>
      <c r="M90" s="46">
        <v>0</v>
      </c>
      <c r="N90" s="46">
        <v>0</v>
      </c>
      <c r="O90" s="46">
        <v>4</v>
      </c>
      <c r="P90" s="46">
        <v>4</v>
      </c>
      <c r="Q90" s="46">
        <v>3</v>
      </c>
      <c r="R90" s="46">
        <v>6</v>
      </c>
      <c r="S90" s="46">
        <v>3</v>
      </c>
      <c r="T90" s="46">
        <v>40</v>
      </c>
      <c r="U90" s="46">
        <v>120</v>
      </c>
      <c r="V90" s="46">
        <v>80</v>
      </c>
    </row>
    <row r="91" spans="1:22" ht="15.75" customHeight="1">
      <c r="A91" s="46" t="s">
        <v>280</v>
      </c>
      <c r="B91" s="46" t="s">
        <v>89</v>
      </c>
      <c r="C91" s="46" t="s">
        <v>87</v>
      </c>
      <c r="D91" s="46">
        <v>179</v>
      </c>
      <c r="E91" s="46">
        <v>0.5</v>
      </c>
      <c r="F91" s="46">
        <v>3</v>
      </c>
      <c r="G91" s="46">
        <v>1</v>
      </c>
      <c r="H91" s="46">
        <v>0</v>
      </c>
      <c r="I91" s="46">
        <v>11</v>
      </c>
      <c r="J91" s="46">
        <v>8</v>
      </c>
      <c r="K91" s="46">
        <v>1</v>
      </c>
      <c r="L91" s="46">
        <v>0</v>
      </c>
      <c r="M91" s="46">
        <v>0</v>
      </c>
      <c r="N91" s="46">
        <v>0</v>
      </c>
      <c r="O91" s="46">
        <v>8</v>
      </c>
      <c r="P91" s="46">
        <v>1</v>
      </c>
      <c r="Q91" s="46">
        <v>2</v>
      </c>
      <c r="R91" s="46">
        <v>7</v>
      </c>
      <c r="S91" s="46">
        <v>5</v>
      </c>
      <c r="T91" s="46">
        <v>12</v>
      </c>
      <c r="U91" s="46">
        <v>140</v>
      </c>
      <c r="V91" s="46">
        <v>128</v>
      </c>
    </row>
    <row r="92" spans="1:22" ht="15.75" customHeight="1">
      <c r="A92" s="46" t="s">
        <v>282</v>
      </c>
      <c r="B92" s="46" t="s">
        <v>89</v>
      </c>
      <c r="C92" s="46" t="s">
        <v>87</v>
      </c>
      <c r="D92" s="46">
        <v>191</v>
      </c>
      <c r="E92" s="46">
        <v>0.5</v>
      </c>
      <c r="F92" s="46">
        <v>4</v>
      </c>
      <c r="G92" s="46">
        <v>1</v>
      </c>
      <c r="H92" s="46">
        <v>0</v>
      </c>
      <c r="I92" s="46">
        <v>6</v>
      </c>
      <c r="J92" s="46">
        <v>4</v>
      </c>
      <c r="K92" s="46">
        <v>1</v>
      </c>
      <c r="L92" s="46">
        <v>0</v>
      </c>
      <c r="M92" s="46">
        <v>0</v>
      </c>
      <c r="N92" s="46">
        <v>0</v>
      </c>
      <c r="O92" s="46">
        <v>4</v>
      </c>
      <c r="P92" s="46">
        <v>1</v>
      </c>
      <c r="Q92" s="46">
        <v>2</v>
      </c>
      <c r="R92" s="46">
        <v>4</v>
      </c>
      <c r="S92" s="46">
        <v>2</v>
      </c>
      <c r="T92" s="46">
        <v>11</v>
      </c>
      <c r="U92" s="46">
        <v>80</v>
      </c>
      <c r="V92" s="46">
        <v>69</v>
      </c>
    </row>
    <row r="93" spans="1:22" ht="15.75" customHeight="1">
      <c r="A93" s="46" t="s">
        <v>893</v>
      </c>
      <c r="B93" s="46" t="s">
        <v>89</v>
      </c>
      <c r="C93" s="46" t="s">
        <v>87</v>
      </c>
      <c r="D93" s="46">
        <v>202</v>
      </c>
      <c r="E93" s="46">
        <v>0.5</v>
      </c>
      <c r="F93" s="46">
        <v>6</v>
      </c>
      <c r="G93" s="46">
        <v>0</v>
      </c>
      <c r="H93" s="46">
        <v>0</v>
      </c>
      <c r="I93" s="46">
        <v>3</v>
      </c>
      <c r="J93" s="46">
        <v>2</v>
      </c>
      <c r="K93" s="46">
        <v>0</v>
      </c>
      <c r="L93" s="46">
        <v>0</v>
      </c>
      <c r="M93" s="46">
        <v>0</v>
      </c>
      <c r="N93" s="46">
        <v>0</v>
      </c>
      <c r="O93" s="46">
        <v>2</v>
      </c>
      <c r="P93" s="46">
        <v>0</v>
      </c>
      <c r="Q93" s="46">
        <v>1</v>
      </c>
      <c r="R93" s="46">
        <v>2</v>
      </c>
      <c r="S93" s="46">
        <v>1</v>
      </c>
      <c r="T93" s="46">
        <v>3</v>
      </c>
      <c r="U93" s="46">
        <v>40</v>
      </c>
      <c r="V93" s="46">
        <v>37</v>
      </c>
    </row>
    <row r="94" spans="1:22" ht="15.75" customHeight="1">
      <c r="A94" s="46" t="s">
        <v>284</v>
      </c>
      <c r="B94" s="46" t="s">
        <v>89</v>
      </c>
      <c r="C94" s="46" t="s">
        <v>87</v>
      </c>
      <c r="D94" s="46">
        <v>210</v>
      </c>
      <c r="E94" s="46">
        <v>0.5</v>
      </c>
      <c r="F94" s="46">
        <v>1</v>
      </c>
      <c r="G94" s="46">
        <v>1</v>
      </c>
      <c r="H94" s="46">
        <v>1</v>
      </c>
      <c r="I94" s="46">
        <v>5</v>
      </c>
      <c r="J94" s="46">
        <v>2</v>
      </c>
      <c r="K94" s="46">
        <v>2</v>
      </c>
      <c r="L94" s="46">
        <v>0</v>
      </c>
      <c r="M94" s="46">
        <v>0</v>
      </c>
      <c r="N94" s="46">
        <v>0</v>
      </c>
      <c r="O94" s="46">
        <v>2</v>
      </c>
      <c r="P94" s="46">
        <v>2</v>
      </c>
      <c r="Q94" s="46">
        <v>2</v>
      </c>
      <c r="R94" s="46">
        <v>3</v>
      </c>
      <c r="S94" s="46">
        <v>1</v>
      </c>
      <c r="T94" s="46">
        <v>26</v>
      </c>
      <c r="U94" s="46">
        <v>60</v>
      </c>
      <c r="V94" s="46">
        <v>34</v>
      </c>
    </row>
    <row r="95" spans="1:22" ht="15.75" customHeight="1">
      <c r="A95" s="46" t="s">
        <v>286</v>
      </c>
      <c r="B95" s="46" t="s">
        <v>89</v>
      </c>
      <c r="C95" s="46" t="s">
        <v>87</v>
      </c>
      <c r="D95" s="46">
        <v>236</v>
      </c>
      <c r="E95" s="46">
        <v>0.5</v>
      </c>
      <c r="F95" s="46">
        <v>5</v>
      </c>
      <c r="G95" s="46">
        <v>2</v>
      </c>
      <c r="H95" s="46">
        <v>1</v>
      </c>
      <c r="I95" s="46">
        <v>9</v>
      </c>
      <c r="J95" s="46">
        <v>5</v>
      </c>
      <c r="K95" s="46">
        <v>3</v>
      </c>
      <c r="L95" s="46">
        <v>0</v>
      </c>
      <c r="M95" s="46">
        <v>0</v>
      </c>
      <c r="N95" s="46">
        <v>0</v>
      </c>
      <c r="O95" s="46">
        <v>5</v>
      </c>
      <c r="P95" s="46">
        <v>3</v>
      </c>
      <c r="Q95" s="46">
        <v>3</v>
      </c>
      <c r="R95" s="46">
        <v>6</v>
      </c>
      <c r="S95" s="46">
        <v>3</v>
      </c>
      <c r="T95" s="46">
        <v>53</v>
      </c>
      <c r="U95" s="46">
        <v>120</v>
      </c>
      <c r="V95" s="46">
        <v>67</v>
      </c>
    </row>
    <row r="96" spans="1:22" ht="15.75" customHeight="1">
      <c r="A96" s="46" t="s">
        <v>288</v>
      </c>
      <c r="B96" s="46" t="s">
        <v>89</v>
      </c>
      <c r="C96" s="46" t="s">
        <v>87</v>
      </c>
      <c r="D96" s="46">
        <v>239</v>
      </c>
      <c r="E96" s="46">
        <v>0.5</v>
      </c>
      <c r="F96" s="46">
        <v>4</v>
      </c>
      <c r="G96" s="46">
        <v>0</v>
      </c>
      <c r="H96" s="46">
        <v>0</v>
      </c>
      <c r="I96" s="46">
        <v>5</v>
      </c>
      <c r="J96" s="46">
        <v>4</v>
      </c>
      <c r="K96" s="46">
        <v>0</v>
      </c>
      <c r="L96" s="46">
        <v>0</v>
      </c>
      <c r="M96" s="46">
        <v>0</v>
      </c>
      <c r="N96" s="46">
        <v>0</v>
      </c>
      <c r="O96" s="46">
        <v>4</v>
      </c>
      <c r="P96" s="46">
        <v>0</v>
      </c>
      <c r="Q96" s="46">
        <v>4</v>
      </c>
      <c r="R96" s="46">
        <v>3</v>
      </c>
      <c r="S96" s="5">
        <v>0</v>
      </c>
      <c r="T96" s="46">
        <v>58</v>
      </c>
      <c r="U96" s="46">
        <v>60</v>
      </c>
      <c r="V96" s="46">
        <v>2</v>
      </c>
    </row>
    <row r="97" spans="1:22" ht="15.75" customHeight="1">
      <c r="A97" s="46" t="s">
        <v>290</v>
      </c>
      <c r="B97" s="46" t="s">
        <v>89</v>
      </c>
      <c r="C97" s="46" t="s">
        <v>87</v>
      </c>
      <c r="D97" s="46">
        <v>248</v>
      </c>
      <c r="E97" s="46">
        <v>0.5</v>
      </c>
      <c r="F97" s="46">
        <v>2</v>
      </c>
      <c r="G97" s="46">
        <v>0</v>
      </c>
      <c r="H97" s="46">
        <v>0</v>
      </c>
      <c r="I97" s="46">
        <v>6</v>
      </c>
      <c r="J97" s="46">
        <v>3</v>
      </c>
      <c r="K97" s="46">
        <v>2</v>
      </c>
      <c r="L97" s="46">
        <v>0</v>
      </c>
      <c r="M97" s="46">
        <v>0</v>
      </c>
      <c r="N97" s="46">
        <v>0</v>
      </c>
      <c r="O97" s="46">
        <v>3</v>
      </c>
      <c r="P97" s="46">
        <v>2</v>
      </c>
      <c r="Q97" s="46">
        <v>2</v>
      </c>
      <c r="R97" s="46">
        <v>4</v>
      </c>
      <c r="S97" s="46">
        <v>2</v>
      </c>
      <c r="T97" s="46">
        <v>31</v>
      </c>
      <c r="U97" s="46">
        <v>80</v>
      </c>
      <c r="V97" s="46">
        <v>49</v>
      </c>
    </row>
    <row r="98" spans="1:22" ht="15.75" customHeight="1">
      <c r="A98" s="46" t="s">
        <v>292</v>
      </c>
      <c r="B98" s="46" t="s">
        <v>89</v>
      </c>
      <c r="C98" s="46" t="s">
        <v>87</v>
      </c>
      <c r="D98" s="46">
        <v>250</v>
      </c>
      <c r="E98" s="46">
        <v>0.5</v>
      </c>
      <c r="F98" s="46">
        <v>3</v>
      </c>
      <c r="G98" s="46">
        <v>0</v>
      </c>
      <c r="H98" s="46">
        <v>0</v>
      </c>
      <c r="I98" s="46">
        <v>5</v>
      </c>
      <c r="J98" s="46">
        <v>4</v>
      </c>
      <c r="K98" s="46">
        <v>0</v>
      </c>
      <c r="L98" s="46">
        <v>0</v>
      </c>
      <c r="M98" s="46">
        <v>0</v>
      </c>
      <c r="N98" s="46">
        <v>0</v>
      </c>
      <c r="O98" s="46">
        <v>4</v>
      </c>
      <c r="P98" s="46">
        <v>0</v>
      </c>
      <c r="Q98" s="46">
        <v>2</v>
      </c>
      <c r="R98" s="46">
        <v>3</v>
      </c>
      <c r="S98" s="46">
        <v>1</v>
      </c>
      <c r="T98" s="46">
        <v>28</v>
      </c>
      <c r="U98" s="46">
        <v>60</v>
      </c>
      <c r="V98" s="46">
        <v>32</v>
      </c>
    </row>
    <row r="99" spans="1:22" ht="15.75" customHeight="1">
      <c r="A99" s="46" t="s">
        <v>294</v>
      </c>
      <c r="B99" s="46" t="s">
        <v>89</v>
      </c>
      <c r="C99" s="46" t="s">
        <v>87</v>
      </c>
      <c r="D99" s="46">
        <v>263</v>
      </c>
      <c r="E99" s="46">
        <v>0.5</v>
      </c>
      <c r="F99" s="46">
        <v>4</v>
      </c>
      <c r="G99" s="46">
        <v>0</v>
      </c>
      <c r="H99" s="46">
        <v>0</v>
      </c>
      <c r="I99" s="46">
        <v>7</v>
      </c>
      <c r="J99" s="46">
        <v>6</v>
      </c>
      <c r="K99" s="46">
        <v>0</v>
      </c>
      <c r="L99" s="46">
        <v>0</v>
      </c>
      <c r="M99" s="46">
        <v>0</v>
      </c>
      <c r="N99" s="46">
        <v>0</v>
      </c>
      <c r="O99" s="46">
        <v>6</v>
      </c>
      <c r="P99" s="46">
        <v>0</v>
      </c>
      <c r="Q99" s="46">
        <v>3</v>
      </c>
      <c r="R99" s="46">
        <v>4</v>
      </c>
      <c r="S99" s="46">
        <v>1</v>
      </c>
      <c r="T99" s="46">
        <v>33</v>
      </c>
      <c r="U99" s="46">
        <v>80</v>
      </c>
      <c r="V99" s="46">
        <v>47</v>
      </c>
    </row>
    <row r="100" spans="1:22" ht="15.75" customHeight="1">
      <c r="A100" s="46" t="s">
        <v>296</v>
      </c>
      <c r="B100" s="46" t="s">
        <v>89</v>
      </c>
      <c r="C100" s="46" t="s">
        <v>87</v>
      </c>
      <c r="D100" s="46">
        <v>309</v>
      </c>
      <c r="E100" s="46">
        <v>0.5</v>
      </c>
      <c r="F100" s="46">
        <v>3</v>
      </c>
      <c r="G100" s="46">
        <v>0</v>
      </c>
      <c r="H100" s="46">
        <v>0</v>
      </c>
      <c r="I100" s="46">
        <v>3</v>
      </c>
      <c r="J100" s="46">
        <v>3</v>
      </c>
      <c r="K100" s="46">
        <v>0</v>
      </c>
      <c r="L100" s="46">
        <v>0</v>
      </c>
      <c r="M100" s="46">
        <v>0</v>
      </c>
      <c r="N100" s="46">
        <v>0</v>
      </c>
      <c r="O100" s="46">
        <v>3</v>
      </c>
      <c r="P100" s="46">
        <v>0</v>
      </c>
      <c r="Q100" s="46">
        <v>2</v>
      </c>
      <c r="R100" s="46">
        <v>2</v>
      </c>
      <c r="S100" s="46">
        <v>0</v>
      </c>
      <c r="T100" s="46">
        <v>10</v>
      </c>
      <c r="U100" s="46">
        <v>40</v>
      </c>
      <c r="V100" s="46">
        <v>30</v>
      </c>
    </row>
    <row r="101" spans="1:22" ht="15.75" customHeight="1">
      <c r="A101" s="46" t="s">
        <v>298</v>
      </c>
      <c r="B101" s="46" t="s">
        <v>89</v>
      </c>
      <c r="C101" s="46" t="s">
        <v>87</v>
      </c>
      <c r="D101" s="46">
        <v>327</v>
      </c>
      <c r="E101" s="46">
        <v>0.5</v>
      </c>
      <c r="F101" s="46">
        <v>0</v>
      </c>
      <c r="G101" s="46">
        <v>0</v>
      </c>
      <c r="I101" s="46">
        <v>4</v>
      </c>
      <c r="J101" s="46">
        <v>3</v>
      </c>
      <c r="K101" s="46">
        <v>0</v>
      </c>
      <c r="L101" s="46">
        <v>0</v>
      </c>
      <c r="M101" s="46">
        <v>0</v>
      </c>
      <c r="N101" s="46">
        <v>0</v>
      </c>
      <c r="O101" s="46">
        <v>3</v>
      </c>
      <c r="P101" s="46">
        <v>0</v>
      </c>
      <c r="Q101" s="46">
        <v>1</v>
      </c>
      <c r="R101" s="46">
        <v>2</v>
      </c>
      <c r="S101" s="46">
        <v>1</v>
      </c>
      <c r="T101" s="46">
        <v>7</v>
      </c>
      <c r="U101" s="46">
        <v>40</v>
      </c>
      <c r="V101" s="46">
        <v>33</v>
      </c>
    </row>
    <row r="102" spans="1:22" ht="15.75" customHeight="1">
      <c r="A102" s="46" t="s">
        <v>894</v>
      </c>
      <c r="B102" s="46" t="s">
        <v>89</v>
      </c>
      <c r="C102" s="46" t="s">
        <v>87</v>
      </c>
      <c r="D102" s="46">
        <v>329</v>
      </c>
      <c r="E102" s="46">
        <v>0.5</v>
      </c>
      <c r="F102" s="46">
        <v>1</v>
      </c>
      <c r="G102" s="46">
        <v>0</v>
      </c>
      <c r="H102" s="46">
        <v>0</v>
      </c>
      <c r="I102" s="46">
        <v>2</v>
      </c>
      <c r="J102" s="46">
        <v>2</v>
      </c>
      <c r="K102" s="46">
        <v>0</v>
      </c>
      <c r="L102" s="46">
        <v>0</v>
      </c>
      <c r="M102" s="46">
        <v>0</v>
      </c>
      <c r="N102" s="46">
        <v>0</v>
      </c>
      <c r="O102" s="46">
        <v>2</v>
      </c>
      <c r="P102" s="46">
        <v>0</v>
      </c>
      <c r="Q102" s="46">
        <v>2</v>
      </c>
      <c r="R102" s="46">
        <v>2</v>
      </c>
      <c r="S102" s="46">
        <v>0</v>
      </c>
      <c r="T102" s="46">
        <v>12</v>
      </c>
      <c r="U102" s="46">
        <v>40</v>
      </c>
      <c r="V102" s="46">
        <v>28</v>
      </c>
    </row>
    <row r="103" spans="1:22" ht="15.75" customHeight="1">
      <c r="A103" s="46" t="s">
        <v>300</v>
      </c>
      <c r="B103" s="46" t="s">
        <v>237</v>
      </c>
      <c r="C103" s="46" t="s">
        <v>239</v>
      </c>
      <c r="D103" s="46">
        <v>1</v>
      </c>
      <c r="E103" s="46">
        <v>0.5</v>
      </c>
      <c r="F103" s="46">
        <v>4</v>
      </c>
      <c r="G103" s="46">
        <v>2</v>
      </c>
      <c r="H103" s="46">
        <v>0</v>
      </c>
      <c r="I103" s="46">
        <v>6</v>
      </c>
      <c r="J103" s="46">
        <v>3</v>
      </c>
      <c r="K103" s="46">
        <v>2</v>
      </c>
      <c r="L103" s="46">
        <v>0</v>
      </c>
      <c r="M103" s="46">
        <v>0</v>
      </c>
      <c r="N103" s="46">
        <v>0</v>
      </c>
      <c r="O103" s="46">
        <v>3</v>
      </c>
      <c r="P103" s="46">
        <v>2</v>
      </c>
      <c r="Q103" s="46">
        <v>2</v>
      </c>
      <c r="R103" s="46">
        <v>4</v>
      </c>
      <c r="S103" s="46">
        <v>2</v>
      </c>
      <c r="T103" s="46">
        <v>16</v>
      </c>
      <c r="U103" s="46">
        <v>80</v>
      </c>
      <c r="V103" s="46">
        <v>64</v>
      </c>
    </row>
    <row r="104" spans="1:22" ht="15.75" customHeight="1">
      <c r="A104" s="46" t="s">
        <v>302</v>
      </c>
      <c r="B104" s="46" t="s">
        <v>237</v>
      </c>
      <c r="C104" s="46" t="s">
        <v>239</v>
      </c>
      <c r="D104" s="46">
        <v>5</v>
      </c>
      <c r="E104" s="46">
        <v>0.5</v>
      </c>
      <c r="F104" s="46">
        <v>4</v>
      </c>
      <c r="G104" s="46">
        <v>0</v>
      </c>
      <c r="I104" s="46">
        <v>7</v>
      </c>
      <c r="J104" s="46">
        <v>6</v>
      </c>
      <c r="K104" s="46">
        <v>0</v>
      </c>
      <c r="L104" s="46">
        <v>0</v>
      </c>
      <c r="M104" s="46">
        <v>0</v>
      </c>
      <c r="N104" s="46">
        <v>0</v>
      </c>
      <c r="O104" s="46">
        <v>6</v>
      </c>
      <c r="P104" s="46">
        <v>0</v>
      </c>
      <c r="Q104" s="46">
        <v>3</v>
      </c>
      <c r="R104" s="46">
        <v>4</v>
      </c>
      <c r="S104" s="46">
        <v>1</v>
      </c>
      <c r="T104" s="46">
        <v>30</v>
      </c>
      <c r="U104" s="46">
        <v>80</v>
      </c>
      <c r="V104" s="46">
        <v>50</v>
      </c>
    </row>
    <row r="105" spans="1:22" ht="15.75" customHeight="1">
      <c r="A105" s="72" t="s">
        <v>895</v>
      </c>
      <c r="B105" s="72" t="s">
        <v>237</v>
      </c>
      <c r="C105" s="72" t="s">
        <v>239</v>
      </c>
      <c r="D105" s="74">
        <v>6</v>
      </c>
      <c r="E105" s="74">
        <v>0.5</v>
      </c>
      <c r="F105" s="74">
        <v>3</v>
      </c>
      <c r="G105" s="74">
        <v>0</v>
      </c>
      <c r="H105" s="72"/>
      <c r="I105" s="74">
        <v>5</v>
      </c>
      <c r="J105" s="74">
        <v>4</v>
      </c>
      <c r="K105" s="74">
        <v>0</v>
      </c>
      <c r="L105" s="74">
        <v>0</v>
      </c>
      <c r="M105" s="74">
        <v>0</v>
      </c>
      <c r="N105" s="74">
        <v>0</v>
      </c>
      <c r="O105" s="74">
        <v>4</v>
      </c>
      <c r="P105" s="74">
        <v>0</v>
      </c>
      <c r="Q105" s="74">
        <v>2</v>
      </c>
      <c r="R105" s="74">
        <v>3</v>
      </c>
      <c r="S105" s="74">
        <v>1</v>
      </c>
      <c r="T105" s="74">
        <v>17</v>
      </c>
      <c r="U105" s="74">
        <v>60</v>
      </c>
      <c r="V105" s="74">
        <v>43</v>
      </c>
    </row>
    <row r="106" spans="1:22" ht="15.75" customHeight="1">
      <c r="A106" s="46" t="s">
        <v>896</v>
      </c>
      <c r="B106" s="46" t="s">
        <v>237</v>
      </c>
      <c r="C106" s="46" t="s">
        <v>239</v>
      </c>
      <c r="D106" s="46">
        <v>7</v>
      </c>
      <c r="E106" s="46">
        <v>0.5</v>
      </c>
      <c r="F106" s="46">
        <v>5</v>
      </c>
      <c r="G106" s="46">
        <v>0</v>
      </c>
      <c r="H106" s="46">
        <v>4</v>
      </c>
      <c r="I106" s="46">
        <v>6</v>
      </c>
      <c r="J106" s="46">
        <v>4</v>
      </c>
      <c r="K106" s="46">
        <v>1</v>
      </c>
      <c r="L106" s="46">
        <v>0</v>
      </c>
      <c r="M106" s="46">
        <v>0</v>
      </c>
      <c r="N106" s="46">
        <v>0</v>
      </c>
      <c r="O106" s="46">
        <v>4</v>
      </c>
      <c r="P106" s="46">
        <v>1</v>
      </c>
      <c r="Q106" s="46">
        <v>2</v>
      </c>
      <c r="R106" s="46">
        <v>4</v>
      </c>
      <c r="S106" s="46">
        <v>2</v>
      </c>
      <c r="T106" s="46">
        <v>0</v>
      </c>
      <c r="U106" s="46">
        <v>80</v>
      </c>
      <c r="V106" s="46">
        <v>80</v>
      </c>
    </row>
    <row r="107" spans="1:22" ht="15.75" customHeight="1">
      <c r="A107" s="46" t="s">
        <v>897</v>
      </c>
      <c r="B107" s="46" t="s">
        <v>237</v>
      </c>
      <c r="C107" s="46" t="s">
        <v>239</v>
      </c>
      <c r="D107" s="46">
        <v>11</v>
      </c>
      <c r="E107" s="46">
        <v>0.5</v>
      </c>
      <c r="F107" s="46">
        <v>0</v>
      </c>
      <c r="G107" s="46">
        <v>1</v>
      </c>
      <c r="H107" s="46">
        <v>3</v>
      </c>
      <c r="I107" s="46">
        <v>5</v>
      </c>
      <c r="J107" s="46">
        <v>2</v>
      </c>
      <c r="K107" s="46">
        <v>2</v>
      </c>
      <c r="L107" s="46">
        <v>0</v>
      </c>
      <c r="M107" s="46">
        <v>0</v>
      </c>
      <c r="N107" s="46">
        <v>0</v>
      </c>
      <c r="O107" s="46">
        <v>2</v>
      </c>
      <c r="P107" s="46">
        <v>2</v>
      </c>
      <c r="Q107" s="46">
        <v>2</v>
      </c>
      <c r="R107" s="46">
        <v>3</v>
      </c>
      <c r="S107" s="46">
        <v>1</v>
      </c>
      <c r="T107" s="46">
        <v>18</v>
      </c>
      <c r="U107" s="46">
        <v>60</v>
      </c>
      <c r="V107" s="46">
        <v>42</v>
      </c>
    </row>
    <row r="108" spans="1:22" ht="15.75" customHeight="1">
      <c r="A108" s="46" t="s">
        <v>898</v>
      </c>
      <c r="B108" s="46" t="s">
        <v>237</v>
      </c>
      <c r="C108" s="46" t="s">
        <v>239</v>
      </c>
      <c r="D108" s="46">
        <v>13</v>
      </c>
      <c r="E108" s="46">
        <v>0.5</v>
      </c>
      <c r="F108" s="46">
        <v>3</v>
      </c>
      <c r="G108" s="46">
        <v>0</v>
      </c>
      <c r="H108" s="46">
        <v>4</v>
      </c>
      <c r="I108" s="46">
        <v>5</v>
      </c>
      <c r="J108" s="46">
        <v>4</v>
      </c>
      <c r="K108" s="46">
        <v>0</v>
      </c>
      <c r="L108" s="46">
        <v>0</v>
      </c>
      <c r="M108" s="46">
        <v>0</v>
      </c>
      <c r="N108" s="46">
        <v>0</v>
      </c>
      <c r="O108" s="46">
        <v>4</v>
      </c>
      <c r="P108" s="46">
        <v>0</v>
      </c>
      <c r="Q108" s="46">
        <v>2</v>
      </c>
      <c r="R108" s="46">
        <v>3</v>
      </c>
      <c r="S108" s="46">
        <v>1</v>
      </c>
      <c r="T108" s="46">
        <v>18</v>
      </c>
      <c r="U108" s="46">
        <v>60</v>
      </c>
      <c r="V108" s="46">
        <v>42</v>
      </c>
    </row>
    <row r="109" spans="1:22" ht="15.75" customHeight="1">
      <c r="A109" s="46" t="s">
        <v>899</v>
      </c>
      <c r="B109" s="46" t="s">
        <v>237</v>
      </c>
      <c r="C109" s="46" t="s">
        <v>239</v>
      </c>
      <c r="D109" s="46">
        <v>25</v>
      </c>
      <c r="E109" s="46">
        <v>0.5</v>
      </c>
      <c r="F109" s="46">
        <v>2</v>
      </c>
      <c r="G109" s="46">
        <v>0</v>
      </c>
      <c r="H109" s="46">
        <v>3</v>
      </c>
      <c r="I109" s="46">
        <v>4</v>
      </c>
      <c r="J109" s="46">
        <v>3</v>
      </c>
      <c r="K109" s="46">
        <v>0</v>
      </c>
      <c r="L109" s="46">
        <v>0</v>
      </c>
      <c r="M109" s="46">
        <v>0</v>
      </c>
      <c r="N109" s="46">
        <v>0</v>
      </c>
      <c r="O109" s="46">
        <v>3</v>
      </c>
      <c r="P109" s="46">
        <v>0</v>
      </c>
      <c r="Q109" s="46">
        <v>1</v>
      </c>
      <c r="R109" s="46">
        <v>2</v>
      </c>
      <c r="S109" s="46">
        <v>1</v>
      </c>
      <c r="T109" s="46">
        <v>13</v>
      </c>
      <c r="U109" s="46">
        <v>40</v>
      </c>
      <c r="V109" s="46">
        <v>27</v>
      </c>
    </row>
    <row r="110" spans="1:22" ht="15.75" customHeight="1">
      <c r="A110" s="46" t="s">
        <v>304</v>
      </c>
      <c r="B110" s="46" t="s">
        <v>237</v>
      </c>
      <c r="C110" s="46" t="s">
        <v>239</v>
      </c>
      <c r="D110" s="46">
        <v>26</v>
      </c>
      <c r="E110" s="46">
        <v>0.5</v>
      </c>
      <c r="F110" s="46">
        <v>3</v>
      </c>
      <c r="G110" s="46">
        <v>1</v>
      </c>
      <c r="H110" s="46">
        <v>5</v>
      </c>
      <c r="I110" s="46">
        <v>6</v>
      </c>
      <c r="J110" s="46">
        <v>4</v>
      </c>
      <c r="K110" s="46">
        <v>1</v>
      </c>
      <c r="L110" s="46">
        <v>0</v>
      </c>
      <c r="M110" s="46">
        <v>0</v>
      </c>
      <c r="N110" s="46">
        <v>0</v>
      </c>
      <c r="O110" s="46">
        <v>4</v>
      </c>
      <c r="P110" s="46">
        <v>1</v>
      </c>
      <c r="Q110" s="46">
        <v>1</v>
      </c>
      <c r="R110" s="46">
        <v>4</v>
      </c>
      <c r="S110" s="46">
        <v>3</v>
      </c>
      <c r="T110" s="46">
        <v>18</v>
      </c>
      <c r="U110" s="46">
        <v>80</v>
      </c>
      <c r="V110" s="46">
        <v>62</v>
      </c>
    </row>
    <row r="111" spans="1:22" ht="15.75" customHeight="1">
      <c r="A111" s="46" t="s">
        <v>900</v>
      </c>
      <c r="B111" s="46" t="s">
        <v>237</v>
      </c>
      <c r="C111" s="46" t="s">
        <v>239</v>
      </c>
      <c r="D111" s="46">
        <v>29</v>
      </c>
      <c r="E111" s="46">
        <v>0.5</v>
      </c>
      <c r="F111" s="46">
        <v>3</v>
      </c>
      <c r="G111" s="46">
        <v>0</v>
      </c>
      <c r="H111" s="46">
        <v>3</v>
      </c>
      <c r="I111" s="46">
        <v>5</v>
      </c>
      <c r="J111" s="46">
        <v>3</v>
      </c>
      <c r="K111" s="46">
        <v>2</v>
      </c>
      <c r="L111" s="46">
        <v>0</v>
      </c>
      <c r="M111" s="46">
        <v>0</v>
      </c>
      <c r="N111" s="46">
        <v>0</v>
      </c>
      <c r="O111" s="46">
        <v>3</v>
      </c>
      <c r="P111" s="46">
        <v>2</v>
      </c>
      <c r="Q111" s="46">
        <v>3</v>
      </c>
      <c r="R111" s="46">
        <v>3</v>
      </c>
      <c r="S111" s="46">
        <v>0</v>
      </c>
      <c r="T111" s="46">
        <v>17</v>
      </c>
      <c r="U111" s="46">
        <v>60</v>
      </c>
      <c r="V111" s="46">
        <v>43</v>
      </c>
    </row>
    <row r="112" spans="1:22" ht="15.75" customHeight="1">
      <c r="A112" s="46" t="s">
        <v>901</v>
      </c>
      <c r="B112" s="46" t="s">
        <v>237</v>
      </c>
      <c r="C112" s="46" t="s">
        <v>239</v>
      </c>
      <c r="D112" s="46">
        <v>30</v>
      </c>
      <c r="E112" s="46">
        <v>0.5</v>
      </c>
      <c r="F112" s="46">
        <v>2</v>
      </c>
      <c r="G112" s="46">
        <v>0</v>
      </c>
      <c r="H112" s="46">
        <v>3</v>
      </c>
      <c r="I112" s="46">
        <v>5</v>
      </c>
      <c r="J112" s="46">
        <v>3</v>
      </c>
      <c r="K112" s="46">
        <v>1</v>
      </c>
      <c r="L112" s="46">
        <v>0</v>
      </c>
      <c r="M112" s="46">
        <v>0</v>
      </c>
      <c r="N112" s="46">
        <v>0</v>
      </c>
      <c r="O112" s="46">
        <v>3</v>
      </c>
      <c r="P112" s="46">
        <v>1</v>
      </c>
      <c r="Q112" s="46">
        <v>1</v>
      </c>
      <c r="R112" s="46">
        <v>3</v>
      </c>
      <c r="S112" s="46">
        <v>2</v>
      </c>
      <c r="T112" s="46">
        <v>10</v>
      </c>
      <c r="U112" s="46">
        <v>60</v>
      </c>
      <c r="V112" s="46">
        <v>50</v>
      </c>
    </row>
    <row r="113" spans="1:22" ht="15.75" customHeight="1">
      <c r="A113" s="46" t="s">
        <v>306</v>
      </c>
      <c r="B113" s="46" t="s">
        <v>237</v>
      </c>
      <c r="C113" s="46" t="s">
        <v>239</v>
      </c>
      <c r="D113" s="46">
        <v>32</v>
      </c>
      <c r="E113" s="46">
        <v>0.5</v>
      </c>
      <c r="F113" s="46">
        <v>1</v>
      </c>
      <c r="G113" s="46">
        <v>1</v>
      </c>
      <c r="H113" s="46">
        <v>3</v>
      </c>
      <c r="I113" s="46">
        <v>6</v>
      </c>
      <c r="J113" s="46">
        <v>3</v>
      </c>
      <c r="K113" s="46">
        <v>3</v>
      </c>
      <c r="L113" s="46">
        <v>0</v>
      </c>
      <c r="M113" s="46">
        <v>0</v>
      </c>
      <c r="N113" s="46">
        <v>0</v>
      </c>
      <c r="O113" s="46">
        <v>3</v>
      </c>
      <c r="P113" s="46">
        <v>3</v>
      </c>
      <c r="Q113" s="46">
        <v>2</v>
      </c>
      <c r="R113" s="46">
        <v>4</v>
      </c>
      <c r="S113" s="46">
        <v>2</v>
      </c>
      <c r="T113" s="46">
        <v>16</v>
      </c>
      <c r="U113" s="46">
        <v>80</v>
      </c>
      <c r="V113" s="46">
        <v>64</v>
      </c>
    </row>
    <row r="114" spans="1:22" ht="15.75" customHeight="1">
      <c r="A114" s="46" t="s">
        <v>308</v>
      </c>
      <c r="B114" s="46" t="s">
        <v>237</v>
      </c>
      <c r="C114" s="46" t="s">
        <v>239</v>
      </c>
      <c r="D114" s="46">
        <v>44</v>
      </c>
      <c r="E114" s="46">
        <v>0.5</v>
      </c>
      <c r="F114" s="46">
        <v>3</v>
      </c>
      <c r="G114" s="46">
        <v>0</v>
      </c>
      <c r="H114" s="46">
        <v>2</v>
      </c>
      <c r="I114" s="46">
        <v>6</v>
      </c>
      <c r="J114" s="46">
        <v>5</v>
      </c>
      <c r="K114" s="46">
        <v>0</v>
      </c>
      <c r="L114" s="46">
        <v>0</v>
      </c>
      <c r="M114" s="46">
        <v>0</v>
      </c>
      <c r="N114" s="46">
        <v>0</v>
      </c>
      <c r="O114" s="46">
        <v>5</v>
      </c>
      <c r="P114" s="46">
        <v>0</v>
      </c>
      <c r="Q114" s="46">
        <v>2</v>
      </c>
      <c r="R114" s="46">
        <v>4</v>
      </c>
      <c r="S114" s="46">
        <v>2</v>
      </c>
      <c r="T114" s="46">
        <v>24</v>
      </c>
      <c r="U114" s="46">
        <v>80</v>
      </c>
      <c r="V114" s="46">
        <v>56</v>
      </c>
    </row>
    <row r="115" spans="1:22" ht="15.75" customHeight="1">
      <c r="A115" s="46" t="s">
        <v>417</v>
      </c>
      <c r="B115" s="46" t="s">
        <v>311</v>
      </c>
      <c r="C115" s="46" t="s">
        <v>313</v>
      </c>
      <c r="D115" s="46">
        <v>1</v>
      </c>
      <c r="E115" s="46">
        <v>0.5</v>
      </c>
      <c r="F115" s="46">
        <v>5</v>
      </c>
      <c r="G115" s="46">
        <v>0</v>
      </c>
      <c r="H115" s="46">
        <v>4</v>
      </c>
      <c r="I115" s="46">
        <v>6</v>
      </c>
      <c r="J115" s="46">
        <v>5</v>
      </c>
      <c r="K115" s="46">
        <v>0</v>
      </c>
      <c r="L115" s="46">
        <v>0</v>
      </c>
      <c r="M115" s="46">
        <v>0</v>
      </c>
      <c r="N115" s="46">
        <v>0</v>
      </c>
      <c r="O115" s="46">
        <v>5</v>
      </c>
      <c r="P115" s="46">
        <v>0</v>
      </c>
      <c r="Q115" s="46">
        <v>1</v>
      </c>
      <c r="R115" s="46">
        <v>4</v>
      </c>
      <c r="S115" s="46">
        <v>3</v>
      </c>
      <c r="T115" s="46">
        <v>13</v>
      </c>
      <c r="U115" s="46">
        <v>80</v>
      </c>
      <c r="V115" s="46">
        <v>67</v>
      </c>
    </row>
    <row r="116" spans="1:22" ht="15.75" customHeight="1">
      <c r="A116" s="46" t="s">
        <v>314</v>
      </c>
      <c r="B116" s="46" t="s">
        <v>311</v>
      </c>
      <c r="C116" s="46" t="s">
        <v>313</v>
      </c>
      <c r="D116" s="46">
        <v>3</v>
      </c>
      <c r="E116" s="46">
        <v>0.5</v>
      </c>
      <c r="F116" s="46">
        <v>2</v>
      </c>
      <c r="G116" s="46">
        <v>0</v>
      </c>
      <c r="H116" s="46">
        <v>2</v>
      </c>
      <c r="I116" s="46">
        <v>6</v>
      </c>
      <c r="J116" s="46">
        <v>4</v>
      </c>
      <c r="K116" s="46">
        <v>2</v>
      </c>
      <c r="L116" s="46">
        <v>0</v>
      </c>
      <c r="M116" s="46">
        <v>0</v>
      </c>
      <c r="N116" s="46">
        <v>0</v>
      </c>
      <c r="O116" s="46">
        <v>4</v>
      </c>
      <c r="P116" s="46">
        <v>2</v>
      </c>
      <c r="Q116" s="46">
        <v>2</v>
      </c>
      <c r="R116" s="46">
        <v>4</v>
      </c>
      <c r="S116" s="46">
        <v>2</v>
      </c>
      <c r="T116" s="46">
        <v>22</v>
      </c>
      <c r="U116" s="46">
        <v>80</v>
      </c>
      <c r="V116" s="46">
        <v>58</v>
      </c>
    </row>
    <row r="117" spans="1:22" ht="15.75" customHeight="1">
      <c r="A117" s="46" t="s">
        <v>316</v>
      </c>
      <c r="B117" s="46" t="s">
        <v>311</v>
      </c>
      <c r="C117" s="46" t="s">
        <v>313</v>
      </c>
      <c r="D117" s="46">
        <v>4</v>
      </c>
      <c r="E117" s="46">
        <v>0.5</v>
      </c>
      <c r="F117" s="46">
        <v>2</v>
      </c>
      <c r="G117" s="46">
        <v>0</v>
      </c>
      <c r="H117" s="46">
        <v>1</v>
      </c>
      <c r="I117" s="46">
        <v>5</v>
      </c>
      <c r="J117" s="46">
        <v>4</v>
      </c>
      <c r="K117" s="46">
        <v>0</v>
      </c>
      <c r="L117" s="46">
        <v>0</v>
      </c>
      <c r="M117" s="46">
        <v>0</v>
      </c>
      <c r="N117" s="46">
        <v>0</v>
      </c>
      <c r="O117" s="46">
        <v>4</v>
      </c>
      <c r="P117" s="46">
        <v>0</v>
      </c>
      <c r="Q117" s="46">
        <v>4</v>
      </c>
      <c r="R117" s="46">
        <v>3</v>
      </c>
      <c r="S117" s="5">
        <v>0</v>
      </c>
      <c r="T117" s="46">
        <v>13</v>
      </c>
      <c r="U117" s="46">
        <v>60</v>
      </c>
      <c r="V117" s="46">
        <v>47</v>
      </c>
    </row>
    <row r="118" spans="1:22" ht="15.75" customHeight="1">
      <c r="A118" s="46" t="s">
        <v>902</v>
      </c>
      <c r="B118" s="46" t="s">
        <v>311</v>
      </c>
      <c r="C118" s="46" t="s">
        <v>313</v>
      </c>
      <c r="D118" s="46">
        <v>7</v>
      </c>
      <c r="E118" s="46">
        <v>0.5</v>
      </c>
      <c r="F118" s="46">
        <v>2</v>
      </c>
      <c r="G118" s="46">
        <v>0</v>
      </c>
      <c r="H118" s="46">
        <v>2</v>
      </c>
      <c r="I118" s="46">
        <v>3</v>
      </c>
      <c r="J118" s="46">
        <v>3</v>
      </c>
      <c r="K118" s="46">
        <v>0</v>
      </c>
      <c r="L118" s="46">
        <v>0</v>
      </c>
      <c r="M118" s="46">
        <v>0</v>
      </c>
      <c r="N118" s="46">
        <v>0</v>
      </c>
      <c r="O118" s="46">
        <v>3</v>
      </c>
      <c r="P118" s="46">
        <v>0</v>
      </c>
      <c r="Q118" s="46">
        <v>2</v>
      </c>
      <c r="R118" s="46">
        <v>2</v>
      </c>
      <c r="S118" s="46">
        <v>0</v>
      </c>
      <c r="U118" s="46">
        <v>40</v>
      </c>
      <c r="V118" s="46">
        <v>40</v>
      </c>
    </row>
    <row r="119" spans="1:22" ht="15.75" customHeight="1">
      <c r="A119" s="46" t="s">
        <v>318</v>
      </c>
      <c r="B119" s="46" t="s">
        <v>311</v>
      </c>
      <c r="C119" s="46" t="s">
        <v>313</v>
      </c>
      <c r="D119" s="46">
        <v>8</v>
      </c>
      <c r="E119" s="46">
        <v>0.5</v>
      </c>
      <c r="F119" s="46">
        <v>3</v>
      </c>
      <c r="G119" s="46">
        <v>0</v>
      </c>
      <c r="H119" s="46">
        <v>3</v>
      </c>
      <c r="I119" s="46">
        <v>5</v>
      </c>
      <c r="J119" s="46">
        <v>4</v>
      </c>
      <c r="K119" s="46">
        <v>0</v>
      </c>
      <c r="L119" s="46">
        <v>0</v>
      </c>
      <c r="M119" s="46">
        <v>0</v>
      </c>
      <c r="N119" s="46">
        <v>0</v>
      </c>
      <c r="O119" s="46">
        <v>4</v>
      </c>
      <c r="P119" s="46">
        <v>0</v>
      </c>
      <c r="Q119" s="46">
        <v>3</v>
      </c>
      <c r="R119" s="46">
        <v>3</v>
      </c>
      <c r="S119" s="46">
        <v>0</v>
      </c>
      <c r="T119" s="46">
        <v>0</v>
      </c>
      <c r="U119" s="46">
        <v>60</v>
      </c>
      <c r="V119" s="46">
        <v>60</v>
      </c>
    </row>
    <row r="120" spans="1:22" ht="15.75" customHeight="1">
      <c r="A120" s="46" t="s">
        <v>903</v>
      </c>
      <c r="B120" s="46" t="s">
        <v>311</v>
      </c>
      <c r="C120" s="46" t="s">
        <v>313</v>
      </c>
      <c r="D120" s="46">
        <v>10</v>
      </c>
      <c r="E120" s="46">
        <v>0.5</v>
      </c>
      <c r="F120" s="46">
        <v>2</v>
      </c>
      <c r="G120" s="46">
        <v>0</v>
      </c>
      <c r="H120" s="46">
        <v>5</v>
      </c>
      <c r="I120" s="46">
        <v>4</v>
      </c>
      <c r="J120" s="46">
        <v>2</v>
      </c>
      <c r="K120" s="46">
        <v>1</v>
      </c>
      <c r="L120" s="46">
        <v>0</v>
      </c>
      <c r="M120" s="46">
        <v>0</v>
      </c>
      <c r="N120" s="46">
        <v>0</v>
      </c>
      <c r="O120" s="46">
        <v>2</v>
      </c>
      <c r="P120" s="46">
        <v>1</v>
      </c>
      <c r="Q120" s="46">
        <v>2</v>
      </c>
      <c r="R120" s="46">
        <v>3</v>
      </c>
      <c r="S120" s="46">
        <v>1</v>
      </c>
      <c r="T120" s="46">
        <v>11</v>
      </c>
      <c r="U120" s="46">
        <v>60</v>
      </c>
      <c r="V120" s="46">
        <v>49</v>
      </c>
    </row>
    <row r="121" spans="1:22" ht="15.75" customHeight="1">
      <c r="A121" s="46" t="s">
        <v>904</v>
      </c>
      <c r="B121" s="46" t="s">
        <v>311</v>
      </c>
      <c r="C121" s="46" t="s">
        <v>313</v>
      </c>
      <c r="D121" s="46">
        <v>16</v>
      </c>
      <c r="E121" s="46">
        <v>0.5</v>
      </c>
      <c r="F121" s="46">
        <v>3</v>
      </c>
      <c r="G121" s="46">
        <v>0</v>
      </c>
      <c r="H121" s="46">
        <v>3</v>
      </c>
      <c r="I121" s="46">
        <v>4</v>
      </c>
      <c r="J121" s="46">
        <v>3</v>
      </c>
      <c r="K121" s="46">
        <v>0</v>
      </c>
      <c r="L121" s="46">
        <v>0</v>
      </c>
      <c r="M121" s="46">
        <v>0</v>
      </c>
      <c r="N121" s="46">
        <v>0</v>
      </c>
      <c r="O121" s="46">
        <v>3</v>
      </c>
      <c r="P121" s="46">
        <v>0</v>
      </c>
      <c r="Q121" s="46">
        <v>2</v>
      </c>
      <c r="R121" s="46">
        <v>2</v>
      </c>
      <c r="S121" s="46">
        <v>0</v>
      </c>
      <c r="T121" s="46">
        <v>9</v>
      </c>
      <c r="U121" s="46">
        <v>40</v>
      </c>
      <c r="V121" s="46">
        <v>31</v>
      </c>
    </row>
    <row r="122" spans="1:22" ht="15.75" customHeight="1">
      <c r="A122" s="46" t="s">
        <v>905</v>
      </c>
      <c r="B122" s="46" t="s">
        <v>311</v>
      </c>
      <c r="C122" s="46" t="s">
        <v>313</v>
      </c>
      <c r="D122" s="46">
        <v>18</v>
      </c>
      <c r="E122" s="46">
        <v>0.5</v>
      </c>
      <c r="F122" s="46">
        <v>2</v>
      </c>
      <c r="G122" s="46">
        <v>0</v>
      </c>
      <c r="H122" s="46">
        <v>2</v>
      </c>
      <c r="I122" s="46">
        <v>4</v>
      </c>
      <c r="J122" s="46">
        <v>3</v>
      </c>
      <c r="K122" s="46">
        <v>1</v>
      </c>
      <c r="L122" s="46">
        <v>0</v>
      </c>
      <c r="M122" s="46">
        <v>0</v>
      </c>
      <c r="N122" s="46">
        <v>0</v>
      </c>
      <c r="O122" s="46">
        <v>3</v>
      </c>
      <c r="P122" s="46">
        <v>1</v>
      </c>
      <c r="Q122" s="46">
        <v>2</v>
      </c>
      <c r="R122" s="46">
        <v>3</v>
      </c>
      <c r="S122" s="46">
        <v>1</v>
      </c>
      <c r="T122" s="46">
        <v>19</v>
      </c>
      <c r="U122" s="46">
        <v>60</v>
      </c>
      <c r="V122" s="46">
        <v>41</v>
      </c>
    </row>
    <row r="123" spans="1:22" ht="15.75" customHeight="1">
      <c r="A123" s="46" t="s">
        <v>320</v>
      </c>
      <c r="B123" s="46" t="s">
        <v>311</v>
      </c>
      <c r="C123" s="46" t="s">
        <v>313</v>
      </c>
      <c r="D123" s="46" t="s">
        <v>320</v>
      </c>
      <c r="E123" s="46">
        <v>0.5</v>
      </c>
      <c r="F123" s="46">
        <v>3</v>
      </c>
      <c r="G123" s="46">
        <v>4</v>
      </c>
      <c r="H123" s="46">
        <v>0</v>
      </c>
      <c r="I123" s="46">
        <v>6</v>
      </c>
      <c r="J123" s="46">
        <v>6</v>
      </c>
      <c r="K123" s="46">
        <v>0</v>
      </c>
      <c r="L123" s="46">
        <v>0</v>
      </c>
      <c r="M123" s="46">
        <v>0</v>
      </c>
      <c r="N123" s="46">
        <v>0</v>
      </c>
      <c r="O123" s="46">
        <v>6</v>
      </c>
      <c r="P123" s="46">
        <v>0</v>
      </c>
      <c r="Q123" s="46">
        <v>2</v>
      </c>
      <c r="R123" s="46">
        <v>4</v>
      </c>
      <c r="S123" s="46">
        <v>2</v>
      </c>
      <c r="T123" s="46">
        <v>18</v>
      </c>
      <c r="U123" s="46">
        <v>80</v>
      </c>
      <c r="V123" s="46">
        <v>62</v>
      </c>
    </row>
    <row r="124" spans="1:22" ht="15.75" customHeight="1">
      <c r="A124" s="46" t="s">
        <v>322</v>
      </c>
      <c r="B124" s="46" t="s">
        <v>323</v>
      </c>
      <c r="C124" s="46" t="s">
        <v>325</v>
      </c>
      <c r="D124" s="46">
        <v>5</v>
      </c>
      <c r="E124" s="46">
        <v>0.5</v>
      </c>
      <c r="F124" s="46">
        <v>3</v>
      </c>
      <c r="G124" s="46">
        <v>1</v>
      </c>
      <c r="H124" s="46">
        <v>1</v>
      </c>
      <c r="I124" s="46">
        <v>5</v>
      </c>
      <c r="J124" s="46">
        <v>4</v>
      </c>
      <c r="K124" s="46">
        <v>1</v>
      </c>
      <c r="L124" s="46">
        <v>0</v>
      </c>
      <c r="M124" s="46">
        <v>0</v>
      </c>
      <c r="N124" s="46">
        <v>0</v>
      </c>
      <c r="O124" s="46">
        <v>4</v>
      </c>
      <c r="P124" s="46">
        <v>1</v>
      </c>
      <c r="Q124" s="46">
        <v>2</v>
      </c>
      <c r="R124" s="46">
        <v>3</v>
      </c>
      <c r="S124" s="46">
        <v>1</v>
      </c>
      <c r="T124" s="5">
        <v>30</v>
      </c>
      <c r="U124" s="46">
        <v>60</v>
      </c>
      <c r="V124" s="5">
        <v>30</v>
      </c>
    </row>
    <row r="125" spans="1:22" ht="15.75" customHeight="1">
      <c r="A125" s="46" t="s">
        <v>906</v>
      </c>
      <c r="B125" s="46" t="s">
        <v>323</v>
      </c>
      <c r="C125" s="46" t="s">
        <v>325</v>
      </c>
      <c r="D125" s="46">
        <v>8</v>
      </c>
      <c r="E125" s="46">
        <v>0.5</v>
      </c>
      <c r="F125" s="46">
        <v>2</v>
      </c>
      <c r="G125" s="46">
        <v>0</v>
      </c>
      <c r="H125" s="46">
        <v>0</v>
      </c>
      <c r="I125" s="46">
        <v>2</v>
      </c>
      <c r="J125" s="46">
        <v>2</v>
      </c>
      <c r="K125" s="46">
        <v>0</v>
      </c>
      <c r="L125" s="46">
        <v>0</v>
      </c>
      <c r="M125" s="46">
        <v>0</v>
      </c>
      <c r="N125" s="46">
        <v>0</v>
      </c>
      <c r="O125" s="46">
        <v>2</v>
      </c>
      <c r="P125" s="46">
        <v>0</v>
      </c>
      <c r="Q125" s="46">
        <v>1</v>
      </c>
      <c r="R125" s="46">
        <v>1</v>
      </c>
      <c r="S125" s="46">
        <v>0</v>
      </c>
      <c r="T125" s="46">
        <v>13</v>
      </c>
      <c r="U125" s="46">
        <v>20</v>
      </c>
      <c r="V125" s="46">
        <v>7</v>
      </c>
    </row>
    <row r="126" spans="1:22" ht="15.75" customHeight="1">
      <c r="A126" s="46" t="s">
        <v>326</v>
      </c>
      <c r="B126" s="46" t="s">
        <v>323</v>
      </c>
      <c r="C126" s="46" t="s">
        <v>325</v>
      </c>
      <c r="D126" s="46">
        <v>11</v>
      </c>
      <c r="E126" s="46">
        <v>0.5</v>
      </c>
      <c r="F126" s="46">
        <v>4</v>
      </c>
      <c r="G126" s="46">
        <v>3</v>
      </c>
      <c r="H126" s="46">
        <v>0</v>
      </c>
      <c r="I126" s="46">
        <v>8</v>
      </c>
      <c r="J126" s="46">
        <v>4</v>
      </c>
      <c r="K126" s="46">
        <v>4</v>
      </c>
      <c r="L126" s="46">
        <v>0</v>
      </c>
      <c r="M126" s="46">
        <v>0</v>
      </c>
      <c r="N126" s="46">
        <v>0</v>
      </c>
      <c r="O126" s="46">
        <v>4</v>
      </c>
      <c r="P126" s="46">
        <v>4</v>
      </c>
      <c r="Q126" s="46">
        <v>2</v>
      </c>
      <c r="R126" s="46">
        <v>5</v>
      </c>
      <c r="S126" s="46">
        <v>3</v>
      </c>
      <c r="T126" s="46">
        <v>9</v>
      </c>
      <c r="U126" s="46">
        <v>100</v>
      </c>
      <c r="V126" s="46">
        <v>91</v>
      </c>
    </row>
    <row r="127" spans="1:22" ht="15.75" customHeight="1">
      <c r="A127" s="46" t="s">
        <v>328</v>
      </c>
      <c r="B127" s="46" t="s">
        <v>323</v>
      </c>
      <c r="C127" s="46" t="s">
        <v>325</v>
      </c>
      <c r="D127" s="46">
        <v>12</v>
      </c>
      <c r="E127" s="46">
        <v>0.5</v>
      </c>
      <c r="F127" s="46">
        <v>2</v>
      </c>
      <c r="G127" s="46">
        <v>0</v>
      </c>
      <c r="H127" s="46">
        <v>0</v>
      </c>
      <c r="I127" s="46">
        <v>6</v>
      </c>
      <c r="J127" s="46">
        <v>4</v>
      </c>
      <c r="K127" s="46">
        <v>2</v>
      </c>
      <c r="L127" s="46">
        <v>0</v>
      </c>
      <c r="M127" s="46">
        <v>0</v>
      </c>
      <c r="N127" s="46">
        <v>0</v>
      </c>
      <c r="O127" s="46">
        <v>4</v>
      </c>
      <c r="P127" s="46">
        <v>2</v>
      </c>
      <c r="Q127" s="46">
        <v>3</v>
      </c>
      <c r="R127" s="46">
        <v>4</v>
      </c>
      <c r="S127" s="46">
        <v>1</v>
      </c>
      <c r="T127" s="46">
        <v>16</v>
      </c>
      <c r="U127" s="46">
        <v>80</v>
      </c>
      <c r="V127" s="46">
        <v>64</v>
      </c>
    </row>
    <row r="128" spans="1:22" ht="15.75" customHeight="1">
      <c r="A128" s="46" t="s">
        <v>330</v>
      </c>
      <c r="B128" s="46" t="s">
        <v>323</v>
      </c>
      <c r="C128" s="46" t="s">
        <v>325</v>
      </c>
      <c r="D128" s="46">
        <v>16</v>
      </c>
      <c r="E128" s="46">
        <v>0.5</v>
      </c>
      <c r="F128" s="46">
        <v>1</v>
      </c>
      <c r="G128" s="46">
        <v>0</v>
      </c>
      <c r="H128" s="46">
        <v>0</v>
      </c>
      <c r="I128" s="46">
        <v>4</v>
      </c>
      <c r="J128" s="46">
        <v>4</v>
      </c>
      <c r="K128" s="46">
        <v>0</v>
      </c>
      <c r="L128" s="46">
        <v>0</v>
      </c>
      <c r="M128" s="46">
        <v>0</v>
      </c>
      <c r="N128" s="46">
        <v>0</v>
      </c>
      <c r="O128" s="46">
        <v>4</v>
      </c>
      <c r="P128" s="46">
        <v>0</v>
      </c>
      <c r="Q128" s="46">
        <v>2</v>
      </c>
      <c r="R128" s="46">
        <v>3</v>
      </c>
      <c r="S128" s="46">
        <v>1</v>
      </c>
      <c r="T128" s="46">
        <v>22</v>
      </c>
      <c r="U128" s="46">
        <v>60</v>
      </c>
      <c r="V128" s="46">
        <v>38</v>
      </c>
    </row>
    <row r="129" spans="1:22" ht="15.75" customHeight="1">
      <c r="A129" s="46" t="s">
        <v>907</v>
      </c>
      <c r="B129" s="46" t="s">
        <v>323</v>
      </c>
      <c r="C129" s="46" t="s">
        <v>325</v>
      </c>
      <c r="D129" s="46">
        <v>18</v>
      </c>
      <c r="E129" s="46">
        <v>0.5</v>
      </c>
      <c r="F129" s="46">
        <v>1</v>
      </c>
      <c r="G129" s="46">
        <v>0</v>
      </c>
      <c r="H129" s="46">
        <v>0</v>
      </c>
      <c r="I129" s="46">
        <v>3</v>
      </c>
      <c r="J129" s="46">
        <v>2</v>
      </c>
      <c r="K129" s="46">
        <v>0</v>
      </c>
      <c r="L129" s="46">
        <v>0</v>
      </c>
      <c r="M129" s="46">
        <v>0</v>
      </c>
      <c r="N129" s="46">
        <v>0</v>
      </c>
      <c r="O129" s="46">
        <v>2</v>
      </c>
      <c r="P129" s="46">
        <v>0</v>
      </c>
      <c r="Q129" s="46">
        <v>2</v>
      </c>
      <c r="R129" s="46">
        <v>2</v>
      </c>
      <c r="S129" s="46">
        <v>0</v>
      </c>
      <c r="T129" s="46">
        <v>32</v>
      </c>
      <c r="U129" s="46">
        <v>40</v>
      </c>
      <c r="V129" s="46">
        <v>8</v>
      </c>
    </row>
    <row r="130" spans="1:22" ht="15.75" customHeight="1">
      <c r="A130" s="46" t="s">
        <v>332</v>
      </c>
      <c r="B130" s="46" t="s">
        <v>323</v>
      </c>
      <c r="C130" s="46" t="s">
        <v>325</v>
      </c>
      <c r="D130" s="46">
        <v>19</v>
      </c>
      <c r="E130" s="46">
        <v>0.5</v>
      </c>
      <c r="F130" s="46">
        <v>3</v>
      </c>
      <c r="G130" s="46">
        <v>0</v>
      </c>
      <c r="H130" s="46">
        <v>0</v>
      </c>
      <c r="I130" s="46">
        <v>8</v>
      </c>
      <c r="J130" s="46">
        <v>7</v>
      </c>
      <c r="K130" s="46">
        <v>0</v>
      </c>
      <c r="L130" s="46">
        <v>0</v>
      </c>
      <c r="M130" s="46">
        <v>0</v>
      </c>
      <c r="N130" s="46">
        <v>0</v>
      </c>
      <c r="O130" s="46">
        <v>7</v>
      </c>
      <c r="P130" s="46">
        <v>0</v>
      </c>
      <c r="Q130" s="46">
        <v>3</v>
      </c>
      <c r="R130" s="46">
        <v>5</v>
      </c>
      <c r="S130" s="46">
        <v>2</v>
      </c>
      <c r="T130" s="46">
        <v>9</v>
      </c>
      <c r="U130" s="46">
        <v>100</v>
      </c>
      <c r="V130" s="46">
        <v>91</v>
      </c>
    </row>
    <row r="131" spans="1:22" ht="15.75" customHeight="1">
      <c r="A131" s="46" t="s">
        <v>334</v>
      </c>
      <c r="B131" s="46" t="s">
        <v>323</v>
      </c>
      <c r="C131" s="46" t="s">
        <v>325</v>
      </c>
      <c r="D131" s="46">
        <v>24</v>
      </c>
      <c r="E131" s="46">
        <v>0.5</v>
      </c>
      <c r="F131" s="46">
        <v>5</v>
      </c>
      <c r="G131" s="46">
        <v>0</v>
      </c>
      <c r="H131" s="46">
        <v>0</v>
      </c>
      <c r="I131" s="46">
        <v>5</v>
      </c>
      <c r="J131" s="46">
        <v>5</v>
      </c>
      <c r="K131" s="46">
        <v>0</v>
      </c>
      <c r="L131" s="46">
        <v>0</v>
      </c>
      <c r="M131" s="46">
        <v>0</v>
      </c>
      <c r="N131" s="46">
        <v>0</v>
      </c>
      <c r="O131" s="46">
        <v>5</v>
      </c>
      <c r="P131" s="46">
        <v>0</v>
      </c>
      <c r="Q131" s="46">
        <v>3</v>
      </c>
      <c r="R131" s="46">
        <v>3</v>
      </c>
      <c r="S131" s="46">
        <v>0</v>
      </c>
      <c r="T131" s="46">
        <v>9</v>
      </c>
      <c r="U131" s="46">
        <v>60</v>
      </c>
      <c r="V131" s="46">
        <v>51</v>
      </c>
    </row>
    <row r="132" spans="1:22" ht="15.75" customHeight="1">
      <c r="A132" s="46" t="s">
        <v>336</v>
      </c>
      <c r="B132" s="46" t="s">
        <v>323</v>
      </c>
      <c r="C132" s="46" t="s">
        <v>325</v>
      </c>
      <c r="D132" s="46">
        <v>28</v>
      </c>
      <c r="E132" s="46">
        <v>0.5</v>
      </c>
      <c r="F132" s="46">
        <v>2</v>
      </c>
      <c r="G132" s="46">
        <v>0</v>
      </c>
      <c r="H132" s="46">
        <v>0</v>
      </c>
      <c r="I132" s="46">
        <v>6</v>
      </c>
      <c r="J132" s="46">
        <v>5</v>
      </c>
      <c r="K132" s="46">
        <v>0</v>
      </c>
      <c r="L132" s="46">
        <v>0</v>
      </c>
      <c r="M132" s="46">
        <v>0</v>
      </c>
      <c r="N132" s="46">
        <v>0</v>
      </c>
      <c r="O132" s="46">
        <v>5</v>
      </c>
      <c r="P132" s="46">
        <v>0</v>
      </c>
      <c r="Q132" s="46">
        <v>2</v>
      </c>
      <c r="R132" s="46">
        <v>4</v>
      </c>
      <c r="S132" s="46">
        <v>2</v>
      </c>
      <c r="T132" s="46">
        <v>24</v>
      </c>
      <c r="U132" s="46">
        <v>80</v>
      </c>
      <c r="V132" s="46">
        <v>56</v>
      </c>
    </row>
    <row r="133" spans="1:22" ht="15.75" customHeight="1">
      <c r="A133" s="46" t="s">
        <v>338</v>
      </c>
      <c r="B133" s="46" t="s">
        <v>323</v>
      </c>
      <c r="C133" s="46" t="s">
        <v>325</v>
      </c>
      <c r="D133" s="46">
        <v>31</v>
      </c>
      <c r="E133" s="46">
        <v>0.5</v>
      </c>
      <c r="F133" s="46">
        <v>3</v>
      </c>
      <c r="G133" s="46">
        <v>0</v>
      </c>
      <c r="H133" s="46">
        <v>0</v>
      </c>
      <c r="I133" s="46">
        <v>6</v>
      </c>
      <c r="J133" s="46">
        <v>5</v>
      </c>
      <c r="K133" s="46">
        <v>0</v>
      </c>
      <c r="L133" s="46">
        <v>0</v>
      </c>
      <c r="M133" s="46">
        <v>0</v>
      </c>
      <c r="N133" s="46">
        <v>0</v>
      </c>
      <c r="O133" s="46">
        <v>5</v>
      </c>
      <c r="P133" s="46">
        <v>0</v>
      </c>
      <c r="Q133" s="46">
        <v>3</v>
      </c>
      <c r="R133" s="46">
        <v>4</v>
      </c>
      <c r="S133" s="46">
        <v>1</v>
      </c>
      <c r="T133" s="46">
        <v>17</v>
      </c>
      <c r="U133" s="46">
        <v>80</v>
      </c>
      <c r="V133" s="46">
        <v>63</v>
      </c>
    </row>
    <row r="134" spans="1:22" ht="15.75" customHeight="1">
      <c r="A134" s="46" t="s">
        <v>340</v>
      </c>
      <c r="B134" s="46" t="s">
        <v>323</v>
      </c>
      <c r="C134" s="46" t="s">
        <v>325</v>
      </c>
      <c r="D134" s="46">
        <v>36</v>
      </c>
      <c r="E134" s="46">
        <v>0.5</v>
      </c>
      <c r="F134" s="46">
        <v>3</v>
      </c>
      <c r="G134" s="46">
        <v>0</v>
      </c>
      <c r="H134" s="46">
        <v>0</v>
      </c>
      <c r="I134" s="46">
        <v>5</v>
      </c>
      <c r="J134" s="46">
        <v>4</v>
      </c>
      <c r="K134" s="46">
        <v>0</v>
      </c>
      <c r="L134" s="46">
        <v>0</v>
      </c>
      <c r="M134" s="46">
        <v>0</v>
      </c>
      <c r="N134" s="46">
        <v>0</v>
      </c>
      <c r="O134" s="46">
        <v>4</v>
      </c>
      <c r="P134" s="46">
        <v>0</v>
      </c>
      <c r="Q134" s="46">
        <v>2</v>
      </c>
      <c r="R134" s="46">
        <v>3</v>
      </c>
      <c r="S134" s="46">
        <v>1</v>
      </c>
      <c r="T134" s="46">
        <v>19</v>
      </c>
      <c r="U134" s="46">
        <v>60</v>
      </c>
      <c r="V134" s="46">
        <v>41</v>
      </c>
    </row>
    <row r="135" spans="1:22" ht="15.75" customHeight="1">
      <c r="A135" s="46" t="s">
        <v>908</v>
      </c>
      <c r="B135" s="46" t="s">
        <v>323</v>
      </c>
      <c r="C135" s="46" t="s">
        <v>325</v>
      </c>
      <c r="D135" s="46">
        <v>38</v>
      </c>
      <c r="E135" s="46">
        <v>0.5</v>
      </c>
      <c r="F135" s="46">
        <v>0</v>
      </c>
      <c r="G135" s="46">
        <v>0</v>
      </c>
      <c r="H135" s="46">
        <v>0</v>
      </c>
      <c r="I135" s="46">
        <v>4</v>
      </c>
      <c r="J135" s="46">
        <v>3</v>
      </c>
      <c r="K135" s="46">
        <v>0</v>
      </c>
      <c r="L135" s="46">
        <v>0</v>
      </c>
      <c r="M135" s="46">
        <v>0</v>
      </c>
      <c r="N135" s="46">
        <v>0</v>
      </c>
      <c r="O135" s="46">
        <v>3</v>
      </c>
      <c r="P135" s="46">
        <v>0</v>
      </c>
      <c r="Q135" s="46">
        <v>0</v>
      </c>
      <c r="R135" s="46">
        <v>3</v>
      </c>
      <c r="S135" s="46">
        <v>3</v>
      </c>
      <c r="U135" s="46">
        <v>60</v>
      </c>
      <c r="V135" s="46">
        <v>60</v>
      </c>
    </row>
    <row r="136" spans="1:22" ht="15.75" customHeight="1">
      <c r="A136" s="46" t="s">
        <v>342</v>
      </c>
      <c r="B136" s="46" t="s">
        <v>323</v>
      </c>
      <c r="C136" s="46" t="s">
        <v>325</v>
      </c>
      <c r="D136" s="46">
        <v>39</v>
      </c>
      <c r="E136" s="46">
        <v>0.5</v>
      </c>
      <c r="F136" s="46">
        <v>3</v>
      </c>
      <c r="G136" s="46">
        <v>0</v>
      </c>
      <c r="H136" s="46">
        <v>0</v>
      </c>
      <c r="I136" s="46">
        <v>5</v>
      </c>
      <c r="J136" s="46">
        <v>4</v>
      </c>
      <c r="K136" s="46">
        <v>0</v>
      </c>
      <c r="L136" s="46">
        <v>0</v>
      </c>
      <c r="M136" s="46">
        <v>0</v>
      </c>
      <c r="N136" s="46">
        <v>0</v>
      </c>
      <c r="O136" s="46">
        <v>4</v>
      </c>
      <c r="P136" s="46">
        <v>0</v>
      </c>
      <c r="Q136" s="46">
        <v>3</v>
      </c>
      <c r="R136" s="46">
        <v>3</v>
      </c>
      <c r="S136" s="46">
        <v>0</v>
      </c>
      <c r="T136" s="46">
        <v>0</v>
      </c>
      <c r="U136" s="46">
        <v>60</v>
      </c>
      <c r="V136" s="46">
        <v>60</v>
      </c>
    </row>
    <row r="137" spans="1:22" ht="15.75" customHeight="1">
      <c r="A137" s="46" t="s">
        <v>344</v>
      </c>
      <c r="B137" s="46" t="s">
        <v>345</v>
      </c>
      <c r="C137" s="46" t="s">
        <v>347</v>
      </c>
      <c r="D137" s="46">
        <v>2</v>
      </c>
      <c r="E137" s="46">
        <v>0.5</v>
      </c>
      <c r="F137" s="46">
        <v>2</v>
      </c>
      <c r="G137" s="46">
        <v>1</v>
      </c>
      <c r="H137" s="46">
        <v>1</v>
      </c>
      <c r="I137" s="46">
        <v>5</v>
      </c>
      <c r="J137" s="46">
        <v>2</v>
      </c>
      <c r="K137" s="46">
        <v>2</v>
      </c>
      <c r="L137" s="46">
        <v>0</v>
      </c>
      <c r="M137" s="46">
        <v>0</v>
      </c>
      <c r="N137" s="46">
        <v>0</v>
      </c>
      <c r="O137" s="46">
        <v>2</v>
      </c>
      <c r="P137" s="46">
        <v>2</v>
      </c>
      <c r="Q137" s="46">
        <v>2</v>
      </c>
      <c r="R137" s="46">
        <v>3</v>
      </c>
      <c r="S137" s="46">
        <v>1</v>
      </c>
      <c r="T137" s="46">
        <v>8</v>
      </c>
      <c r="U137" s="46">
        <v>60</v>
      </c>
      <c r="V137" s="46">
        <v>52</v>
      </c>
    </row>
    <row r="138" spans="1:22" ht="15.75" customHeight="1">
      <c r="A138" s="46" t="s">
        <v>348</v>
      </c>
      <c r="B138" s="46" t="s">
        <v>345</v>
      </c>
      <c r="C138" s="46" t="s">
        <v>347</v>
      </c>
      <c r="D138" s="46">
        <v>6</v>
      </c>
      <c r="E138" s="46">
        <v>0.5</v>
      </c>
      <c r="F138" s="46">
        <v>2</v>
      </c>
      <c r="G138" s="46">
        <v>0</v>
      </c>
      <c r="I138" s="46">
        <v>4</v>
      </c>
      <c r="J138" s="46">
        <v>3</v>
      </c>
      <c r="K138" s="46">
        <v>0</v>
      </c>
      <c r="L138" s="46">
        <v>0</v>
      </c>
      <c r="M138" s="46">
        <v>0</v>
      </c>
      <c r="N138" s="46">
        <v>0</v>
      </c>
      <c r="O138" s="46">
        <v>3</v>
      </c>
      <c r="P138" s="46">
        <v>0</v>
      </c>
      <c r="Q138" s="46">
        <v>2</v>
      </c>
      <c r="R138" s="46">
        <v>2</v>
      </c>
      <c r="S138" s="46">
        <v>0</v>
      </c>
      <c r="T138" s="46">
        <v>7</v>
      </c>
      <c r="U138" s="46">
        <v>40</v>
      </c>
      <c r="V138" s="46">
        <v>33</v>
      </c>
    </row>
    <row r="139" spans="1:22" ht="15.75" customHeight="1">
      <c r="A139" s="46" t="s">
        <v>350</v>
      </c>
      <c r="B139" s="46" t="s">
        <v>345</v>
      </c>
      <c r="C139" s="46" t="s">
        <v>347</v>
      </c>
      <c r="D139" s="46">
        <v>9</v>
      </c>
      <c r="E139" s="46">
        <v>0.5</v>
      </c>
      <c r="F139" s="46">
        <v>1</v>
      </c>
      <c r="G139" s="46">
        <v>0</v>
      </c>
      <c r="H139" s="46">
        <v>0</v>
      </c>
      <c r="I139" s="46">
        <v>5</v>
      </c>
      <c r="J139" s="46">
        <v>4</v>
      </c>
      <c r="K139" s="46">
        <v>0</v>
      </c>
      <c r="L139" s="46">
        <v>0</v>
      </c>
      <c r="M139" s="46">
        <v>0</v>
      </c>
      <c r="N139" s="46">
        <v>0</v>
      </c>
      <c r="O139" s="46">
        <v>4</v>
      </c>
      <c r="P139" s="46">
        <v>0</v>
      </c>
      <c r="Q139" s="46">
        <v>1</v>
      </c>
      <c r="R139" s="46">
        <v>3</v>
      </c>
      <c r="S139" s="46">
        <v>2</v>
      </c>
      <c r="T139" s="46">
        <v>22</v>
      </c>
      <c r="U139" s="46">
        <v>60</v>
      </c>
      <c r="V139" s="46">
        <v>38</v>
      </c>
    </row>
    <row r="140" spans="1:22" ht="15.75" customHeight="1">
      <c r="A140" s="46" t="s">
        <v>352</v>
      </c>
      <c r="B140" s="46" t="s">
        <v>345</v>
      </c>
      <c r="C140" s="46" t="s">
        <v>347</v>
      </c>
      <c r="D140" s="46">
        <v>10</v>
      </c>
      <c r="E140" s="46">
        <v>0.5</v>
      </c>
      <c r="F140" s="46">
        <v>1</v>
      </c>
      <c r="G140" s="46">
        <v>0</v>
      </c>
      <c r="H140" s="46">
        <v>0</v>
      </c>
      <c r="I140" s="46">
        <v>4</v>
      </c>
      <c r="J140" s="46">
        <v>3</v>
      </c>
      <c r="K140" s="46">
        <v>0</v>
      </c>
      <c r="L140" s="46">
        <v>0</v>
      </c>
      <c r="M140" s="46">
        <v>0</v>
      </c>
      <c r="N140" s="46">
        <v>0</v>
      </c>
      <c r="O140" s="46">
        <v>3</v>
      </c>
      <c r="P140" s="46">
        <v>0</v>
      </c>
      <c r="Q140" s="46">
        <v>1</v>
      </c>
      <c r="R140" s="46">
        <v>2</v>
      </c>
      <c r="S140" s="46">
        <v>1</v>
      </c>
      <c r="T140" s="46">
        <v>66</v>
      </c>
      <c r="U140" s="5">
        <v>40</v>
      </c>
      <c r="V140" s="5">
        <v>6</v>
      </c>
    </row>
    <row r="141" spans="1:22" ht="15.75" customHeight="1">
      <c r="A141" s="46" t="s">
        <v>354</v>
      </c>
      <c r="B141" s="46" t="s">
        <v>345</v>
      </c>
      <c r="C141" s="46" t="s">
        <v>347</v>
      </c>
      <c r="D141" s="46" t="s">
        <v>356</v>
      </c>
      <c r="E141" s="46">
        <v>0.5</v>
      </c>
      <c r="F141" s="46">
        <v>3</v>
      </c>
      <c r="G141" s="46">
        <v>0</v>
      </c>
      <c r="H141" s="46">
        <v>0</v>
      </c>
      <c r="I141" s="46">
        <v>5</v>
      </c>
      <c r="J141" s="46">
        <v>4</v>
      </c>
      <c r="K141" s="46">
        <v>0</v>
      </c>
      <c r="L141" s="46">
        <v>0</v>
      </c>
      <c r="M141" s="46">
        <v>0</v>
      </c>
      <c r="N141" s="46">
        <v>0</v>
      </c>
      <c r="O141" s="46">
        <v>4</v>
      </c>
      <c r="P141" s="46">
        <v>0</v>
      </c>
      <c r="Q141" s="46">
        <v>2</v>
      </c>
      <c r="R141" s="46">
        <v>3</v>
      </c>
      <c r="S141" s="46">
        <v>1</v>
      </c>
      <c r="U141" s="46">
        <v>60</v>
      </c>
      <c r="V141" s="46">
        <v>60</v>
      </c>
    </row>
    <row r="142" spans="1:22" ht="15.75" customHeight="1">
      <c r="C142" s="46" t="s">
        <v>87</v>
      </c>
      <c r="D142" s="46" t="s">
        <v>951</v>
      </c>
      <c r="E142" s="5">
        <v>0.1</v>
      </c>
      <c r="I142" s="46">
        <v>12</v>
      </c>
      <c r="J142" s="46">
        <v>6</v>
      </c>
      <c r="K142" s="46">
        <v>4</v>
      </c>
      <c r="L142" s="46">
        <v>0</v>
      </c>
      <c r="M142" s="46">
        <v>0</v>
      </c>
      <c r="N142" s="46">
        <v>0</v>
      </c>
      <c r="O142" s="46">
        <v>6</v>
      </c>
      <c r="P142" s="46">
        <v>4</v>
      </c>
      <c r="Q142" s="46">
        <v>1</v>
      </c>
      <c r="R142" s="46">
        <v>8</v>
      </c>
      <c r="S142" s="46">
        <f t="shared" ref="S142:S190" si="0">-(Q142-R142)</f>
        <v>7</v>
      </c>
      <c r="U142" s="46">
        <f t="shared" ref="U142:U192" si="1">R142*20</f>
        <v>160</v>
      </c>
    </row>
    <row r="143" spans="1:22" ht="15.75" customHeight="1">
      <c r="C143" s="46" t="s">
        <v>87</v>
      </c>
      <c r="D143" s="46">
        <v>286</v>
      </c>
      <c r="E143" s="5">
        <v>0.1</v>
      </c>
      <c r="F143" s="46">
        <v>5</v>
      </c>
      <c r="G143" s="46">
        <v>2</v>
      </c>
      <c r="I143" s="46">
        <v>11</v>
      </c>
      <c r="J143" s="46">
        <v>8</v>
      </c>
      <c r="K143" s="46">
        <v>2</v>
      </c>
      <c r="L143" s="46">
        <v>0</v>
      </c>
      <c r="M143" s="46">
        <v>0</v>
      </c>
      <c r="N143" s="46">
        <v>0</v>
      </c>
      <c r="O143" s="46">
        <v>8</v>
      </c>
      <c r="P143" s="46">
        <v>2</v>
      </c>
      <c r="Q143" s="46">
        <v>5</v>
      </c>
      <c r="R143" s="46">
        <v>7</v>
      </c>
      <c r="S143" s="46">
        <f t="shared" si="0"/>
        <v>2</v>
      </c>
      <c r="U143" s="46">
        <f t="shared" si="1"/>
        <v>140</v>
      </c>
    </row>
    <row r="144" spans="1:22" ht="15.75" customHeight="1">
      <c r="C144" s="46" t="s">
        <v>87</v>
      </c>
      <c r="D144" s="46">
        <v>244</v>
      </c>
      <c r="E144" s="5">
        <v>0.1</v>
      </c>
      <c r="F144" s="46">
        <v>5</v>
      </c>
      <c r="G144" s="46">
        <v>0</v>
      </c>
      <c r="I144" s="46">
        <v>10</v>
      </c>
      <c r="J144" s="46">
        <v>7</v>
      </c>
      <c r="K144" s="46">
        <v>2</v>
      </c>
      <c r="L144" s="46">
        <v>0</v>
      </c>
      <c r="M144" s="46">
        <v>0</v>
      </c>
      <c r="N144" s="46">
        <v>0</v>
      </c>
      <c r="O144" s="46">
        <v>7</v>
      </c>
      <c r="P144" s="46">
        <v>2</v>
      </c>
      <c r="Q144" s="46">
        <v>1</v>
      </c>
      <c r="R144" s="46">
        <v>6</v>
      </c>
      <c r="S144" s="46">
        <f t="shared" si="0"/>
        <v>5</v>
      </c>
      <c r="U144" s="46">
        <f t="shared" si="1"/>
        <v>120</v>
      </c>
    </row>
    <row r="145" spans="3:21" ht="15.75" customHeight="1">
      <c r="C145" s="46" t="s">
        <v>87</v>
      </c>
      <c r="D145" s="46">
        <v>299</v>
      </c>
      <c r="E145" s="5">
        <v>0.1</v>
      </c>
      <c r="F145" s="46">
        <v>3</v>
      </c>
      <c r="G145" s="46">
        <v>1</v>
      </c>
      <c r="I145" s="46">
        <v>7</v>
      </c>
      <c r="J145" s="46">
        <v>6</v>
      </c>
      <c r="K145" s="46">
        <v>1</v>
      </c>
      <c r="L145" s="46">
        <v>0</v>
      </c>
      <c r="M145" s="46">
        <v>0</v>
      </c>
      <c r="N145" s="46">
        <v>0</v>
      </c>
      <c r="O145" s="46">
        <v>6</v>
      </c>
      <c r="P145" s="46">
        <v>1</v>
      </c>
      <c r="Q145" s="46">
        <v>3</v>
      </c>
      <c r="R145" s="46">
        <v>5</v>
      </c>
      <c r="S145" s="46">
        <f t="shared" si="0"/>
        <v>2</v>
      </c>
      <c r="U145" s="46">
        <f t="shared" si="1"/>
        <v>100</v>
      </c>
    </row>
    <row r="146" spans="3:21" ht="15.75" customHeight="1">
      <c r="C146" s="46" t="s">
        <v>87</v>
      </c>
      <c r="D146" s="46">
        <v>280</v>
      </c>
      <c r="E146" s="5">
        <v>0.1</v>
      </c>
      <c r="F146" s="46">
        <v>5</v>
      </c>
      <c r="G146" s="46">
        <v>0</v>
      </c>
      <c r="I146" s="46">
        <v>10</v>
      </c>
      <c r="J146" s="46">
        <v>9</v>
      </c>
      <c r="K146" s="46">
        <v>0</v>
      </c>
      <c r="L146" s="46">
        <v>0</v>
      </c>
      <c r="M146" s="46">
        <v>0</v>
      </c>
      <c r="N146" s="46">
        <v>0</v>
      </c>
      <c r="O146" s="46">
        <v>9</v>
      </c>
      <c r="P146" s="46">
        <v>0</v>
      </c>
      <c r="Q146" s="46">
        <v>1</v>
      </c>
      <c r="R146" s="46">
        <v>6</v>
      </c>
      <c r="S146" s="46">
        <f t="shared" si="0"/>
        <v>5</v>
      </c>
      <c r="U146" s="46">
        <f t="shared" si="1"/>
        <v>120</v>
      </c>
    </row>
    <row r="147" spans="3:21" ht="15.75" customHeight="1">
      <c r="C147" s="46" t="s">
        <v>87</v>
      </c>
      <c r="D147" s="46">
        <v>53</v>
      </c>
      <c r="E147" s="5">
        <v>0.1</v>
      </c>
      <c r="F147" s="46">
        <v>3</v>
      </c>
      <c r="G147" s="46">
        <v>0</v>
      </c>
      <c r="I147" s="46">
        <v>10</v>
      </c>
      <c r="J147" s="46">
        <v>6</v>
      </c>
      <c r="K147" s="46">
        <v>3</v>
      </c>
      <c r="L147" s="46">
        <v>0</v>
      </c>
      <c r="M147" s="46">
        <v>0</v>
      </c>
      <c r="N147" s="46">
        <v>0</v>
      </c>
      <c r="O147" s="46">
        <v>6</v>
      </c>
      <c r="P147" s="46">
        <v>3</v>
      </c>
      <c r="Q147" s="46">
        <v>2</v>
      </c>
      <c r="R147" s="46">
        <v>6</v>
      </c>
      <c r="S147" s="46">
        <f t="shared" si="0"/>
        <v>4</v>
      </c>
      <c r="U147" s="46">
        <f t="shared" si="1"/>
        <v>120</v>
      </c>
    </row>
    <row r="148" spans="3:21" ht="15.75" customHeight="1">
      <c r="C148" s="46" t="s">
        <v>87</v>
      </c>
      <c r="D148" s="46" t="s">
        <v>949</v>
      </c>
      <c r="E148" s="5">
        <v>0.1</v>
      </c>
      <c r="I148" s="46">
        <v>8</v>
      </c>
      <c r="J148" s="46">
        <v>4</v>
      </c>
      <c r="K148" s="46">
        <v>3</v>
      </c>
      <c r="L148" s="46">
        <v>0</v>
      </c>
      <c r="M148" s="46">
        <v>0</v>
      </c>
      <c r="N148" s="46">
        <v>0</v>
      </c>
      <c r="O148" s="46">
        <v>4</v>
      </c>
      <c r="P148" s="46">
        <v>3</v>
      </c>
      <c r="Q148" s="46">
        <v>2</v>
      </c>
      <c r="R148" s="46">
        <v>5</v>
      </c>
      <c r="S148" s="46">
        <f t="shared" si="0"/>
        <v>3</v>
      </c>
      <c r="U148" s="46">
        <f t="shared" si="1"/>
        <v>100</v>
      </c>
    </row>
    <row r="149" spans="3:21" ht="15.75" customHeight="1">
      <c r="C149" s="46" t="s">
        <v>325</v>
      </c>
      <c r="D149" s="46">
        <v>1</v>
      </c>
      <c r="E149" s="5">
        <v>0.1</v>
      </c>
      <c r="F149" s="46">
        <v>3</v>
      </c>
      <c r="G149" s="46">
        <v>1</v>
      </c>
      <c r="I149" s="46">
        <v>7</v>
      </c>
      <c r="J149" s="46">
        <v>4</v>
      </c>
      <c r="K149" s="46">
        <v>2</v>
      </c>
      <c r="L149" s="46">
        <v>0</v>
      </c>
      <c r="M149" s="46">
        <v>0</v>
      </c>
      <c r="N149" s="46">
        <v>0</v>
      </c>
      <c r="O149" s="46">
        <v>4</v>
      </c>
      <c r="P149" s="46">
        <v>2</v>
      </c>
      <c r="Q149" s="46">
        <v>2</v>
      </c>
      <c r="R149" s="46">
        <v>4</v>
      </c>
      <c r="S149" s="46">
        <f t="shared" si="0"/>
        <v>2</v>
      </c>
      <c r="U149" s="46">
        <f t="shared" si="1"/>
        <v>80</v>
      </c>
    </row>
    <row r="150" spans="3:21" ht="15.75" customHeight="1">
      <c r="C150" s="46" t="s">
        <v>87</v>
      </c>
      <c r="D150" s="46">
        <v>76</v>
      </c>
      <c r="E150" s="5">
        <v>0.1</v>
      </c>
      <c r="F150" s="46">
        <v>0</v>
      </c>
      <c r="G150" s="46">
        <v>1</v>
      </c>
      <c r="I150" s="46">
        <v>7</v>
      </c>
      <c r="J150" s="46">
        <v>3</v>
      </c>
      <c r="K150" s="46">
        <v>4</v>
      </c>
      <c r="L150" s="46">
        <v>0</v>
      </c>
      <c r="M150" s="46">
        <v>0</v>
      </c>
      <c r="N150" s="46">
        <v>0</v>
      </c>
      <c r="O150" s="46">
        <v>3</v>
      </c>
      <c r="P150" s="46">
        <v>4</v>
      </c>
      <c r="R150" s="46">
        <v>5</v>
      </c>
      <c r="S150" s="46">
        <f t="shared" si="0"/>
        <v>5</v>
      </c>
      <c r="U150" s="46">
        <f t="shared" si="1"/>
        <v>100</v>
      </c>
    </row>
    <row r="151" spans="3:21" ht="15.75" customHeight="1">
      <c r="C151" s="46" t="s">
        <v>87</v>
      </c>
      <c r="D151" s="46">
        <v>121</v>
      </c>
      <c r="E151" s="5">
        <v>0.1</v>
      </c>
      <c r="F151" s="46">
        <v>3</v>
      </c>
      <c r="G151" s="46">
        <v>0</v>
      </c>
      <c r="I151" s="46">
        <v>7</v>
      </c>
      <c r="J151" s="46">
        <v>6</v>
      </c>
      <c r="K151" s="46">
        <v>0</v>
      </c>
      <c r="L151" s="46">
        <v>0</v>
      </c>
      <c r="M151" s="46">
        <v>0</v>
      </c>
      <c r="N151" s="46">
        <v>0</v>
      </c>
      <c r="O151" s="46">
        <v>6</v>
      </c>
      <c r="P151" s="46">
        <v>0</v>
      </c>
      <c r="Q151" s="46">
        <v>2</v>
      </c>
      <c r="R151" s="46">
        <v>4</v>
      </c>
      <c r="S151" s="46">
        <f t="shared" si="0"/>
        <v>2</v>
      </c>
      <c r="U151" s="46">
        <f t="shared" si="1"/>
        <v>80</v>
      </c>
    </row>
    <row r="152" spans="3:21" ht="15.75" customHeight="1">
      <c r="C152" s="46" t="s">
        <v>325</v>
      </c>
      <c r="D152" s="46">
        <v>35</v>
      </c>
      <c r="E152" s="5">
        <v>0.1</v>
      </c>
      <c r="F152" s="46">
        <v>3</v>
      </c>
      <c r="G152" s="46">
        <v>0</v>
      </c>
      <c r="I152" s="46">
        <v>7</v>
      </c>
      <c r="J152" s="46">
        <v>6</v>
      </c>
      <c r="K152" s="46">
        <v>0</v>
      </c>
      <c r="L152" s="46">
        <v>0</v>
      </c>
      <c r="M152" s="46">
        <v>0</v>
      </c>
      <c r="N152" s="46">
        <v>0</v>
      </c>
      <c r="O152" s="46">
        <v>6</v>
      </c>
      <c r="P152" s="46">
        <v>0</v>
      </c>
      <c r="Q152" s="46">
        <v>3</v>
      </c>
      <c r="R152" s="46">
        <v>4</v>
      </c>
      <c r="S152" s="46">
        <f t="shared" si="0"/>
        <v>1</v>
      </c>
      <c r="U152" s="46">
        <f t="shared" si="1"/>
        <v>80</v>
      </c>
    </row>
    <row r="153" spans="3:21" ht="15.75" customHeight="1">
      <c r="C153" s="46" t="s">
        <v>87</v>
      </c>
      <c r="D153" s="46">
        <v>255</v>
      </c>
      <c r="E153" s="5">
        <v>0.1</v>
      </c>
      <c r="F153" s="46">
        <v>2</v>
      </c>
      <c r="G153" s="46">
        <v>0</v>
      </c>
      <c r="I153" s="46">
        <v>7</v>
      </c>
      <c r="J153" s="46">
        <v>7</v>
      </c>
      <c r="K153" s="46">
        <v>0</v>
      </c>
      <c r="L153" s="46">
        <v>0</v>
      </c>
      <c r="M153" s="46">
        <v>0</v>
      </c>
      <c r="N153" s="46">
        <v>0</v>
      </c>
      <c r="O153" s="46">
        <v>7</v>
      </c>
      <c r="P153" s="46">
        <v>0</v>
      </c>
      <c r="Q153" s="46">
        <v>3</v>
      </c>
      <c r="R153" s="46">
        <v>5</v>
      </c>
      <c r="S153" s="46">
        <f t="shared" si="0"/>
        <v>2</v>
      </c>
      <c r="U153" s="46">
        <f t="shared" si="1"/>
        <v>100</v>
      </c>
    </row>
    <row r="154" spans="3:21" ht="15.75" customHeight="1">
      <c r="C154" s="46" t="s">
        <v>87</v>
      </c>
      <c r="D154" s="46">
        <v>221</v>
      </c>
      <c r="E154" s="5">
        <v>0.1</v>
      </c>
      <c r="F154" s="46">
        <v>6</v>
      </c>
      <c r="G154" s="46">
        <v>0</v>
      </c>
      <c r="I154" s="46">
        <v>9</v>
      </c>
      <c r="J154" s="46">
        <v>6</v>
      </c>
      <c r="K154" s="46">
        <v>1</v>
      </c>
      <c r="L154" s="46">
        <v>0</v>
      </c>
      <c r="M154" s="46">
        <v>0</v>
      </c>
      <c r="N154" s="46">
        <v>0</v>
      </c>
      <c r="O154" s="46">
        <v>6</v>
      </c>
      <c r="P154" s="46">
        <v>1</v>
      </c>
      <c r="Q154" s="46">
        <v>1</v>
      </c>
      <c r="R154" s="46">
        <v>5</v>
      </c>
      <c r="S154" s="46">
        <f t="shared" si="0"/>
        <v>4</v>
      </c>
      <c r="U154" s="46">
        <f t="shared" si="1"/>
        <v>100</v>
      </c>
    </row>
    <row r="155" spans="3:21" ht="15.75" customHeight="1">
      <c r="C155" s="46" t="s">
        <v>87</v>
      </c>
      <c r="D155" s="46">
        <v>70</v>
      </c>
      <c r="E155" s="5">
        <v>0.1</v>
      </c>
      <c r="F155" s="46">
        <v>7</v>
      </c>
      <c r="G155" s="46">
        <v>0</v>
      </c>
      <c r="I155" s="46">
        <v>8</v>
      </c>
      <c r="J155" s="46">
        <v>6</v>
      </c>
      <c r="K155" s="46">
        <v>0</v>
      </c>
      <c r="L155" s="46">
        <v>0</v>
      </c>
      <c r="M155" s="46">
        <v>0</v>
      </c>
      <c r="N155" s="46">
        <v>0</v>
      </c>
      <c r="O155" s="46">
        <v>6</v>
      </c>
      <c r="P155" s="46">
        <v>0</v>
      </c>
      <c r="Q155" s="46">
        <v>1</v>
      </c>
      <c r="R155" s="46">
        <v>5</v>
      </c>
      <c r="S155" s="46">
        <f t="shared" si="0"/>
        <v>4</v>
      </c>
      <c r="U155" s="46">
        <f t="shared" si="1"/>
        <v>100</v>
      </c>
    </row>
    <row r="156" spans="3:21" ht="15.75" customHeight="1">
      <c r="C156" s="46" t="s">
        <v>87</v>
      </c>
      <c r="D156" s="46">
        <v>278</v>
      </c>
      <c r="E156" s="5">
        <v>0.1</v>
      </c>
      <c r="F156" s="46">
        <v>5</v>
      </c>
      <c r="G156" s="46">
        <v>0</v>
      </c>
      <c r="I156" s="46">
        <v>8</v>
      </c>
      <c r="J156" s="46">
        <v>5</v>
      </c>
      <c r="K156" s="46">
        <v>2</v>
      </c>
      <c r="L156" s="46">
        <v>0</v>
      </c>
      <c r="M156" s="46">
        <v>0</v>
      </c>
      <c r="N156" s="46">
        <v>0</v>
      </c>
      <c r="O156" s="46">
        <v>5</v>
      </c>
      <c r="P156" s="46">
        <v>2</v>
      </c>
      <c r="Q156" s="46">
        <v>2</v>
      </c>
      <c r="R156" s="46">
        <v>5</v>
      </c>
      <c r="S156" s="46">
        <f t="shared" si="0"/>
        <v>3</v>
      </c>
      <c r="U156" s="46">
        <f t="shared" si="1"/>
        <v>100</v>
      </c>
    </row>
    <row r="157" spans="3:21" ht="15.75" customHeight="1">
      <c r="C157" s="46" t="s">
        <v>87</v>
      </c>
      <c r="D157" s="46">
        <v>269</v>
      </c>
      <c r="E157" s="5">
        <v>0.1</v>
      </c>
      <c r="F157" s="46">
        <v>0</v>
      </c>
      <c r="G157" s="46">
        <v>2</v>
      </c>
      <c r="I157" s="46">
        <v>8</v>
      </c>
      <c r="J157" s="46">
        <v>4</v>
      </c>
      <c r="K157" s="46">
        <v>3</v>
      </c>
      <c r="L157" s="46">
        <v>0</v>
      </c>
      <c r="M157" s="46">
        <v>0</v>
      </c>
      <c r="N157" s="46">
        <v>0</v>
      </c>
      <c r="O157" s="46">
        <v>4</v>
      </c>
      <c r="P157" s="46">
        <v>3</v>
      </c>
      <c r="Q157" s="46">
        <v>2</v>
      </c>
      <c r="R157" s="46">
        <v>5</v>
      </c>
      <c r="S157" s="46">
        <f t="shared" si="0"/>
        <v>3</v>
      </c>
      <c r="U157" s="46">
        <f t="shared" si="1"/>
        <v>100</v>
      </c>
    </row>
    <row r="158" spans="3:21" ht="15.75" customHeight="1">
      <c r="C158" s="46" t="s">
        <v>325</v>
      </c>
      <c r="D158" s="46">
        <v>14</v>
      </c>
      <c r="E158" s="5">
        <v>0.1</v>
      </c>
      <c r="F158" s="46">
        <v>3</v>
      </c>
      <c r="G158" s="46">
        <v>0</v>
      </c>
      <c r="I158" s="46">
        <v>8</v>
      </c>
      <c r="J158" s="46">
        <v>6</v>
      </c>
      <c r="K158" s="46">
        <v>2</v>
      </c>
      <c r="L158" s="46">
        <v>0</v>
      </c>
      <c r="M158" s="46">
        <v>0</v>
      </c>
      <c r="N158" s="46">
        <v>0</v>
      </c>
      <c r="O158" s="46">
        <v>6</v>
      </c>
      <c r="P158" s="46">
        <v>2</v>
      </c>
      <c r="Q158" s="46">
        <v>4</v>
      </c>
      <c r="R158" s="46">
        <v>5</v>
      </c>
      <c r="S158" s="46">
        <f t="shared" si="0"/>
        <v>1</v>
      </c>
      <c r="U158" s="46">
        <f t="shared" si="1"/>
        <v>100</v>
      </c>
    </row>
    <row r="159" spans="3:21" ht="15.75" customHeight="1">
      <c r="C159" s="46" t="s">
        <v>87</v>
      </c>
      <c r="D159" s="46">
        <v>212</v>
      </c>
      <c r="E159" s="5">
        <v>0.1</v>
      </c>
      <c r="F159" s="46">
        <v>5</v>
      </c>
      <c r="G159" s="46">
        <v>0</v>
      </c>
      <c r="I159" s="46">
        <v>7</v>
      </c>
      <c r="J159" s="46">
        <v>4</v>
      </c>
      <c r="K159" s="46">
        <v>2</v>
      </c>
      <c r="L159" s="46">
        <v>0</v>
      </c>
      <c r="M159" s="46">
        <v>0</v>
      </c>
      <c r="N159" s="46">
        <v>0</v>
      </c>
      <c r="O159" s="46">
        <v>4</v>
      </c>
      <c r="P159" s="46">
        <v>2</v>
      </c>
      <c r="Q159" s="46">
        <v>1</v>
      </c>
      <c r="R159" s="46">
        <v>4</v>
      </c>
      <c r="S159" s="46">
        <f t="shared" si="0"/>
        <v>3</v>
      </c>
      <c r="U159" s="46">
        <f t="shared" si="1"/>
        <v>80</v>
      </c>
    </row>
    <row r="160" spans="3:21" ht="15.75" customHeight="1">
      <c r="C160" s="46" t="s">
        <v>87</v>
      </c>
      <c r="D160" s="46">
        <v>115</v>
      </c>
      <c r="E160" s="5">
        <v>0.1</v>
      </c>
      <c r="F160" s="46">
        <v>6</v>
      </c>
      <c r="G160" s="46">
        <v>0</v>
      </c>
      <c r="I160" s="46">
        <v>8</v>
      </c>
      <c r="J160" s="46">
        <v>6</v>
      </c>
      <c r="K160" s="46">
        <v>2</v>
      </c>
      <c r="L160" s="46">
        <v>0</v>
      </c>
      <c r="M160" s="46">
        <v>0</v>
      </c>
      <c r="N160" s="46">
        <v>0</v>
      </c>
      <c r="O160" s="46">
        <v>6</v>
      </c>
      <c r="P160" s="46">
        <v>2</v>
      </c>
      <c r="Q160" s="46">
        <v>1</v>
      </c>
      <c r="R160" s="46">
        <v>5</v>
      </c>
      <c r="S160" s="46">
        <f t="shared" si="0"/>
        <v>4</v>
      </c>
      <c r="U160" s="46">
        <f t="shared" si="1"/>
        <v>100</v>
      </c>
    </row>
    <row r="161" spans="3:21" ht="15.75" customHeight="1">
      <c r="C161" s="46" t="s">
        <v>325</v>
      </c>
      <c r="D161" s="46">
        <v>21</v>
      </c>
      <c r="E161" s="5">
        <v>0.1</v>
      </c>
      <c r="F161" s="46">
        <v>3</v>
      </c>
      <c r="G161" s="46">
        <v>1</v>
      </c>
      <c r="I161" s="46">
        <v>8</v>
      </c>
      <c r="J161" s="46">
        <v>6</v>
      </c>
      <c r="K161" s="46">
        <v>2</v>
      </c>
      <c r="L161" s="46">
        <v>0</v>
      </c>
      <c r="M161" s="46">
        <v>0</v>
      </c>
      <c r="N161" s="46">
        <v>0</v>
      </c>
      <c r="O161" s="46">
        <v>6</v>
      </c>
      <c r="P161" s="46">
        <v>2</v>
      </c>
      <c r="Q161" s="46">
        <v>3</v>
      </c>
      <c r="R161" s="46">
        <v>5</v>
      </c>
      <c r="S161" s="46">
        <f t="shared" si="0"/>
        <v>2</v>
      </c>
      <c r="U161" s="46">
        <f t="shared" si="1"/>
        <v>100</v>
      </c>
    </row>
    <row r="162" spans="3:21" ht="15.75" customHeight="1">
      <c r="C162" s="46" t="s">
        <v>325</v>
      </c>
      <c r="D162" s="46" t="s">
        <v>947</v>
      </c>
      <c r="E162" s="5">
        <v>0.1</v>
      </c>
      <c r="I162" s="46">
        <v>6</v>
      </c>
      <c r="J162" s="46">
        <v>5</v>
      </c>
      <c r="K162" s="46">
        <v>0</v>
      </c>
      <c r="L162" s="46">
        <v>0</v>
      </c>
      <c r="M162" s="46">
        <v>0</v>
      </c>
      <c r="N162" s="46">
        <v>0</v>
      </c>
      <c r="O162" s="46">
        <v>5</v>
      </c>
      <c r="P162" s="46">
        <v>0</v>
      </c>
      <c r="R162" s="46">
        <v>4</v>
      </c>
      <c r="S162" s="46">
        <f t="shared" si="0"/>
        <v>4</v>
      </c>
      <c r="U162" s="46">
        <f t="shared" si="1"/>
        <v>80</v>
      </c>
    </row>
    <row r="163" spans="3:21" ht="15.75" customHeight="1">
      <c r="C163" s="46" t="s">
        <v>325</v>
      </c>
      <c r="D163" s="46">
        <v>4</v>
      </c>
      <c r="E163" s="5">
        <v>0.1</v>
      </c>
      <c r="F163" s="46">
        <v>3</v>
      </c>
      <c r="G163" s="46">
        <v>0</v>
      </c>
      <c r="I163" s="46">
        <v>6</v>
      </c>
      <c r="J163" s="46">
        <v>4</v>
      </c>
      <c r="K163" s="46">
        <v>1</v>
      </c>
      <c r="L163" s="46">
        <v>0</v>
      </c>
      <c r="M163" s="46">
        <v>0</v>
      </c>
      <c r="N163" s="46">
        <v>0</v>
      </c>
      <c r="O163" s="46">
        <v>4</v>
      </c>
      <c r="P163" s="46">
        <v>1</v>
      </c>
      <c r="Q163" s="46">
        <v>3</v>
      </c>
      <c r="R163" s="46">
        <v>4</v>
      </c>
      <c r="S163" s="46">
        <f t="shared" si="0"/>
        <v>1</v>
      </c>
      <c r="U163" s="46">
        <f t="shared" si="1"/>
        <v>80</v>
      </c>
    </row>
    <row r="164" spans="3:21" ht="15.75" customHeight="1">
      <c r="C164" s="46" t="s">
        <v>87</v>
      </c>
      <c r="D164" s="46">
        <v>128</v>
      </c>
      <c r="E164" s="5">
        <v>0.1</v>
      </c>
      <c r="F164" s="46">
        <v>2</v>
      </c>
      <c r="G164" s="46">
        <v>0</v>
      </c>
      <c r="I164" s="46">
        <v>6</v>
      </c>
      <c r="J164" s="46">
        <v>6</v>
      </c>
      <c r="K164" s="46">
        <v>0</v>
      </c>
      <c r="L164" s="46">
        <v>0</v>
      </c>
      <c r="M164" s="46">
        <v>0</v>
      </c>
      <c r="N164" s="46">
        <v>0</v>
      </c>
      <c r="O164" s="46">
        <v>6</v>
      </c>
      <c r="P164" s="46">
        <v>0</v>
      </c>
      <c r="Q164" s="46">
        <v>3</v>
      </c>
      <c r="R164" s="46">
        <v>4</v>
      </c>
      <c r="S164" s="46">
        <f t="shared" si="0"/>
        <v>1</v>
      </c>
      <c r="U164" s="46">
        <f t="shared" si="1"/>
        <v>80</v>
      </c>
    </row>
    <row r="165" spans="3:21" ht="15.75" customHeight="1">
      <c r="C165" s="46" t="s">
        <v>87</v>
      </c>
      <c r="D165" s="46">
        <v>275</v>
      </c>
      <c r="E165" s="5">
        <v>0.1</v>
      </c>
      <c r="F165" s="46">
        <v>3</v>
      </c>
      <c r="G165" s="46">
        <v>2</v>
      </c>
      <c r="I165" s="46">
        <v>7</v>
      </c>
      <c r="J165" s="46">
        <v>5</v>
      </c>
      <c r="K165" s="46">
        <v>2</v>
      </c>
      <c r="L165" s="46">
        <v>0</v>
      </c>
      <c r="M165" s="46">
        <v>0</v>
      </c>
      <c r="N165" s="46">
        <v>0</v>
      </c>
      <c r="O165" s="46">
        <v>5</v>
      </c>
      <c r="P165" s="46">
        <v>2</v>
      </c>
      <c r="Q165" s="46">
        <v>1</v>
      </c>
      <c r="R165" s="46">
        <v>5</v>
      </c>
      <c r="S165" s="46">
        <f t="shared" si="0"/>
        <v>4</v>
      </c>
      <c r="U165" s="46">
        <f t="shared" si="1"/>
        <v>100</v>
      </c>
    </row>
    <row r="166" spans="3:21" ht="15.75" customHeight="1">
      <c r="C166" s="46" t="s">
        <v>87</v>
      </c>
      <c r="D166" s="46">
        <v>99</v>
      </c>
      <c r="E166" s="5">
        <v>0.1</v>
      </c>
      <c r="F166" s="46">
        <v>6</v>
      </c>
      <c r="G166" s="46">
        <v>0</v>
      </c>
      <c r="I166" s="46">
        <v>8</v>
      </c>
      <c r="J166" s="46">
        <v>7</v>
      </c>
      <c r="K166" s="46">
        <v>0</v>
      </c>
      <c r="L166" s="46">
        <v>0</v>
      </c>
      <c r="M166" s="46">
        <v>0</v>
      </c>
      <c r="N166" s="46">
        <v>0</v>
      </c>
      <c r="O166" s="46">
        <v>7</v>
      </c>
      <c r="P166" s="46">
        <v>0</v>
      </c>
      <c r="Q166" s="46">
        <v>3</v>
      </c>
      <c r="R166" s="46">
        <v>5</v>
      </c>
      <c r="S166" s="46">
        <f t="shared" si="0"/>
        <v>2</v>
      </c>
      <c r="U166" s="46">
        <f t="shared" si="1"/>
        <v>100</v>
      </c>
    </row>
    <row r="167" spans="3:21" ht="15.75" customHeight="1">
      <c r="C167" s="46" t="s">
        <v>87</v>
      </c>
      <c r="D167" s="46">
        <v>195</v>
      </c>
      <c r="E167" s="5">
        <v>0.1</v>
      </c>
      <c r="F167" s="46">
        <v>4</v>
      </c>
      <c r="G167" s="46">
        <v>0</v>
      </c>
      <c r="I167" s="46">
        <v>7</v>
      </c>
      <c r="J167" s="46">
        <v>6</v>
      </c>
      <c r="K167" s="46">
        <v>0</v>
      </c>
      <c r="L167" s="46">
        <v>0</v>
      </c>
      <c r="M167" s="46">
        <v>0</v>
      </c>
      <c r="N167" s="46">
        <v>0</v>
      </c>
      <c r="O167" s="46">
        <v>6</v>
      </c>
      <c r="P167" s="46">
        <v>0</v>
      </c>
      <c r="Q167" s="46">
        <v>2</v>
      </c>
      <c r="R167" s="46">
        <v>4</v>
      </c>
      <c r="S167" s="46">
        <f t="shared" si="0"/>
        <v>2</v>
      </c>
      <c r="U167" s="46">
        <f t="shared" si="1"/>
        <v>80</v>
      </c>
    </row>
    <row r="168" spans="3:21" ht="15.75" customHeight="1">
      <c r="C168" s="46" t="s">
        <v>87</v>
      </c>
      <c r="D168" s="46">
        <v>318</v>
      </c>
      <c r="E168" s="5">
        <v>0.1</v>
      </c>
      <c r="F168" s="46">
        <v>2</v>
      </c>
      <c r="G168" s="46">
        <v>0</v>
      </c>
      <c r="I168" s="46">
        <v>9</v>
      </c>
      <c r="J168" s="46">
        <v>8</v>
      </c>
      <c r="K168" s="46">
        <v>0</v>
      </c>
      <c r="L168" s="46">
        <v>0</v>
      </c>
      <c r="M168" s="46">
        <v>0</v>
      </c>
      <c r="N168" s="46">
        <v>0</v>
      </c>
      <c r="O168" s="46">
        <v>8</v>
      </c>
      <c r="P168" s="46">
        <v>0</v>
      </c>
      <c r="Q168" s="46">
        <v>1</v>
      </c>
      <c r="R168" s="46">
        <v>6</v>
      </c>
      <c r="S168" s="46">
        <f t="shared" si="0"/>
        <v>5</v>
      </c>
      <c r="U168" s="46">
        <f t="shared" si="1"/>
        <v>120</v>
      </c>
    </row>
    <row r="169" spans="3:21" ht="15.75" customHeight="1">
      <c r="C169" s="46" t="s">
        <v>325</v>
      </c>
      <c r="D169" s="46">
        <v>23</v>
      </c>
      <c r="E169" s="5">
        <v>0.1</v>
      </c>
      <c r="F169" s="46">
        <v>2</v>
      </c>
      <c r="G169" s="46">
        <v>0</v>
      </c>
      <c r="I169" s="46">
        <v>7</v>
      </c>
      <c r="J169" s="46">
        <v>5</v>
      </c>
      <c r="K169" s="46">
        <v>2</v>
      </c>
      <c r="L169" s="46">
        <v>0</v>
      </c>
      <c r="M169" s="46">
        <v>0</v>
      </c>
      <c r="N169" s="46">
        <v>0</v>
      </c>
      <c r="O169" s="46">
        <v>5</v>
      </c>
      <c r="P169" s="46">
        <v>2</v>
      </c>
      <c r="Q169" s="46">
        <v>2</v>
      </c>
      <c r="R169" s="46">
        <v>4</v>
      </c>
      <c r="S169" s="46">
        <f t="shared" si="0"/>
        <v>2</v>
      </c>
      <c r="U169" s="46">
        <f t="shared" si="1"/>
        <v>80</v>
      </c>
    </row>
    <row r="170" spans="3:21" ht="15.75" customHeight="1">
      <c r="C170" s="46" t="s">
        <v>87</v>
      </c>
      <c r="D170" s="46">
        <v>47</v>
      </c>
      <c r="E170" s="5">
        <v>0.1</v>
      </c>
      <c r="F170" s="46">
        <v>2</v>
      </c>
      <c r="G170" s="46">
        <v>1</v>
      </c>
      <c r="I170" s="46">
        <v>6</v>
      </c>
      <c r="J170" s="46">
        <v>3</v>
      </c>
      <c r="K170" s="46">
        <v>2</v>
      </c>
      <c r="L170" s="46">
        <v>0</v>
      </c>
      <c r="M170" s="46">
        <v>0</v>
      </c>
      <c r="N170" s="46">
        <v>0</v>
      </c>
      <c r="O170" s="46">
        <v>3</v>
      </c>
      <c r="P170" s="46">
        <v>2</v>
      </c>
      <c r="Q170" s="46">
        <v>4</v>
      </c>
      <c r="R170" s="46">
        <v>4</v>
      </c>
      <c r="S170" s="46">
        <f t="shared" si="0"/>
        <v>0</v>
      </c>
      <c r="U170" s="46">
        <f t="shared" si="1"/>
        <v>80</v>
      </c>
    </row>
    <row r="171" spans="3:21" ht="15.75" customHeight="1">
      <c r="C171" s="46" t="s">
        <v>87</v>
      </c>
      <c r="D171" s="46">
        <v>12</v>
      </c>
      <c r="E171" s="5">
        <v>0.1</v>
      </c>
      <c r="F171" s="46">
        <v>7</v>
      </c>
      <c r="G171" s="46">
        <v>0</v>
      </c>
      <c r="I171" s="46">
        <v>6</v>
      </c>
      <c r="J171" s="46">
        <v>5</v>
      </c>
      <c r="K171" s="46">
        <v>0</v>
      </c>
      <c r="L171" s="46">
        <v>0</v>
      </c>
      <c r="M171" s="46">
        <v>0</v>
      </c>
      <c r="N171" s="46">
        <v>0</v>
      </c>
      <c r="O171" s="46">
        <v>5</v>
      </c>
      <c r="P171" s="46">
        <v>0</v>
      </c>
      <c r="Q171" s="46">
        <v>1</v>
      </c>
      <c r="R171" s="46">
        <v>4</v>
      </c>
      <c r="S171" s="46">
        <f t="shared" si="0"/>
        <v>3</v>
      </c>
      <c r="U171" s="46">
        <f t="shared" si="1"/>
        <v>80</v>
      </c>
    </row>
    <row r="172" spans="3:21" ht="15.75" customHeight="1">
      <c r="C172" s="46" t="s">
        <v>87</v>
      </c>
      <c r="D172" s="46">
        <v>170</v>
      </c>
      <c r="E172" s="5">
        <v>0.1</v>
      </c>
      <c r="I172" s="46">
        <v>5</v>
      </c>
      <c r="J172" s="46">
        <v>1</v>
      </c>
      <c r="K172" s="46">
        <v>3</v>
      </c>
      <c r="L172" s="46">
        <v>0</v>
      </c>
      <c r="M172" s="46">
        <v>0</v>
      </c>
      <c r="N172" s="46">
        <v>0</v>
      </c>
      <c r="O172" s="46">
        <v>1</v>
      </c>
      <c r="P172" s="46">
        <v>3</v>
      </c>
      <c r="Q172" s="46">
        <v>1</v>
      </c>
      <c r="R172" s="46">
        <v>3</v>
      </c>
      <c r="S172" s="46">
        <f t="shared" si="0"/>
        <v>2</v>
      </c>
      <c r="U172" s="46">
        <f t="shared" si="1"/>
        <v>60</v>
      </c>
    </row>
    <row r="173" spans="3:21" ht="15.75" customHeight="1">
      <c r="C173" s="46" t="s">
        <v>87</v>
      </c>
      <c r="D173" s="46">
        <v>273</v>
      </c>
      <c r="E173" s="5">
        <v>0.1</v>
      </c>
      <c r="I173" s="46">
        <v>6</v>
      </c>
      <c r="J173" s="46">
        <v>4</v>
      </c>
      <c r="K173" s="46">
        <v>1</v>
      </c>
      <c r="L173" s="46">
        <v>0</v>
      </c>
      <c r="M173" s="46">
        <v>0</v>
      </c>
      <c r="N173" s="46">
        <v>0</v>
      </c>
      <c r="O173" s="46">
        <v>4</v>
      </c>
      <c r="P173" s="46">
        <v>1</v>
      </c>
      <c r="Q173" s="46">
        <v>1</v>
      </c>
      <c r="R173" s="46">
        <v>4</v>
      </c>
      <c r="S173" s="46">
        <f t="shared" si="0"/>
        <v>3</v>
      </c>
      <c r="U173" s="46">
        <f t="shared" si="1"/>
        <v>80</v>
      </c>
    </row>
    <row r="174" spans="3:21" ht="15.75" customHeight="1">
      <c r="C174" s="46" t="s">
        <v>87</v>
      </c>
      <c r="D174" s="46">
        <v>223</v>
      </c>
      <c r="E174" s="5">
        <v>0.1</v>
      </c>
      <c r="I174" s="46">
        <v>6</v>
      </c>
      <c r="J174" s="46">
        <v>5</v>
      </c>
      <c r="K174" s="46">
        <v>0</v>
      </c>
      <c r="L174" s="46">
        <v>0</v>
      </c>
      <c r="M174" s="46">
        <v>0</v>
      </c>
      <c r="N174" s="46">
        <v>0</v>
      </c>
      <c r="O174" s="46">
        <v>5</v>
      </c>
      <c r="P174" s="46">
        <v>0</v>
      </c>
      <c r="Q174" s="46">
        <v>2</v>
      </c>
      <c r="R174" s="46">
        <v>4</v>
      </c>
      <c r="S174" s="46">
        <f t="shared" si="0"/>
        <v>2</v>
      </c>
      <c r="U174" s="46">
        <f t="shared" si="1"/>
        <v>80</v>
      </c>
    </row>
    <row r="175" spans="3:21" ht="15.75" customHeight="1">
      <c r="C175" s="46" t="s">
        <v>87</v>
      </c>
      <c r="D175" s="46">
        <v>251</v>
      </c>
      <c r="E175" s="5">
        <v>0.1</v>
      </c>
      <c r="F175" s="46">
        <v>2</v>
      </c>
      <c r="G175" s="46">
        <v>1</v>
      </c>
      <c r="I175" s="46">
        <v>7</v>
      </c>
      <c r="J175" s="46">
        <v>4</v>
      </c>
      <c r="K175" s="46">
        <v>2</v>
      </c>
      <c r="L175" s="46">
        <v>0</v>
      </c>
      <c r="M175" s="46">
        <v>0</v>
      </c>
      <c r="N175" s="46">
        <v>0</v>
      </c>
      <c r="O175" s="46">
        <v>4</v>
      </c>
      <c r="P175" s="46">
        <v>2</v>
      </c>
      <c r="Q175" s="46">
        <v>1</v>
      </c>
      <c r="R175" s="46">
        <v>4</v>
      </c>
      <c r="S175" s="46">
        <f t="shared" si="0"/>
        <v>3</v>
      </c>
      <c r="U175" s="46">
        <f t="shared" si="1"/>
        <v>80</v>
      </c>
    </row>
    <row r="176" spans="3:21" ht="15.75" customHeight="1">
      <c r="C176" s="46" t="s">
        <v>87</v>
      </c>
      <c r="D176" s="46">
        <v>279</v>
      </c>
      <c r="E176" s="5">
        <v>0.1</v>
      </c>
      <c r="F176" s="46">
        <v>3</v>
      </c>
      <c r="G176" s="46">
        <v>2</v>
      </c>
      <c r="I176" s="46">
        <v>6</v>
      </c>
      <c r="J176" s="46">
        <v>4</v>
      </c>
      <c r="K176" s="46">
        <v>1</v>
      </c>
      <c r="L176" s="46">
        <v>0</v>
      </c>
      <c r="M176" s="46">
        <v>0</v>
      </c>
      <c r="N176" s="46">
        <v>0</v>
      </c>
      <c r="O176" s="46">
        <v>4</v>
      </c>
      <c r="P176" s="46">
        <v>1</v>
      </c>
      <c r="Q176" s="46">
        <v>1</v>
      </c>
      <c r="R176" s="46">
        <v>4</v>
      </c>
      <c r="S176" s="46">
        <f t="shared" si="0"/>
        <v>3</v>
      </c>
      <c r="U176" s="46">
        <f t="shared" si="1"/>
        <v>80</v>
      </c>
    </row>
    <row r="177" spans="3:21" ht="15.75" customHeight="1">
      <c r="C177" s="46" t="s">
        <v>325</v>
      </c>
      <c r="D177" s="46" t="s">
        <v>948</v>
      </c>
      <c r="E177" s="5">
        <v>0.1</v>
      </c>
      <c r="I177" s="46">
        <v>4</v>
      </c>
      <c r="J177" s="46">
        <v>3</v>
      </c>
      <c r="K177" s="46">
        <v>1</v>
      </c>
      <c r="L177" s="46">
        <v>0</v>
      </c>
      <c r="M177" s="46">
        <v>0</v>
      </c>
      <c r="N177" s="46">
        <v>0</v>
      </c>
      <c r="O177" s="46">
        <v>3</v>
      </c>
      <c r="P177" s="46">
        <v>1</v>
      </c>
      <c r="R177" s="46">
        <v>3</v>
      </c>
      <c r="S177" s="46">
        <f t="shared" si="0"/>
        <v>3</v>
      </c>
      <c r="U177" s="46">
        <f t="shared" si="1"/>
        <v>60</v>
      </c>
    </row>
    <row r="178" spans="3:21" ht="15.75" customHeight="1">
      <c r="C178" s="46" t="s">
        <v>87</v>
      </c>
      <c r="D178" s="46">
        <v>143</v>
      </c>
      <c r="E178" s="5">
        <v>0.1</v>
      </c>
      <c r="F178" s="46">
        <v>0</v>
      </c>
      <c r="G178" s="46">
        <v>1</v>
      </c>
      <c r="I178" s="46">
        <v>5</v>
      </c>
      <c r="J178" s="46">
        <v>3</v>
      </c>
      <c r="K178" s="46">
        <v>1</v>
      </c>
      <c r="L178" s="46">
        <v>0</v>
      </c>
      <c r="M178" s="46">
        <v>0</v>
      </c>
      <c r="N178" s="46">
        <v>0</v>
      </c>
      <c r="O178" s="46">
        <v>3</v>
      </c>
      <c r="P178" s="46">
        <v>1</v>
      </c>
      <c r="Q178" s="46">
        <v>1</v>
      </c>
      <c r="R178" s="46">
        <v>3</v>
      </c>
      <c r="S178" s="46">
        <f t="shared" si="0"/>
        <v>2</v>
      </c>
      <c r="U178" s="46">
        <f t="shared" si="1"/>
        <v>60</v>
      </c>
    </row>
    <row r="179" spans="3:21" ht="15.75" customHeight="1">
      <c r="C179" s="46" t="s">
        <v>325</v>
      </c>
      <c r="D179" s="46">
        <v>30</v>
      </c>
      <c r="E179" s="5">
        <v>0.1</v>
      </c>
      <c r="I179" s="46">
        <v>5</v>
      </c>
      <c r="J179" s="46">
        <v>4</v>
      </c>
      <c r="K179" s="46">
        <v>0</v>
      </c>
      <c r="L179" s="46">
        <v>0</v>
      </c>
      <c r="M179" s="46">
        <v>0</v>
      </c>
      <c r="N179" s="46">
        <v>0</v>
      </c>
      <c r="O179" s="46">
        <v>4</v>
      </c>
      <c r="P179" s="46">
        <v>0</v>
      </c>
      <c r="Q179" s="46">
        <v>3</v>
      </c>
      <c r="R179" s="46">
        <v>3</v>
      </c>
      <c r="S179" s="46">
        <f t="shared" si="0"/>
        <v>0</v>
      </c>
      <c r="U179" s="46">
        <f t="shared" si="1"/>
        <v>60</v>
      </c>
    </row>
    <row r="180" spans="3:21" ht="15.75" customHeight="1">
      <c r="C180" s="46" t="s">
        <v>87</v>
      </c>
      <c r="D180" s="46">
        <v>178</v>
      </c>
      <c r="E180" s="5">
        <v>0.1</v>
      </c>
      <c r="F180" s="46">
        <v>4</v>
      </c>
      <c r="G180" s="46">
        <v>0</v>
      </c>
      <c r="I180" s="46">
        <v>5</v>
      </c>
      <c r="J180" s="46">
        <v>4</v>
      </c>
      <c r="K180" s="46">
        <v>0</v>
      </c>
      <c r="L180" s="46">
        <v>0</v>
      </c>
      <c r="M180" s="46">
        <v>0</v>
      </c>
      <c r="N180" s="46">
        <v>0</v>
      </c>
      <c r="O180" s="46">
        <v>4</v>
      </c>
      <c r="P180" s="46">
        <v>0</v>
      </c>
      <c r="Q180" s="46">
        <v>2</v>
      </c>
      <c r="R180" s="46">
        <v>3</v>
      </c>
      <c r="S180" s="46">
        <f t="shared" si="0"/>
        <v>1</v>
      </c>
      <c r="U180" s="46">
        <f t="shared" si="1"/>
        <v>60</v>
      </c>
    </row>
    <row r="181" spans="3:21" ht="15.75" customHeight="1">
      <c r="C181" s="46" t="s">
        <v>325</v>
      </c>
      <c r="D181" s="46" t="s">
        <v>950</v>
      </c>
      <c r="E181" s="5">
        <v>0.1</v>
      </c>
      <c r="I181" s="46">
        <v>6</v>
      </c>
      <c r="J181" s="46">
        <v>5</v>
      </c>
      <c r="K181" s="46">
        <v>0</v>
      </c>
      <c r="L181" s="46">
        <v>0</v>
      </c>
      <c r="M181" s="46">
        <v>0</v>
      </c>
      <c r="N181" s="46">
        <v>0</v>
      </c>
      <c r="O181" s="46">
        <v>5</v>
      </c>
      <c r="P181" s="46">
        <v>0</v>
      </c>
      <c r="Q181" s="46">
        <v>1</v>
      </c>
      <c r="R181" s="46">
        <v>4</v>
      </c>
      <c r="S181" s="46">
        <f t="shared" si="0"/>
        <v>3</v>
      </c>
      <c r="U181" s="46">
        <f t="shared" si="1"/>
        <v>80</v>
      </c>
    </row>
    <row r="182" spans="3:21" ht="15.75" customHeight="1">
      <c r="C182" s="46" t="s">
        <v>239</v>
      </c>
      <c r="D182" s="46">
        <v>17</v>
      </c>
      <c r="E182" s="5">
        <v>0.1</v>
      </c>
      <c r="F182" s="46">
        <v>4</v>
      </c>
      <c r="G182" s="46">
        <v>0</v>
      </c>
      <c r="I182" s="46">
        <v>6</v>
      </c>
      <c r="J182" s="46">
        <v>5</v>
      </c>
      <c r="K182" s="46">
        <v>1</v>
      </c>
      <c r="L182" s="46">
        <v>0</v>
      </c>
      <c r="M182" s="46">
        <v>0</v>
      </c>
      <c r="N182" s="46">
        <v>0</v>
      </c>
      <c r="O182" s="46">
        <v>5</v>
      </c>
      <c r="P182" s="46">
        <v>1</v>
      </c>
      <c r="Q182" s="46">
        <v>2</v>
      </c>
      <c r="R182" s="46">
        <v>4</v>
      </c>
      <c r="S182" s="46">
        <f t="shared" si="0"/>
        <v>2</v>
      </c>
      <c r="U182" s="46">
        <f t="shared" si="1"/>
        <v>80</v>
      </c>
    </row>
    <row r="183" spans="3:21" ht="15.75" customHeight="1">
      <c r="C183" s="46" t="s">
        <v>87</v>
      </c>
      <c r="D183" s="46">
        <v>229</v>
      </c>
      <c r="E183" s="5">
        <v>0.1</v>
      </c>
      <c r="F183" s="46">
        <v>2</v>
      </c>
      <c r="G183" s="46">
        <v>1</v>
      </c>
      <c r="I183" s="46">
        <v>5</v>
      </c>
      <c r="J183" s="46">
        <v>3</v>
      </c>
      <c r="K183" s="46">
        <v>1</v>
      </c>
      <c r="L183" s="46">
        <v>0</v>
      </c>
      <c r="M183" s="46">
        <v>0</v>
      </c>
      <c r="N183" s="46">
        <v>0</v>
      </c>
      <c r="O183" s="46">
        <v>3</v>
      </c>
      <c r="P183" s="46">
        <v>1</v>
      </c>
      <c r="R183" s="46">
        <v>3</v>
      </c>
      <c r="S183" s="46">
        <f t="shared" si="0"/>
        <v>3</v>
      </c>
      <c r="U183" s="46">
        <f t="shared" si="1"/>
        <v>60</v>
      </c>
    </row>
    <row r="184" spans="3:21" ht="15.75" customHeight="1">
      <c r="C184" s="46" t="s">
        <v>239</v>
      </c>
      <c r="D184" s="46">
        <v>20</v>
      </c>
      <c r="E184" s="5">
        <v>0.1</v>
      </c>
      <c r="F184" s="46">
        <v>3</v>
      </c>
      <c r="G184" s="46">
        <v>0</v>
      </c>
      <c r="I184" s="46">
        <v>5</v>
      </c>
      <c r="J184" s="46">
        <v>4</v>
      </c>
      <c r="K184" s="46">
        <v>0</v>
      </c>
      <c r="L184" s="46">
        <v>0</v>
      </c>
      <c r="M184" s="46">
        <v>0</v>
      </c>
      <c r="N184" s="46">
        <v>0</v>
      </c>
      <c r="O184" s="46">
        <v>4</v>
      </c>
      <c r="P184" s="46">
        <v>0</v>
      </c>
      <c r="Q184" s="46">
        <v>1</v>
      </c>
      <c r="R184" s="46">
        <v>3</v>
      </c>
      <c r="S184" s="46">
        <f t="shared" si="0"/>
        <v>2</v>
      </c>
      <c r="U184" s="46">
        <f t="shared" si="1"/>
        <v>60</v>
      </c>
    </row>
    <row r="185" spans="3:21" ht="15.75" customHeight="1">
      <c r="C185" s="46" t="s">
        <v>87</v>
      </c>
      <c r="D185" s="46">
        <v>4</v>
      </c>
      <c r="E185" s="5">
        <v>0.1</v>
      </c>
      <c r="F185" s="46">
        <v>1</v>
      </c>
      <c r="G185" s="46">
        <v>0</v>
      </c>
      <c r="I185" s="46">
        <v>4</v>
      </c>
      <c r="J185" s="46">
        <v>4</v>
      </c>
      <c r="K185" s="46">
        <v>0</v>
      </c>
      <c r="L185" s="46">
        <v>0</v>
      </c>
      <c r="M185" s="46">
        <v>0</v>
      </c>
      <c r="N185" s="46">
        <v>0</v>
      </c>
      <c r="O185" s="46">
        <v>4</v>
      </c>
      <c r="P185" s="46">
        <v>0</v>
      </c>
      <c r="Q185" s="46">
        <v>3</v>
      </c>
      <c r="R185" s="46">
        <v>3</v>
      </c>
      <c r="S185" s="46">
        <f t="shared" si="0"/>
        <v>0</v>
      </c>
      <c r="U185" s="46">
        <f t="shared" si="1"/>
        <v>60</v>
      </c>
    </row>
    <row r="186" spans="3:21" ht="15.75" customHeight="1">
      <c r="C186" s="46" t="s">
        <v>87</v>
      </c>
      <c r="D186" s="46">
        <v>46</v>
      </c>
      <c r="E186" s="5">
        <v>0.1</v>
      </c>
      <c r="F186" s="46">
        <v>3</v>
      </c>
      <c r="G186" s="46">
        <v>1</v>
      </c>
      <c r="I186" s="46">
        <v>6</v>
      </c>
      <c r="J186" s="46">
        <v>2</v>
      </c>
      <c r="K186" s="46">
        <v>3</v>
      </c>
      <c r="L186" s="46">
        <v>0</v>
      </c>
      <c r="M186" s="46">
        <v>0</v>
      </c>
      <c r="N186" s="46">
        <v>0</v>
      </c>
      <c r="O186" s="46">
        <v>2</v>
      </c>
      <c r="P186" s="46">
        <v>3</v>
      </c>
      <c r="Q186" s="46">
        <v>2</v>
      </c>
      <c r="R186" s="46">
        <v>4</v>
      </c>
      <c r="S186" s="46">
        <f t="shared" si="0"/>
        <v>2</v>
      </c>
      <c r="U186" s="46">
        <f t="shared" si="1"/>
        <v>80</v>
      </c>
    </row>
    <row r="187" spans="3:21" ht="15.75" customHeight="1">
      <c r="C187" s="46" t="s">
        <v>87</v>
      </c>
      <c r="D187" s="46">
        <v>98</v>
      </c>
      <c r="E187" s="5">
        <v>0.1</v>
      </c>
      <c r="F187" s="46">
        <v>1</v>
      </c>
      <c r="G187" s="46">
        <v>0</v>
      </c>
      <c r="I187" s="46">
        <v>3</v>
      </c>
      <c r="J187" s="46">
        <v>2</v>
      </c>
      <c r="K187" s="46">
        <v>0</v>
      </c>
      <c r="L187" s="46">
        <v>0</v>
      </c>
      <c r="M187" s="46">
        <v>0</v>
      </c>
      <c r="N187" s="46">
        <v>0</v>
      </c>
      <c r="O187" s="46">
        <v>2</v>
      </c>
      <c r="P187" s="46">
        <v>0</v>
      </c>
      <c r="R187" s="46">
        <v>2</v>
      </c>
      <c r="S187" s="46">
        <f t="shared" si="0"/>
        <v>2</v>
      </c>
      <c r="U187" s="46">
        <f t="shared" si="1"/>
        <v>40</v>
      </c>
    </row>
    <row r="188" spans="3:21" ht="15.75" customHeight="1">
      <c r="C188" s="46" t="s">
        <v>87</v>
      </c>
      <c r="D188" s="46">
        <v>151</v>
      </c>
      <c r="E188" s="5">
        <v>0.1</v>
      </c>
      <c r="F188" s="46">
        <v>1</v>
      </c>
      <c r="G188" s="46">
        <v>0</v>
      </c>
      <c r="I188" s="46">
        <v>3</v>
      </c>
      <c r="J188" s="46">
        <v>1</v>
      </c>
      <c r="K188" s="46">
        <v>2</v>
      </c>
      <c r="L188" s="46">
        <v>0</v>
      </c>
      <c r="M188" s="46">
        <v>0</v>
      </c>
      <c r="N188" s="46">
        <v>0</v>
      </c>
      <c r="O188" s="46">
        <v>1</v>
      </c>
      <c r="P188" s="46">
        <v>2</v>
      </c>
      <c r="Q188" s="46">
        <v>2</v>
      </c>
      <c r="R188" s="46">
        <v>2</v>
      </c>
      <c r="S188" s="46">
        <f t="shared" si="0"/>
        <v>0</v>
      </c>
      <c r="U188" s="46">
        <f t="shared" si="1"/>
        <v>40</v>
      </c>
    </row>
    <row r="189" spans="3:21" ht="15.75" customHeight="1">
      <c r="C189" s="46" t="s">
        <v>347</v>
      </c>
      <c r="D189" s="46">
        <v>2</v>
      </c>
      <c r="E189" s="5">
        <v>0.1</v>
      </c>
      <c r="F189" s="46">
        <v>1</v>
      </c>
      <c r="G189" s="46">
        <v>0</v>
      </c>
      <c r="I189" s="46">
        <v>3</v>
      </c>
      <c r="J189" s="46">
        <v>2</v>
      </c>
      <c r="K189" s="46">
        <v>0</v>
      </c>
      <c r="L189" s="46">
        <v>0</v>
      </c>
      <c r="M189" s="46">
        <v>0</v>
      </c>
      <c r="N189" s="46">
        <v>0</v>
      </c>
      <c r="O189" s="46">
        <v>2</v>
      </c>
      <c r="P189" s="46">
        <v>0</v>
      </c>
      <c r="R189" s="46">
        <v>2</v>
      </c>
      <c r="S189" s="46">
        <f t="shared" si="0"/>
        <v>2</v>
      </c>
      <c r="U189" s="46">
        <f t="shared" si="1"/>
        <v>40</v>
      </c>
    </row>
    <row r="190" spans="3:21" ht="15.75" customHeight="1">
      <c r="C190" s="46" t="s">
        <v>87</v>
      </c>
      <c r="D190" s="46">
        <v>150</v>
      </c>
      <c r="E190" s="5">
        <v>0.1</v>
      </c>
      <c r="F190" s="46">
        <v>1</v>
      </c>
      <c r="G190" s="46">
        <v>0</v>
      </c>
      <c r="I190" s="46">
        <v>3</v>
      </c>
      <c r="J190" s="46">
        <v>2</v>
      </c>
      <c r="K190" s="46">
        <v>1</v>
      </c>
      <c r="L190" s="46">
        <v>0</v>
      </c>
      <c r="M190" s="46">
        <v>0</v>
      </c>
      <c r="N190" s="46">
        <v>0</v>
      </c>
      <c r="O190" s="46">
        <v>2</v>
      </c>
      <c r="P190" s="46">
        <v>1</v>
      </c>
      <c r="R190" s="46">
        <v>2</v>
      </c>
      <c r="S190" s="46">
        <f t="shared" si="0"/>
        <v>2</v>
      </c>
      <c r="U190" s="46">
        <f t="shared" si="1"/>
        <v>40</v>
      </c>
    </row>
    <row r="191" spans="3:21" ht="15.75" customHeight="1">
      <c r="C191" s="46" t="s">
        <v>87</v>
      </c>
      <c r="D191" s="46">
        <v>8</v>
      </c>
      <c r="E191" s="5">
        <v>0.1</v>
      </c>
      <c r="I191" s="46">
        <v>2</v>
      </c>
      <c r="J191" s="46">
        <v>2</v>
      </c>
      <c r="K191" s="46">
        <v>0</v>
      </c>
      <c r="L191" s="46">
        <v>0</v>
      </c>
      <c r="M191" s="46">
        <v>0</v>
      </c>
      <c r="N191" s="46">
        <v>0</v>
      </c>
      <c r="O191" s="46">
        <v>2</v>
      </c>
      <c r="P191" s="46">
        <v>0</v>
      </c>
      <c r="Q191" s="46">
        <v>3</v>
      </c>
      <c r="R191" s="46">
        <v>2</v>
      </c>
      <c r="S191" s="5">
        <v>0</v>
      </c>
      <c r="U191" s="46">
        <f t="shared" si="1"/>
        <v>40</v>
      </c>
    </row>
    <row r="192" spans="3:21" ht="15.75" customHeight="1">
      <c r="C192" s="46" t="s">
        <v>239</v>
      </c>
      <c r="D192" s="46">
        <v>31</v>
      </c>
      <c r="E192" s="46">
        <v>0.1</v>
      </c>
      <c r="F192" s="46">
        <v>2</v>
      </c>
      <c r="G192" s="46">
        <v>0</v>
      </c>
      <c r="H192" s="5">
        <v>0</v>
      </c>
      <c r="I192" s="46">
        <v>3</v>
      </c>
      <c r="J192" s="46">
        <v>2</v>
      </c>
      <c r="K192" s="46">
        <v>1</v>
      </c>
      <c r="L192" s="46">
        <v>0</v>
      </c>
      <c r="M192" s="46">
        <v>0</v>
      </c>
      <c r="N192" s="46">
        <v>0</v>
      </c>
      <c r="O192" s="46">
        <v>3</v>
      </c>
      <c r="P192" s="46">
        <v>2</v>
      </c>
      <c r="Q192" s="46">
        <v>1</v>
      </c>
      <c r="R192" s="5">
        <v>2</v>
      </c>
      <c r="S192" s="5">
        <v>1</v>
      </c>
      <c r="U192" s="46">
        <f t="shared" si="1"/>
        <v>40</v>
      </c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Просчет 2-3-4 20202021</vt:lpstr>
      <vt:lpstr>Sheet2</vt:lpstr>
      <vt:lpstr>Учителя 20192020</vt:lpstr>
      <vt:lpstr>Учителя 20202021</vt:lpstr>
      <vt:lpstr>Müəllimlərin sayı</vt:lpstr>
      <vt:lpstr>Подчинение школ Баку</vt:lpstr>
      <vt:lpstr>metodist check</vt:lpstr>
      <vt:lpstr>admin -check</vt:lpstr>
      <vt:lpstr>Тележки (пилот) </vt:lpstr>
      <vt:lpstr>Старые данные</vt:lpstr>
      <vt:lpstr>Текущий сценарии запуска</vt:lpstr>
      <vt:lpstr>V 2.0 Cценарии запуска</vt:lpstr>
      <vt:lpstr>Кол-во по курсам</vt:lpstr>
      <vt:lpstr>V 2.0 Исходные данные</vt:lpstr>
      <vt:lpstr>V 2.0 Дополнительные данные</vt:lpstr>
      <vt:lpstr>V 1.0 Сценарии запуска</vt:lpstr>
      <vt:lpstr>V 1.0 Исходные данные</vt:lpstr>
      <vt:lpstr>V 1.0 Дополнительные 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2021-06-28T22:46:18Z</dcterms:modified>
</cp:coreProperties>
</file>