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riddha\personal\projects\ml-workshops\"/>
    </mc:Choice>
  </mc:AlternateContent>
  <bookViews>
    <workbookView xWindow="0" yWindow="0" windowWidth="20490" windowHeight="7530" tabRatio="682"/>
  </bookViews>
  <sheets>
    <sheet name="LR-part-1" sheetId="5" r:id="rId1"/>
    <sheet name="Multiple-Linear-Regression" sheetId="1" r:id="rId2"/>
    <sheet name="Chi-square-Goodness_of_fit" sheetId="3" r:id="rId3"/>
    <sheet name="Chi-square-test-independence" sheetId="4" r:id="rId4"/>
  </sheets>
  <definedNames>
    <definedName name="_xlnm._FilterDatabase" localSheetId="1" hidden="1">'Multiple-Linear-Regression'!$A$1:$C$8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6" i="5"/>
  <c r="F7" i="5"/>
  <c r="F8" i="5"/>
  <c r="F2" i="5"/>
  <c r="E3" i="5"/>
  <c r="E4" i="5"/>
  <c r="E5" i="5"/>
  <c r="F5" i="5" s="1"/>
  <c r="F9" i="5" s="1"/>
  <c r="B37" i="5" s="1"/>
  <c r="E6" i="5"/>
  <c r="E7" i="5"/>
  <c r="E8" i="5"/>
  <c r="E2" i="5"/>
  <c r="D3" i="5"/>
  <c r="D4" i="5"/>
  <c r="D5" i="5"/>
  <c r="D6" i="5"/>
  <c r="D7" i="5"/>
  <c r="D8" i="5"/>
  <c r="D2" i="5"/>
  <c r="G2" i="5"/>
  <c r="B31" i="5"/>
  <c r="B32" i="5" s="1"/>
  <c r="B30" i="5"/>
  <c r="B29" i="5"/>
  <c r="B28" i="5"/>
  <c r="B17" i="5"/>
  <c r="G4" i="5"/>
  <c r="G3" i="5"/>
  <c r="C9" i="5"/>
  <c r="B14" i="5" s="1"/>
  <c r="B9" i="5"/>
  <c r="I3" i="5"/>
  <c r="I4" i="5"/>
  <c r="I5" i="5"/>
  <c r="I6" i="5"/>
  <c r="I7" i="5"/>
  <c r="I8" i="5"/>
  <c r="I2" i="5"/>
  <c r="I9" i="5" s="1"/>
  <c r="B13" i="5" s="1"/>
  <c r="B15" i="5" s="1"/>
  <c r="H3" i="5"/>
  <c r="H4" i="5"/>
  <c r="H5" i="5"/>
  <c r="H6" i="5"/>
  <c r="H7" i="5"/>
  <c r="H8" i="5"/>
  <c r="H2" i="5"/>
  <c r="G5" i="5"/>
  <c r="G6" i="5"/>
  <c r="G7" i="5"/>
  <c r="G8" i="5"/>
  <c r="B21" i="5" l="1"/>
  <c r="H9" i="5"/>
  <c r="B20" i="5" s="1"/>
  <c r="B22" i="5" s="1"/>
  <c r="B23" i="5" s="1"/>
  <c r="G9" i="5"/>
  <c r="I7" i="4"/>
  <c r="L4" i="4"/>
  <c r="L3" i="4"/>
  <c r="I4" i="4"/>
  <c r="I3" i="4"/>
  <c r="K4" i="4"/>
  <c r="K3" i="4"/>
  <c r="H4" i="4"/>
  <c r="H3" i="4"/>
  <c r="D4" i="4"/>
  <c r="D3" i="4"/>
  <c r="D2" i="4"/>
  <c r="F6" i="3"/>
  <c r="D3" i="3"/>
  <c r="D4" i="3"/>
  <c r="D5" i="3"/>
  <c r="D2" i="3"/>
  <c r="B16" i="5" l="1"/>
  <c r="B18" i="5" s="1"/>
  <c r="B19" i="5" l="1"/>
  <c r="B24" i="5" s="1"/>
  <c r="B26" i="5" s="1"/>
  <c r="B34" i="5"/>
  <c r="B27" i="5" l="1"/>
  <c r="B33" i="5"/>
  <c r="B35" i="5" s="1"/>
</calcChain>
</file>

<file path=xl/sharedStrings.xml><?xml version="1.0" encoding="utf-8"?>
<sst xmlns="http://schemas.openxmlformats.org/spreadsheetml/2006/main" count="100" uniqueCount="82">
  <si>
    <r>
      <t>Temperature (degrees </t>
    </r>
    <r>
      <rPr>
        <sz val="12"/>
        <color rgb="FF222222"/>
        <rFont val="MathJax_Math-italic"/>
      </rPr>
      <t>F</t>
    </r>
    <r>
      <rPr>
        <b/>
        <sz val="9.6"/>
        <color rgb="FF222222"/>
        <rFont val="Arial"/>
        <family val="2"/>
      </rPr>
      <t>)</t>
    </r>
  </si>
  <si>
    <t>Practice Time (hrs)</t>
  </si>
  <si>
    <r>
      <t>H</t>
    </r>
    <r>
      <rPr>
        <sz val="8"/>
        <color rgb="FF222222"/>
        <rFont val="MathJax_Main"/>
      </rPr>
      <t>2</t>
    </r>
    <r>
      <rPr>
        <sz val="12"/>
        <color rgb="FF222222"/>
        <rFont val="MathJax_Math-italic"/>
      </rPr>
      <t>O</t>
    </r>
    <r>
      <rPr>
        <b/>
        <sz val="9.6"/>
        <color rgb="FF222222"/>
        <rFont val="Arial"/>
        <family val="2"/>
      </rPr>
      <t> Consumption (in ounces)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</si>
  <si>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</si>
  <si>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</si>
  <si>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</si>
  <si>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</si>
  <si>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</si>
  <si>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</si>
  <si>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</si>
  <si>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</si>
  <si>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</si>
  <si>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</si>
  <si>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</si>
  <si>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</si>
  <si>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</si>
  <si>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</si>
  <si>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</si>
  <si>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</si>
  <si>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</si>
  <si>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</si>
  <si>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</si>
  <si>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</si>
  <si>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</si>
  <si>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</si>
  <si>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Temperature (degrees F)</t>
  </si>
  <si>
    <t>Lower 90.0%</t>
  </si>
  <si>
    <t>Upper 90.0%</t>
  </si>
  <si>
    <t>Observed Frequency</t>
  </si>
  <si>
    <t>Expected Frequency</t>
  </si>
  <si>
    <t>Salad</t>
  </si>
  <si>
    <t>Sub Sandwich</t>
  </si>
  <si>
    <t>Daily Special</t>
  </si>
  <si>
    <t>Brought Own Lunch</t>
  </si>
  <si>
    <t>(O-E)^2/E</t>
  </si>
  <si>
    <t>Chi -Square</t>
  </si>
  <si>
    <t>Type of Lunch</t>
  </si>
  <si>
    <t>Democratic</t>
  </si>
  <si>
    <t>Republican</t>
  </si>
  <si>
    <t>Female</t>
  </si>
  <si>
    <t>Male</t>
  </si>
  <si>
    <t>Observed</t>
  </si>
  <si>
    <t>Expected</t>
  </si>
  <si>
    <t>chi-square</t>
  </si>
  <si>
    <t>Student</t>
  </si>
  <si>
    <t>SAT Score(x)</t>
  </si>
  <si>
    <t>GPA(y)</t>
  </si>
  <si>
    <t>x^2</t>
  </si>
  <si>
    <t>y^2</t>
  </si>
  <si>
    <t>xy</t>
  </si>
  <si>
    <t>SUM</t>
  </si>
  <si>
    <t>n (No of Sample)</t>
  </si>
  <si>
    <t>r (Pearson Product Moment Correlation Coefficient)</t>
  </si>
  <si>
    <t>n*SUM(xy)</t>
  </si>
  <si>
    <t>SUM(x)*SUM(y)</t>
  </si>
  <si>
    <t>n*SUM(xy)-SUM(x)*SUM(y)</t>
  </si>
  <si>
    <t>n*SUM(x^2)</t>
  </si>
  <si>
    <t>(SUM(x))^2</t>
  </si>
  <si>
    <t>n*SUM(x^2) - (SUM(x))^2</t>
  </si>
  <si>
    <t>SQRT(n*SUM(x^2) - (SUM(x))^2)</t>
  </si>
  <si>
    <t>n*SUM(y^2)</t>
  </si>
  <si>
    <t>(SUM(y))^2</t>
  </si>
  <si>
    <t>n*SUM(y^2) - (SUM(y))^2</t>
  </si>
  <si>
    <t>SQRT(n*SUM(y^2) - (SUM(y))^2)</t>
  </si>
  <si>
    <t>SQRT(n*SUM(x^2) - (SUM(x))^2) * SQRT(n*SUM(y^2) - (SUM(y))^2)</t>
  </si>
  <si>
    <t>r^2(Coefficient of Determination)</t>
  </si>
  <si>
    <t>mean x = AVG(x)</t>
  </si>
  <si>
    <t>mean y = AVG(y)</t>
  </si>
  <si>
    <t>STD x</t>
  </si>
  <si>
    <t>STD y</t>
  </si>
  <si>
    <t>sy/sx</t>
  </si>
  <si>
    <t>b=r*sy/sx</t>
  </si>
  <si>
    <t>b=n*SUM(xy)-SUM(x)*SUM(y)/n*SUM(x^2) - (SUM(x))^2</t>
  </si>
  <si>
    <t>a=mean y -b*mean x</t>
  </si>
  <si>
    <t>Y=0.005546124*x+0.097</t>
  </si>
  <si>
    <t>y=0.005546124*x+0.097</t>
  </si>
  <si>
    <t>e (Resudual Values)</t>
  </si>
  <si>
    <t>Residual Value Squared</t>
  </si>
  <si>
    <t xml:space="preserve">Regression Line Equation </t>
  </si>
  <si>
    <t>SSx SUM((x-meanx)^2)</t>
  </si>
  <si>
    <t>SSy SUM((y-meany)^2)</t>
  </si>
  <si>
    <t>Standard Error (SSE=&gt;Sum ofResidual Error Squared)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</si>
</sst>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9.6"/>
      <color rgb="FF222222"/>
      <name val="Arial"/>
      <family val="2"/>
    </font>
    <font>
      <sz val="12"/>
      <color rgb="FF222222"/>
      <name val="MathJax_Math-italic"/>
    </font>
    <font>
      <sz val="8"/>
      <color rgb="FF222222"/>
      <name val="MathJax_Main"/>
    </font>
    <font>
      <sz val="9.6"/>
      <color rgb="FF222222"/>
      <name val="Arial"/>
      <family val="2"/>
    </font>
    <font>
      <i/>
      <sz val="11"/>
      <color theme="1"/>
      <name val="Calibri"/>
      <family val="2"/>
      <scheme val="minor"/>
    </font>
    <font>
      <b/>
      <sz val="10.5"/>
      <color rgb="FF222222"/>
      <name val="Arial"/>
      <family val="2"/>
    </font>
    <font>
      <sz val="10.5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0" xfId="0" applyFont="1" applyFill="1" applyAlignment="1">
      <alignment vertical="center" wrapText="1" readingOrder="1"/>
    </xf>
    <xf numFmtId="0" fontId="4" fillId="4" borderId="0" xfId="0" applyFont="1" applyFill="1" applyAlignment="1">
      <alignment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vertical="center" wrapText="1" readingOrder="1"/>
    </xf>
    <xf numFmtId="0" fontId="4" fillId="2" borderId="5" xfId="0" applyFont="1" applyFill="1" applyBorder="1" applyAlignment="1">
      <alignment vertical="center" wrapText="1" readingOrder="1"/>
    </xf>
    <xf numFmtId="0" fontId="4" fillId="4" borderId="4" xfId="0" applyFont="1" applyFill="1" applyBorder="1" applyAlignment="1">
      <alignment vertical="center" wrapText="1" readingOrder="1"/>
    </xf>
    <xf numFmtId="0" fontId="4" fillId="4" borderId="5" xfId="0" applyFont="1" applyFill="1" applyBorder="1" applyAlignment="1">
      <alignment vertical="center" wrapText="1" readingOrder="1"/>
    </xf>
    <xf numFmtId="0" fontId="4" fillId="2" borderId="6" xfId="0" applyFont="1" applyFill="1" applyBorder="1" applyAlignment="1">
      <alignment vertical="center" wrapText="1" readingOrder="1"/>
    </xf>
    <xf numFmtId="0" fontId="4" fillId="2" borderId="7" xfId="0" applyFont="1" applyFill="1" applyBorder="1" applyAlignment="1">
      <alignment vertical="center" wrapText="1" readingOrder="1"/>
    </xf>
    <xf numFmtId="0" fontId="4" fillId="2" borderId="8" xfId="0" applyFont="1" applyFill="1" applyBorder="1" applyAlignment="1">
      <alignment vertical="center" wrapText="1" readingOrder="1"/>
    </xf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left" vertical="center" wrapText="1" readingOrder="1"/>
    </xf>
    <xf numFmtId="0" fontId="4" fillId="4" borderId="6" xfId="0" applyFont="1" applyFill="1" applyBorder="1" applyAlignment="1">
      <alignment vertical="center" wrapText="1" readingOrder="1"/>
    </xf>
    <xf numFmtId="0" fontId="4" fillId="4" borderId="7" xfId="0" applyFont="1" applyFill="1" applyBorder="1" applyAlignment="1">
      <alignment vertical="center" wrapText="1" readingOrder="1"/>
    </xf>
    <xf numFmtId="0" fontId="4" fillId="4" borderId="8" xfId="0" applyFont="1" applyFill="1" applyBorder="1" applyAlignment="1">
      <alignment vertical="center" wrapText="1" readingOrder="1"/>
    </xf>
    <xf numFmtId="0" fontId="6" fillId="3" borderId="11" xfId="0" applyFont="1" applyFill="1" applyBorder="1" applyAlignment="1">
      <alignment horizontal="left" vertical="center" wrapText="1" indent="1"/>
    </xf>
    <xf numFmtId="0" fontId="7" fillId="2" borderId="11" xfId="0" applyFont="1" applyFill="1" applyBorder="1" applyAlignment="1">
      <alignment horizontal="left" vertical="center" wrapText="1" indent="1"/>
    </xf>
    <xf numFmtId="0" fontId="0" fillId="0" borderId="11" xfId="0" applyBorder="1"/>
    <xf numFmtId="0" fontId="0" fillId="0" borderId="11" xfId="0" applyFill="1" applyBorder="1"/>
    <xf numFmtId="0" fontId="0" fillId="0" borderId="0" xfId="0" applyBorder="1"/>
    <xf numFmtId="0" fontId="0" fillId="0" borderId="0" xfId="0" applyFill="1" applyBorder="1"/>
    <xf numFmtId="0" fontId="0" fillId="5" borderId="11" xfId="0" applyFill="1" applyBorder="1"/>
    <xf numFmtId="0" fontId="0" fillId="6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vs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'LR-part-1'!$C$1</c:f>
              <c:strCache>
                <c:ptCount val="1"/>
                <c:pt idx="0">
                  <c:v>GPA(y)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'LR-part-1'!$B$2:$B$8</c:f>
              <c:numCache>
                <c:formatCode>General</c:formatCode>
                <c:ptCount val="7"/>
                <c:pt idx="0">
                  <c:v>595</c:v>
                </c:pt>
                <c:pt idx="1">
                  <c:v>520</c:v>
                </c:pt>
                <c:pt idx="2">
                  <c:v>715</c:v>
                </c:pt>
                <c:pt idx="3">
                  <c:v>405</c:v>
                </c:pt>
                <c:pt idx="4">
                  <c:v>680</c:v>
                </c:pt>
                <c:pt idx="5">
                  <c:v>490</c:v>
                </c:pt>
                <c:pt idx="6">
                  <c:v>565</c:v>
                </c:pt>
              </c:numCache>
            </c:numRef>
          </c:xVal>
          <c:yVal>
            <c:numRef>
              <c:f>'LR-part-1'!$C$2:$C$8</c:f>
              <c:numCache>
                <c:formatCode>General</c:formatCode>
                <c:ptCount val="7"/>
                <c:pt idx="0">
                  <c:v>3.4</c:v>
                </c:pt>
                <c:pt idx="1">
                  <c:v>3.2</c:v>
                </c:pt>
                <c:pt idx="2">
                  <c:v>3.9</c:v>
                </c:pt>
                <c:pt idx="3">
                  <c:v>2.2999999999999998</c:v>
                </c:pt>
                <c:pt idx="4">
                  <c:v>3.9</c:v>
                </c:pt>
                <c:pt idx="5">
                  <c:v>2.5</c:v>
                </c:pt>
                <c:pt idx="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218-A972-450D630F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90655"/>
        <c:axId val="1941907151"/>
      </c:scatterChart>
      <c:valAx>
        <c:axId val="19489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07151"/>
        <c:crosses val="autoZero"/>
        <c:crossBetween val="midCat"/>
      </c:valAx>
      <c:valAx>
        <c:axId val="19419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  <a:r>
              <a:rPr lang="en-US" baseline="0"/>
              <a:t> vs Residual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'LR-part-1'!$E$1</c:f>
              <c:strCache>
                <c:ptCount val="1"/>
                <c:pt idx="0">
                  <c:v>e (Resudual Values)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'LR-part-1'!$B$2:$B$8</c:f>
              <c:numCache>
                <c:formatCode>General</c:formatCode>
                <c:ptCount val="7"/>
                <c:pt idx="0">
                  <c:v>595</c:v>
                </c:pt>
                <c:pt idx="1">
                  <c:v>520</c:v>
                </c:pt>
                <c:pt idx="2">
                  <c:v>715</c:v>
                </c:pt>
                <c:pt idx="3">
                  <c:v>405</c:v>
                </c:pt>
                <c:pt idx="4">
                  <c:v>680</c:v>
                </c:pt>
                <c:pt idx="5">
                  <c:v>490</c:v>
                </c:pt>
                <c:pt idx="6">
                  <c:v>565</c:v>
                </c:pt>
              </c:numCache>
            </c:numRef>
          </c:xVal>
          <c:yVal>
            <c:numRef>
              <c:f>'LR-part-1'!$E$2:$E$8</c:f>
              <c:numCache>
                <c:formatCode>General</c:formatCode>
                <c:ptCount val="7"/>
                <c:pt idx="0">
                  <c:v>-3.0562199999994988E-3</c:v>
                </c:pt>
                <c:pt idx="1">
                  <c:v>-0.21901552000000013</c:v>
                </c:pt>
                <c:pt idx="2">
                  <c:v>0.16247866000000011</c:v>
                </c:pt>
                <c:pt idx="3">
                  <c:v>4.3180220000000435E-2</c:v>
                </c:pt>
                <c:pt idx="4">
                  <c:v>-3.16356799999995E-2</c:v>
                </c:pt>
                <c:pt idx="5">
                  <c:v>0.31460076000000026</c:v>
                </c:pt>
                <c:pt idx="6">
                  <c:v>-0.26943993999999982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6-4A98-B7E9-AC01A372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04623"/>
        <c:axId val="1776722879"/>
      </c:scatterChart>
      <c:valAx>
        <c:axId val="18644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  <a:r>
                  <a:rPr lang="en-IN" baseline="0"/>
                  <a:t>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22879"/>
        <c:crosses val="autoZero"/>
        <c:crossBetween val="midCat"/>
      </c:valAx>
      <c:valAx>
        <c:axId val="17767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28575</xdr:rowOff>
    </xdr:from>
    <xdr:to>
      <xdr:col>8</xdr:col>
      <xdr:colOff>171450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8AB0E-3B70-4812-A2E0-CF21ADFB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22</xdr:row>
      <xdr:rowOff>28575</xdr:rowOff>
    </xdr:from>
    <xdr:to>
      <xdr:col>8</xdr:col>
      <xdr:colOff>142875</xdr:colOff>
      <xdr:row>36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F166F-11F3-46BD-93B0-33FE4C06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0" workbookViewId="0">
      <selection activeCell="C5" sqref="C5"/>
    </sheetView>
  </sheetViews>
  <sheetFormatPr defaultRowHeight="15"/>
  <cols>
    <col min="1" max="1" width="60.5703125" bestFit="1" customWidth="1"/>
    <col min="2" max="2" width="21.5703125" bestFit="1" customWidth="1"/>
    <col min="3" max="4" width="9.5703125" customWidth="1"/>
    <col min="5" max="6" width="14.5703125" customWidth="1"/>
  </cols>
  <sheetData>
    <row r="1" spans="1:9" ht="54">
      <c r="A1" s="21" t="s">
        <v>44</v>
      </c>
      <c r="B1" s="21" t="s">
        <v>45</v>
      </c>
      <c r="C1" s="21" t="s">
        <v>46</v>
      </c>
      <c r="D1" s="21" t="s">
        <v>75</v>
      </c>
      <c r="E1" s="21" t="s">
        <v>76</v>
      </c>
      <c r="F1" s="21" t="s">
        <v>77</v>
      </c>
      <c r="G1" s="21" t="s">
        <v>47</v>
      </c>
      <c r="H1" s="21" t="s">
        <v>48</v>
      </c>
      <c r="I1" s="21" t="s">
        <v>49</v>
      </c>
    </row>
    <row r="2" spans="1:9">
      <c r="A2" s="22">
        <v>1</v>
      </c>
      <c r="B2" s="22">
        <v>595</v>
      </c>
      <c r="C2" s="22">
        <v>3.4</v>
      </c>
      <c r="D2" s="22">
        <f>0.005546124*B2+0.097</f>
        <v>3.3969437800000004</v>
      </c>
      <c r="E2" s="22">
        <f>D2-C2</f>
        <v>-3.0562199999994988E-3</v>
      </c>
      <c r="F2" s="22">
        <f>POWER(E2,2)</f>
        <v>9.3404806883969357E-6</v>
      </c>
      <c r="G2" s="23">
        <f>POWER(B2,2)</f>
        <v>354025</v>
      </c>
      <c r="H2" s="23">
        <f>POWER(C2,2)</f>
        <v>11.559999999999999</v>
      </c>
      <c r="I2" s="23">
        <f>B2*C2</f>
        <v>2023</v>
      </c>
    </row>
    <row r="3" spans="1:9">
      <c r="A3" s="22">
        <v>2</v>
      </c>
      <c r="B3" s="22">
        <v>520</v>
      </c>
      <c r="C3" s="22">
        <v>3.2</v>
      </c>
      <c r="D3" s="22">
        <f t="shared" ref="D3:D8" si="0">0.005546124*B3+0.097</f>
        <v>2.98098448</v>
      </c>
      <c r="E3" s="22">
        <f t="shared" ref="E3:E8" si="1">D3-C3</f>
        <v>-0.21901552000000013</v>
      </c>
      <c r="F3" s="22">
        <f t="shared" ref="F3:F8" si="2">POWER(E3,2)</f>
        <v>4.7967798000870455E-2</v>
      </c>
      <c r="G3" s="23">
        <f>POWER(B3,2)</f>
        <v>270400</v>
      </c>
      <c r="H3" s="23">
        <f t="shared" ref="H3:H8" si="3">POWER(C3,2)</f>
        <v>10.240000000000002</v>
      </c>
      <c r="I3" s="23">
        <f t="shared" ref="I3:I8" si="4">B3*C3</f>
        <v>1664</v>
      </c>
    </row>
    <row r="4" spans="1:9">
      <c r="A4" s="22">
        <v>3</v>
      </c>
      <c r="B4" s="22">
        <v>715</v>
      </c>
      <c r="C4" s="22">
        <v>3.9</v>
      </c>
      <c r="D4" s="22">
        <f t="shared" si="0"/>
        <v>4.06247866</v>
      </c>
      <c r="E4" s="22">
        <f t="shared" si="1"/>
        <v>0.16247866000000011</v>
      </c>
      <c r="F4" s="22">
        <f t="shared" si="2"/>
        <v>2.6399314955395634E-2</v>
      </c>
      <c r="G4" s="23">
        <f>POWER(B4,2)</f>
        <v>511225</v>
      </c>
      <c r="H4" s="23">
        <f t="shared" si="3"/>
        <v>15.209999999999999</v>
      </c>
      <c r="I4" s="23">
        <f t="shared" si="4"/>
        <v>2788.5</v>
      </c>
    </row>
    <row r="5" spans="1:9">
      <c r="A5" s="22">
        <v>4</v>
      </c>
      <c r="B5" s="22">
        <v>405</v>
      </c>
      <c r="C5" s="22">
        <v>2.2999999999999998</v>
      </c>
      <c r="D5" s="22">
        <f t="shared" si="0"/>
        <v>2.3431802200000003</v>
      </c>
      <c r="E5" s="22">
        <f t="shared" si="1"/>
        <v>4.3180220000000435E-2</v>
      </c>
      <c r="F5" s="22">
        <f t="shared" si="2"/>
        <v>1.8645313992484377E-3</v>
      </c>
      <c r="G5" s="23">
        <f t="shared" ref="G5:G8" si="5">POWER(B5,2)</f>
        <v>164025</v>
      </c>
      <c r="H5" s="23">
        <f t="shared" si="3"/>
        <v>5.2899999999999991</v>
      </c>
      <c r="I5" s="23">
        <f t="shared" si="4"/>
        <v>931.49999999999989</v>
      </c>
    </row>
    <row r="6" spans="1:9">
      <c r="A6" s="22">
        <v>5</v>
      </c>
      <c r="B6" s="22">
        <v>680</v>
      </c>
      <c r="C6" s="22">
        <v>3.9</v>
      </c>
      <c r="D6" s="22">
        <f t="shared" si="0"/>
        <v>3.8683643200000004</v>
      </c>
      <c r="E6" s="22">
        <f t="shared" si="1"/>
        <v>-3.16356799999995E-2</v>
      </c>
      <c r="F6" s="22">
        <f t="shared" si="2"/>
        <v>1.0008162490623682E-3</v>
      </c>
      <c r="G6" s="23">
        <f t="shared" si="5"/>
        <v>462400</v>
      </c>
      <c r="H6" s="23">
        <f t="shared" si="3"/>
        <v>15.209999999999999</v>
      </c>
      <c r="I6" s="23">
        <f t="shared" si="4"/>
        <v>2652</v>
      </c>
    </row>
    <row r="7" spans="1:9">
      <c r="A7" s="22">
        <v>6</v>
      </c>
      <c r="B7" s="22">
        <v>490</v>
      </c>
      <c r="C7" s="22">
        <v>2.5</v>
      </c>
      <c r="D7" s="22">
        <f t="shared" si="0"/>
        <v>2.8146007600000003</v>
      </c>
      <c r="E7" s="22">
        <f t="shared" si="1"/>
        <v>0.31460076000000026</v>
      </c>
      <c r="F7" s="22">
        <f t="shared" si="2"/>
        <v>9.8973638192577762E-2</v>
      </c>
      <c r="G7" s="23">
        <f t="shared" si="5"/>
        <v>240100</v>
      </c>
      <c r="H7" s="23">
        <f t="shared" si="3"/>
        <v>6.25</v>
      </c>
      <c r="I7" s="23">
        <f t="shared" si="4"/>
        <v>1225</v>
      </c>
    </row>
    <row r="8" spans="1:9">
      <c r="A8" s="22">
        <v>7</v>
      </c>
      <c r="B8" s="22">
        <v>565</v>
      </c>
      <c r="C8" s="22">
        <v>3.5</v>
      </c>
      <c r="D8" s="22">
        <f t="shared" si="0"/>
        <v>3.2305600600000002</v>
      </c>
      <c r="E8" s="22">
        <f t="shared" si="1"/>
        <v>-0.26943993999999982</v>
      </c>
      <c r="F8" s="22">
        <f t="shared" si="2"/>
        <v>7.2597881267203498E-2</v>
      </c>
      <c r="G8" s="23">
        <f t="shared" si="5"/>
        <v>319225</v>
      </c>
      <c r="H8" s="23">
        <f t="shared" si="3"/>
        <v>12.25</v>
      </c>
      <c r="I8" s="23">
        <f t="shared" si="4"/>
        <v>1977.5</v>
      </c>
    </row>
    <row r="9" spans="1:9">
      <c r="A9" s="23" t="s">
        <v>50</v>
      </c>
      <c r="B9" s="23">
        <f>SUM(B2:B8)</f>
        <v>3970</v>
      </c>
      <c r="C9" s="23">
        <f>SUM(C2:C8)</f>
        <v>22.7</v>
      </c>
      <c r="D9" s="23"/>
      <c r="E9" s="23"/>
      <c r="F9" s="23">
        <f>SUM(F2:F8)</f>
        <v>0.24881332054504657</v>
      </c>
      <c r="G9" s="24">
        <f>SUM(G2:G8)</f>
        <v>2321400</v>
      </c>
      <c r="H9" s="24">
        <f>SUM(H2:H8)</f>
        <v>76.009999999999991</v>
      </c>
      <c r="I9" s="24">
        <f>SUM(I2:I8)</f>
        <v>13261.5</v>
      </c>
    </row>
    <row r="10" spans="1:9">
      <c r="A10" s="23"/>
      <c r="B10" s="23"/>
      <c r="C10" s="25"/>
      <c r="D10" s="25"/>
      <c r="E10" s="25"/>
      <c r="F10" s="25"/>
      <c r="G10" s="26"/>
      <c r="H10" s="26"/>
      <c r="I10" s="26"/>
    </row>
    <row r="11" spans="1:9">
      <c r="A11" s="23"/>
      <c r="B11" s="23"/>
      <c r="C11" s="25"/>
      <c r="D11" s="25"/>
      <c r="E11" s="25"/>
      <c r="F11" s="25"/>
      <c r="G11" s="26"/>
      <c r="H11" s="26"/>
      <c r="I11" s="26"/>
    </row>
    <row r="12" spans="1:9">
      <c r="A12" s="23" t="s">
        <v>51</v>
      </c>
      <c r="B12" s="22">
        <v>7</v>
      </c>
    </row>
    <row r="13" spans="1:9">
      <c r="A13" s="23" t="s">
        <v>53</v>
      </c>
      <c r="B13" s="23">
        <f>B12*I9</f>
        <v>92830.5</v>
      </c>
    </row>
    <row r="14" spans="1:9">
      <c r="A14" s="23" t="s">
        <v>54</v>
      </c>
      <c r="B14" s="23">
        <f>B9*C9</f>
        <v>90119</v>
      </c>
    </row>
    <row r="15" spans="1:9">
      <c r="A15" s="27" t="s">
        <v>55</v>
      </c>
      <c r="B15" s="27">
        <f>B13-B14</f>
        <v>2711.5</v>
      </c>
    </row>
    <row r="16" spans="1:9">
      <c r="A16" s="23" t="s">
        <v>56</v>
      </c>
      <c r="B16" s="23">
        <f>B12*G9</f>
        <v>16249800</v>
      </c>
    </row>
    <row r="17" spans="1:2">
      <c r="A17" s="23" t="s">
        <v>57</v>
      </c>
      <c r="B17" s="23">
        <f>POWER(B9,2)</f>
        <v>15760900</v>
      </c>
    </row>
    <row r="18" spans="1:2">
      <c r="A18" s="23" t="s">
        <v>58</v>
      </c>
      <c r="B18" s="23">
        <f>B16-B17</f>
        <v>488900</v>
      </c>
    </row>
    <row r="19" spans="1:2">
      <c r="A19" s="23" t="s">
        <v>59</v>
      </c>
      <c r="B19" s="23">
        <f>SQRT(B18)</f>
        <v>699.21384425653355</v>
      </c>
    </row>
    <row r="20" spans="1:2">
      <c r="A20" s="23" t="s">
        <v>60</v>
      </c>
      <c r="B20" s="23">
        <f>B12*H9</f>
        <v>532.06999999999994</v>
      </c>
    </row>
    <row r="21" spans="1:2">
      <c r="A21" s="23" t="s">
        <v>61</v>
      </c>
      <c r="B21" s="23">
        <f>POWER(C9,2)</f>
        <v>515.29</v>
      </c>
    </row>
    <row r="22" spans="1:2">
      <c r="A22" s="23" t="s">
        <v>62</v>
      </c>
      <c r="B22" s="23">
        <f>B20-B21</f>
        <v>16.779999999999973</v>
      </c>
    </row>
    <row r="23" spans="1:2">
      <c r="A23" s="23" t="s">
        <v>63</v>
      </c>
      <c r="B23" s="23">
        <f>SQRT(B22)</f>
        <v>4.0963398296528055</v>
      </c>
    </row>
    <row r="24" spans="1:2">
      <c r="A24" s="27" t="s">
        <v>64</v>
      </c>
      <c r="B24" s="27">
        <f>B19*B23</f>
        <v>2864.2175196726921</v>
      </c>
    </row>
    <row r="25" spans="1:2">
      <c r="A25" s="23"/>
      <c r="B25" s="23"/>
    </row>
    <row r="26" spans="1:2">
      <c r="A26" s="27" t="s">
        <v>52</v>
      </c>
      <c r="B26" s="27">
        <f>B15/B24</f>
        <v>0.9466808932548727</v>
      </c>
    </row>
    <row r="27" spans="1:2">
      <c r="A27" s="27" t="s">
        <v>65</v>
      </c>
      <c r="B27" s="27">
        <f>POWER(B26,2)</f>
        <v>0.89620471365384369</v>
      </c>
    </row>
    <row r="28" spans="1:2">
      <c r="A28" s="28" t="s">
        <v>66</v>
      </c>
      <c r="B28" s="28">
        <f>AVERAGE(B2:B8)</f>
        <v>567.14285714285711</v>
      </c>
    </row>
    <row r="29" spans="1:2">
      <c r="A29" s="28" t="s">
        <v>67</v>
      </c>
      <c r="B29" s="28">
        <f>AVERAGE(C2:C8)</f>
        <v>3.2428571428571429</v>
      </c>
    </row>
    <row r="30" spans="1:2">
      <c r="A30" s="28" t="s">
        <v>68</v>
      </c>
      <c r="B30" s="28">
        <f>_xlfn.STDEV.S(B2:B8)</f>
        <v>107.89103850865563</v>
      </c>
    </row>
    <row r="31" spans="1:2">
      <c r="A31" s="28" t="s">
        <v>69</v>
      </c>
      <c r="B31" s="28">
        <f>_xlfn.STDEV.S(C2:C8)</f>
        <v>0.63207895829857275</v>
      </c>
    </row>
    <row r="32" spans="1:2">
      <c r="A32" s="28" t="s">
        <v>70</v>
      </c>
      <c r="B32" s="28">
        <f>B31/B30</f>
        <v>5.8584935972032914E-3</v>
      </c>
    </row>
    <row r="33" spans="1:2">
      <c r="A33" s="27" t="s">
        <v>71</v>
      </c>
      <c r="B33" s="27">
        <f>B26*B32</f>
        <v>5.5461239517283645E-3</v>
      </c>
    </row>
    <row r="34" spans="1:2">
      <c r="A34" s="27" t="s">
        <v>72</v>
      </c>
      <c r="B34" s="27">
        <f>B15/B18</f>
        <v>5.5461239517283697E-3</v>
      </c>
    </row>
    <row r="35" spans="1:2">
      <c r="A35" s="27" t="s">
        <v>73</v>
      </c>
      <c r="B35" s="27">
        <f>B29-(B33*B28)</f>
        <v>9.7412558805484828E-2</v>
      </c>
    </row>
    <row r="36" spans="1:2">
      <c r="A36" s="27" t="s">
        <v>78</v>
      </c>
      <c r="B36" s="27" t="s">
        <v>74</v>
      </c>
    </row>
    <row r="37" spans="1:2">
      <c r="A37" s="27" t="s">
        <v>81</v>
      </c>
      <c r="B37" s="27">
        <f>SQRT(F9/B12)</f>
        <v>0.18853318031016131</v>
      </c>
    </row>
    <row r="38" spans="1:2">
      <c r="A38" s="27" t="s">
        <v>79</v>
      </c>
      <c r="B38" s="27"/>
    </row>
    <row r="39" spans="1:2">
      <c r="A39" s="27" t="s">
        <v>80</v>
      </c>
      <c r="B39" s="2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K19" sqref="K19"/>
    </sheetView>
  </sheetViews>
  <sheetFormatPr defaultRowHeight="15"/>
  <cols>
    <col min="4" max="4" width="22" customWidth="1"/>
    <col min="5" max="5" width="21" customWidth="1"/>
    <col min="9" max="9" width="11.85546875" customWidth="1"/>
    <col min="10" max="10" width="14.85546875" customWidth="1"/>
    <col min="11" max="11" width="14" customWidth="1"/>
    <col min="12" max="12" width="16.5703125" customWidth="1"/>
  </cols>
  <sheetData>
    <row r="1" spans="1:13" ht="53.25">
      <c r="A1" s="3" t="s">
        <v>0</v>
      </c>
      <c r="B1" s="4" t="s">
        <v>1</v>
      </c>
      <c r="C1" s="5" t="s">
        <v>2</v>
      </c>
      <c r="E1" t="s">
        <v>3</v>
      </c>
    </row>
    <row r="2" spans="1:13" ht="15.75" thickBot="1">
      <c r="A2" s="6">
        <v>75</v>
      </c>
      <c r="B2" s="1">
        <v>1.85</v>
      </c>
      <c r="C2" s="7">
        <v>16</v>
      </c>
    </row>
    <row r="3" spans="1:13">
      <c r="A3" s="8">
        <v>83</v>
      </c>
      <c r="B3" s="2">
        <v>1.25</v>
      </c>
      <c r="C3" s="9">
        <v>20</v>
      </c>
      <c r="E3" s="16" t="s">
        <v>4</v>
      </c>
      <c r="F3" s="16"/>
    </row>
    <row r="4" spans="1:13">
      <c r="A4" s="6">
        <v>85</v>
      </c>
      <c r="B4" s="1">
        <v>1.5</v>
      </c>
      <c r="C4" s="7">
        <v>25</v>
      </c>
      <c r="E4" s="13" t="s">
        <v>5</v>
      </c>
      <c r="F4" s="13">
        <v>0.99682208231349734</v>
      </c>
    </row>
    <row r="5" spans="1:13">
      <c r="A5" s="8">
        <v>85</v>
      </c>
      <c r="B5" s="2">
        <v>1.75</v>
      </c>
      <c r="C5" s="9">
        <v>27</v>
      </c>
      <c r="E5" s="13" t="s">
        <v>6</v>
      </c>
      <c r="F5" s="13">
        <v>0.99365426378781696</v>
      </c>
    </row>
    <row r="6" spans="1:13">
      <c r="A6" s="6">
        <v>92</v>
      </c>
      <c r="B6" s="1">
        <v>1.1499999999999999</v>
      </c>
      <c r="C6" s="7">
        <v>32</v>
      </c>
      <c r="E6" s="13" t="s">
        <v>7</v>
      </c>
      <c r="F6" s="13">
        <v>0.99048139568172555</v>
      </c>
    </row>
    <row r="7" spans="1:13">
      <c r="A7" s="8">
        <v>97</v>
      </c>
      <c r="B7" s="2">
        <v>1.75</v>
      </c>
      <c r="C7" s="9">
        <v>48</v>
      </c>
      <c r="E7" s="13" t="s">
        <v>8</v>
      </c>
      <c r="F7" s="13">
        <v>1.2448772776420811</v>
      </c>
    </row>
    <row r="8" spans="1:13" ht="15.75" thickBot="1">
      <c r="A8" s="10">
        <v>99</v>
      </c>
      <c r="B8" s="11">
        <v>1.6</v>
      </c>
      <c r="C8" s="12">
        <v>48</v>
      </c>
      <c r="E8" s="14" t="s">
        <v>9</v>
      </c>
      <c r="F8" s="14">
        <v>7</v>
      </c>
    </row>
    <row r="10" spans="1:13" ht="15.75" thickBot="1">
      <c r="E10" t="s">
        <v>10</v>
      </c>
    </row>
    <row r="11" spans="1:13">
      <c r="E11" s="15"/>
      <c r="F11" s="15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</row>
    <row r="12" spans="1:13">
      <c r="E12" s="13" t="s">
        <v>11</v>
      </c>
      <c r="F12" s="13">
        <v>2</v>
      </c>
      <c r="G12" s="13">
        <v>970.65826511158468</v>
      </c>
      <c r="H12" s="13">
        <v>485.32913255579234</v>
      </c>
      <c r="I12" s="13">
        <v>313.17225631917103</v>
      </c>
      <c r="J12" s="13">
        <v>4.0268368074611251E-5</v>
      </c>
    </row>
    <row r="13" spans="1:13">
      <c r="E13" s="13" t="s">
        <v>12</v>
      </c>
      <c r="F13" s="13">
        <v>4</v>
      </c>
      <c r="G13" s="13">
        <v>6.1988777455582369</v>
      </c>
      <c r="H13" s="13">
        <v>1.5497194363895592</v>
      </c>
      <c r="I13" s="13"/>
      <c r="J13" s="13"/>
    </row>
    <row r="14" spans="1:13" ht="15.75" thickBot="1">
      <c r="E14" s="14" t="s">
        <v>13</v>
      </c>
      <c r="F14" s="14">
        <v>6</v>
      </c>
      <c r="G14" s="14">
        <v>976.85714285714289</v>
      </c>
      <c r="H14" s="14"/>
      <c r="I14" s="14"/>
      <c r="J14" s="14"/>
    </row>
    <row r="15" spans="1:13" ht="15.75" thickBot="1"/>
    <row r="16" spans="1:13">
      <c r="E16" s="15"/>
      <c r="F16" s="15" t="s">
        <v>20</v>
      </c>
      <c r="G16" s="15" t="s">
        <v>8</v>
      </c>
      <c r="H16" s="15" t="s">
        <v>21</v>
      </c>
      <c r="I16" s="15" t="s">
        <v>22</v>
      </c>
      <c r="J16" s="15" t="s">
        <v>23</v>
      </c>
      <c r="K16" s="15" t="s">
        <v>24</v>
      </c>
      <c r="L16" s="15" t="s">
        <v>26</v>
      </c>
      <c r="M16" s="15" t="s">
        <v>27</v>
      </c>
    </row>
    <row r="17" spans="5:13">
      <c r="E17" s="13" t="s">
        <v>14</v>
      </c>
      <c r="F17" s="13">
        <v>-121.65499687595127</v>
      </c>
      <c r="G17" s="13">
        <v>6.5403479010800449</v>
      </c>
      <c r="H17" s="13">
        <v>-18.60069199925308</v>
      </c>
      <c r="I17" s="13">
        <v>4.9171403058140311E-5</v>
      </c>
      <c r="J17" s="13">
        <v>-139.81391379219562</v>
      </c>
      <c r="K17" s="13">
        <v>-103.49607995970692</v>
      </c>
      <c r="L17" s="13">
        <v>-135.59801653032702</v>
      </c>
      <c r="M17" s="13">
        <v>-107.71197722157552</v>
      </c>
    </row>
    <row r="18" spans="5:13">
      <c r="E18" s="13" t="s">
        <v>25</v>
      </c>
      <c r="F18" s="13">
        <v>1.5123640237748126</v>
      </c>
      <c r="G18" s="13">
        <v>6.0771033726894061E-2</v>
      </c>
      <c r="H18" s="13">
        <v>24.886264574194989</v>
      </c>
      <c r="I18" s="13">
        <v>1.5475756491304813E-5</v>
      </c>
      <c r="J18" s="13">
        <v>1.3436365846459677</v>
      </c>
      <c r="K18" s="13">
        <v>1.6810914629036575</v>
      </c>
      <c r="L18" s="13">
        <v>1.3828094908223851</v>
      </c>
      <c r="M18" s="13">
        <v>1.6419185567272401</v>
      </c>
    </row>
    <row r="19" spans="5:13" ht="15.75" thickBot="1">
      <c r="E19" s="14" t="s">
        <v>1</v>
      </c>
      <c r="F19" s="14">
        <v>12.53168105865201</v>
      </c>
      <c r="G19" s="14">
        <v>1.9330201741445501</v>
      </c>
      <c r="H19" s="14">
        <v>6.4829540975679949</v>
      </c>
      <c r="I19" s="14">
        <v>2.9182987109576774E-3</v>
      </c>
      <c r="J19" s="14">
        <v>7.1647566578997877</v>
      </c>
      <c r="K19" s="14">
        <v>17.898605459404234</v>
      </c>
      <c r="L19" s="14">
        <v>8.4107782124973696</v>
      </c>
      <c r="M19" s="14">
        <v>16.652583904806651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" sqref="D1"/>
    </sheetView>
  </sheetViews>
  <sheetFormatPr defaultRowHeight="15"/>
  <cols>
    <col min="1" max="1" width="20.28515625" customWidth="1"/>
    <col min="2" max="2" width="21.7109375" customWidth="1"/>
    <col min="3" max="3" width="26.42578125" customWidth="1"/>
    <col min="5" max="5" width="12" customWidth="1"/>
  </cols>
  <sheetData>
    <row r="1" spans="1:6">
      <c r="A1" s="3" t="s">
        <v>36</v>
      </c>
      <c r="B1" s="4" t="s">
        <v>28</v>
      </c>
      <c r="C1" s="17" t="s">
        <v>29</v>
      </c>
      <c r="D1" s="17" t="s">
        <v>34</v>
      </c>
    </row>
    <row r="2" spans="1:6">
      <c r="A2" s="6" t="s">
        <v>30</v>
      </c>
      <c r="B2" s="1">
        <v>21</v>
      </c>
      <c r="C2" s="7">
        <v>25</v>
      </c>
      <c r="D2">
        <f>POWER((B:B-C:C),2)/C:C</f>
        <v>0.64</v>
      </c>
    </row>
    <row r="3" spans="1:6">
      <c r="A3" s="8" t="s">
        <v>31</v>
      </c>
      <c r="B3" s="2">
        <v>29</v>
      </c>
      <c r="C3" s="9">
        <v>25</v>
      </c>
      <c r="D3">
        <f t="shared" ref="D3:D5" si="0">POWER((B:B-C:C),2)/C:C</f>
        <v>0.64</v>
      </c>
    </row>
    <row r="4" spans="1:6">
      <c r="A4" s="6" t="s">
        <v>32</v>
      </c>
      <c r="B4" s="1">
        <v>14</v>
      </c>
      <c r="C4" s="7">
        <v>25</v>
      </c>
      <c r="D4">
        <f t="shared" si="0"/>
        <v>4.84</v>
      </c>
    </row>
    <row r="5" spans="1:6" ht="15.75" thickBot="1">
      <c r="A5" s="18" t="s">
        <v>33</v>
      </c>
      <c r="B5" s="19">
        <v>36</v>
      </c>
      <c r="C5" s="20">
        <v>25</v>
      </c>
      <c r="D5">
        <f t="shared" si="0"/>
        <v>4.84</v>
      </c>
    </row>
    <row r="6" spans="1:6">
      <c r="E6" t="s">
        <v>35</v>
      </c>
      <c r="F6">
        <f>SUM(D:D)</f>
        <v>10.96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8" sqref="I8"/>
    </sheetView>
  </sheetViews>
  <sheetFormatPr defaultRowHeight="15"/>
  <cols>
    <col min="1" max="1" width="13.140625" customWidth="1"/>
    <col min="2" max="3" width="14.85546875" customWidth="1"/>
    <col min="6" max="6" width="12.5703125" customWidth="1"/>
    <col min="7" max="8" width="12.140625" customWidth="1"/>
    <col min="9" max="9" width="11.5703125" bestFit="1" customWidth="1"/>
    <col min="11" max="12" width="11.5703125" customWidth="1"/>
    <col min="13" max="13" width="17.42578125" customWidth="1"/>
  </cols>
  <sheetData>
    <row r="1" spans="1:13" ht="26.25" thickBot="1">
      <c r="B1" s="3" t="s">
        <v>37</v>
      </c>
      <c r="C1" s="4" t="s">
        <v>38</v>
      </c>
      <c r="D1" s="4" t="s">
        <v>13</v>
      </c>
      <c r="G1" s="3" t="s">
        <v>37</v>
      </c>
      <c r="H1" s="4" t="s">
        <v>37</v>
      </c>
      <c r="I1" s="4" t="s">
        <v>37</v>
      </c>
      <c r="J1" s="4" t="s">
        <v>38</v>
      </c>
      <c r="K1" s="4" t="s">
        <v>38</v>
      </c>
      <c r="L1" s="4" t="s">
        <v>38</v>
      </c>
      <c r="M1" s="4"/>
    </row>
    <row r="2" spans="1:13">
      <c r="A2" s="6" t="s">
        <v>39</v>
      </c>
      <c r="B2" s="1">
        <v>48</v>
      </c>
      <c r="C2" s="1">
        <v>28</v>
      </c>
      <c r="D2" s="7">
        <f>SUM(B2:C2)</f>
        <v>76</v>
      </c>
      <c r="F2" s="6"/>
      <c r="G2" s="1" t="s">
        <v>41</v>
      </c>
      <c r="H2" s="1" t="s">
        <v>42</v>
      </c>
      <c r="I2" s="17" t="s">
        <v>34</v>
      </c>
      <c r="J2" s="1" t="s">
        <v>41</v>
      </c>
      <c r="K2" s="1" t="s">
        <v>42</v>
      </c>
      <c r="L2" s="17" t="s">
        <v>34</v>
      </c>
      <c r="M2" s="7" t="s">
        <v>13</v>
      </c>
    </row>
    <row r="3" spans="1:13">
      <c r="A3" s="8" t="s">
        <v>40</v>
      </c>
      <c r="B3" s="2">
        <v>36</v>
      </c>
      <c r="C3" s="2">
        <v>26</v>
      </c>
      <c r="D3" s="7">
        <f>SUM(B3:C3)</f>
        <v>62</v>
      </c>
      <c r="F3" s="8" t="s">
        <v>39</v>
      </c>
      <c r="G3" s="2">
        <v>48</v>
      </c>
      <c r="H3" s="2">
        <f>M3*G5/M5</f>
        <v>46.260869565217391</v>
      </c>
      <c r="I3">
        <f>POWER((G3-H3),2)/H3</f>
        <v>6.5380843412880071E-2</v>
      </c>
      <c r="J3" s="2">
        <v>28</v>
      </c>
      <c r="K3" s="2">
        <f>M3*J5/M5</f>
        <v>29.739130434782609</v>
      </c>
      <c r="L3" s="2">
        <f>POWER((J3-K3),2)/K3</f>
        <v>0.10170353419781344</v>
      </c>
      <c r="M3" s="9">
        <v>76</v>
      </c>
    </row>
    <row r="4" spans="1:13" ht="15.75" thickBot="1">
      <c r="A4" s="10" t="s">
        <v>13</v>
      </c>
      <c r="B4" s="11">
        <v>84</v>
      </c>
      <c r="C4" s="11">
        <v>54</v>
      </c>
      <c r="D4" s="7">
        <f>SUM(B4:C4)</f>
        <v>138</v>
      </c>
      <c r="F4" s="6" t="s">
        <v>40</v>
      </c>
      <c r="G4" s="1">
        <v>36</v>
      </c>
      <c r="H4" s="2">
        <f>M4*G5/M5</f>
        <v>37.739130434782609</v>
      </c>
      <c r="I4">
        <f>POWER((G4-H4),2)/H4</f>
        <v>8.014425966740138E-2</v>
      </c>
      <c r="J4" s="1">
        <v>26</v>
      </c>
      <c r="K4" s="1">
        <f>M4*J5/M5</f>
        <v>24.260869565217391</v>
      </c>
      <c r="L4" s="2">
        <f>POWER((J4-K4),2)/K4</f>
        <v>0.12466884837151326</v>
      </c>
      <c r="M4" s="7">
        <v>62</v>
      </c>
    </row>
    <row r="5" spans="1:13" ht="15.75" thickBot="1">
      <c r="F5" s="18" t="s">
        <v>13</v>
      </c>
      <c r="G5" s="19">
        <v>84</v>
      </c>
      <c r="H5" s="19"/>
      <c r="J5" s="19">
        <v>54</v>
      </c>
      <c r="K5" s="19"/>
      <c r="L5" s="19"/>
      <c r="M5" s="20">
        <v>138</v>
      </c>
    </row>
    <row r="7" spans="1:13">
      <c r="H7" t="s">
        <v>43</v>
      </c>
      <c r="I7">
        <f>SUM(I3,I4,L3,L4)</f>
        <v>0.37189748564960812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LR-part-1</vt:lpstr>
      <vt:lpstr>Multiple-Linear-Regression</vt:lpstr>
      <vt:lpstr>Chi-square-Goodness_of_fit</vt:lpstr>
      <vt:lpstr>Chi-square-test-independence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Samriddha Chatterjee</dc:creator>
  <cp:lastModifiedBy>Samriddha Chatterjee</cp:lastModifiedBy>
  <dcterms:created xsi:type="dcterms:W3CDTF">2018-04-02T07:03:47Z</dcterms:created>
  <dcterms:modified xsi:type="dcterms:W3CDTF">2018-04-03T11:46:01Z</dcterms:modified>
</cp:coreProperties>
</file>