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g8\Downloads\"/>
    </mc:Choice>
  </mc:AlternateContent>
  <xr:revisionPtr revIDLastSave="0" documentId="13_ncr:1_{D203E2E9-56CB-420C-9EB3-E502F8A05A5C}" xr6:coauthVersionLast="36" xr6:coauthVersionMax="46" xr10:uidLastSave="{00000000-0000-0000-0000-000000000000}"/>
  <bookViews>
    <workbookView xWindow="0" yWindow="0" windowWidth="24000" windowHeight="9525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11" i="3" l="1"/>
  <c r="F9" i="3"/>
  <c r="F10" i="3"/>
  <c r="F9" i="2"/>
  <c r="E11" i="3"/>
  <c r="E10" i="3"/>
  <c r="E9" i="3"/>
  <c r="D11" i="3"/>
  <c r="D10" i="3"/>
  <c r="D9" i="3"/>
  <c r="C11" i="3"/>
  <c r="E10" i="2"/>
  <c r="E9" i="2"/>
  <c r="C10" i="3"/>
  <c r="C9" i="3"/>
  <c r="F5" i="3"/>
  <c r="F4" i="3"/>
  <c r="F3" i="3"/>
  <c r="F2" i="3"/>
  <c r="E2" i="3"/>
  <c r="E5" i="3"/>
  <c r="E4" i="3"/>
  <c r="E3" i="3"/>
  <c r="D5" i="3"/>
  <c r="D4" i="3"/>
  <c r="D3" i="3"/>
  <c r="D2" i="3"/>
  <c r="D2" i="2"/>
  <c r="C5" i="3"/>
  <c r="C4" i="3"/>
  <c r="C3" i="3"/>
  <c r="C2" i="3"/>
  <c r="B11" i="3"/>
  <c r="B10" i="3"/>
  <c r="B9" i="3"/>
  <c r="B5" i="3"/>
  <c r="B4" i="3"/>
  <c r="B3" i="3"/>
  <c r="B2" i="3"/>
  <c r="F52" i="1"/>
  <c r="F49" i="1"/>
  <c r="F48" i="1"/>
  <c r="F47" i="1"/>
  <c r="F45" i="1"/>
  <c r="F44" i="1"/>
  <c r="F42" i="1"/>
  <c r="F39" i="1"/>
  <c r="F43" i="1"/>
  <c r="F36" i="1"/>
  <c r="F38" i="1"/>
  <c r="F37" i="1"/>
  <c r="F33" i="1"/>
  <c r="F32" i="1"/>
  <c r="F31" i="1"/>
  <c r="F30" i="1"/>
  <c r="F29" i="1"/>
  <c r="F10" i="2" l="1"/>
  <c r="F11" i="2"/>
  <c r="E11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<sst xmlns="http://schemas.openxmlformats.org/spreadsheetml/2006/main" count="1531" uniqueCount="76">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</sst>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pane ySplit="1" topLeftCell="A26" activePane="bottomLeft" state="frozen"/>
      <selection pane="bottomLeft" activeCell="F53" sqref="F5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COUNTIF(G1:G25,G2)</f>
        <v>4</v>
      </c>
    </row>
    <row r="30" spans="1:7" x14ac:dyDescent="0.25">
      <c r="E30" s="4" t="s">
        <v>36</v>
      </c>
      <c r="F30">
        <f>COUNTIF(D1:D25,D12)</f>
        <v>5</v>
      </c>
    </row>
    <row r="31" spans="1:7" x14ac:dyDescent="0.25">
      <c r="E31" s="4" t="s">
        <v>37</v>
      </c>
      <c r="F31">
        <f>COUNTIF(F1:F25,F3)</f>
        <v>8</v>
      </c>
    </row>
    <row r="32" spans="1:7" x14ac:dyDescent="0.25">
      <c r="E32" s="4" t="s">
        <v>38</v>
      </c>
      <c r="F32">
        <f>COUNTIF(C2:C25,C3)</f>
        <v>6</v>
      </c>
    </row>
    <row r="33" spans="5:6" x14ac:dyDescent="0.25">
      <c r="E33" s="4" t="s">
        <v>30</v>
      </c>
      <c r="F33">
        <f>COUNTIF(E1:E25,"&lt;20")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SUMIF(D1:D25,D6,E1:E25)</f>
        <v>105</v>
      </c>
    </row>
    <row r="37" spans="5:6" x14ac:dyDescent="0.25">
      <c r="E37" s="4" t="s">
        <v>28</v>
      </c>
      <c r="F37">
        <f>SUMIF(D1:D25,D14,E1:E25)</f>
        <v>164</v>
      </c>
    </row>
    <row r="38" spans="5:6" x14ac:dyDescent="0.25">
      <c r="E38" s="4" t="s">
        <v>34</v>
      </c>
      <c r="F38">
        <f>SUMIF(F1:F25,F5,E1:E25)</f>
        <v>156</v>
      </c>
    </row>
    <row r="39" spans="5:6" x14ac:dyDescent="0.25">
      <c r="E39" s="4" t="s">
        <v>44</v>
      </c>
      <c r="F39">
        <f>SUMIF(F1:F25,"truck*", E1:E25)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COUNTIFS(G1:G25, G2, D1:D25, D12)</f>
        <v>2</v>
      </c>
    </row>
    <row r="43" spans="5:6" x14ac:dyDescent="0.25">
      <c r="E43" s="4" t="s">
        <v>40</v>
      </c>
      <c r="F43">
        <f>COUNTIFS(C1:C25, C3, F1:F25, F10)</f>
        <v>2</v>
      </c>
    </row>
    <row r="44" spans="5:6" x14ac:dyDescent="0.25">
      <c r="E44" s="4" t="s">
        <v>41</v>
      </c>
      <c r="F44">
        <f>COUNTIFS(G1:G25,G2,B1:B25,"&gt;02-02-2013")</f>
        <v>3</v>
      </c>
    </row>
    <row r="45" spans="5:6" x14ac:dyDescent="0.25">
      <c r="E45" s="4" t="s">
        <v>42</v>
      </c>
      <c r="F45">
        <f>COUNTIFS(B1:B25, "&gt;=02-02-2013", B1:B25, "&lt;=06-02-2013")</f>
        <v>15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SUMIFS(E1:E25, D1:D25,D24,G1:G25, G23)</f>
        <v>25</v>
      </c>
    </row>
    <row r="48" spans="5:6" x14ac:dyDescent="0.25">
      <c r="E48" s="4" t="s">
        <v>33</v>
      </c>
      <c r="F48">
        <f>SUMIFS(E1:E25, G1:G25, G17, F1:F25, F10)</f>
        <v>75</v>
      </c>
    </row>
    <row r="49" spans="5:6" x14ac:dyDescent="0.25">
      <c r="E49" s="4" t="s">
        <v>43</v>
      </c>
      <c r="F49">
        <f>SUMIFS(E1:E25, B1:B25, "&gt;=03-02-2013", B1:B25, "&lt;=06-02-2013")</f>
        <v>309</v>
      </c>
    </row>
    <row r="52" spans="5:6" x14ac:dyDescent="0.25">
      <c r="E52" s="4" t="s">
        <v>32</v>
      </c>
      <c r="F52">
        <f>SUMIFS(E1:E25, G1:G25, G7)+ SUMIFS(E1:E25, G1:G25, G5) + SUMIFS(E1:E25, G1:G25, G8)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H9" sqref="H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8" width="9.14062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COUNTIF(B15:B241,B16)</f>
        <v>71</v>
      </c>
      <c r="C2" s="2">
        <f>SUMIFS($E$15:$E$241, $B$15:$B$241, A2)</f>
        <v>717</v>
      </c>
      <c r="D2" s="2">
        <f>COUNTIFS(D15:D241, D16, B15:B241, A2)</f>
        <v>42</v>
      </c>
      <c r="E2" s="2">
        <f>COUNTIFS(D15:D241, D17, B15:B241, A2)</f>
        <v>29</v>
      </c>
      <c r="F2" s="2">
        <f>SUMIFS(E15:E241,D15:D241, D16, B15:B241, A2)</f>
        <v>414</v>
      </c>
    </row>
    <row r="3" spans="1:6" x14ac:dyDescent="0.25">
      <c r="A3" s="9" t="s">
        <v>47</v>
      </c>
      <c r="B3" s="2">
        <f>COUNTIF(B15:B241,B19)</f>
        <v>46</v>
      </c>
      <c r="C3" s="2">
        <f>SUMIFS($E$15:$E$241, $B$15:$B$241, A3)</f>
        <v>1934</v>
      </c>
      <c r="D3" s="2">
        <f>COUNTIFS(D15:D241, D16, B15:B241, A3)</f>
        <v>31</v>
      </c>
      <c r="E3" s="2">
        <f>COUNTIFS(D15:D241, D17, B15:B241, A3)</f>
        <v>15</v>
      </c>
      <c r="F3" s="2">
        <f>SUMIFS(E15:E241,D15:D241, D16, B15:B241, A3)</f>
        <v>1350</v>
      </c>
    </row>
    <row r="4" spans="1:6" x14ac:dyDescent="0.25">
      <c r="A4" s="10" t="s">
        <v>48</v>
      </c>
      <c r="B4" s="2">
        <f>COUNTIF(B15:B241,B20)</f>
        <v>50</v>
      </c>
      <c r="C4" s="2">
        <f>SUMIFS($E$15:$E$241, $B$15:$B$241, A4)</f>
        <v>1650</v>
      </c>
      <c r="D4" s="2">
        <f>COUNTIFS(D15:D241, D16, B15:B241, A4)</f>
        <v>35</v>
      </c>
      <c r="E4" s="2">
        <f>COUNTIFS(D15:D241, D17, B15:B241, A4)</f>
        <v>15</v>
      </c>
      <c r="F4" s="2">
        <f>SUMIFS(E15:E241,D15:D241, D16, B15:B241, A4)</f>
        <v>1155</v>
      </c>
    </row>
    <row r="5" spans="1:6" x14ac:dyDescent="0.25">
      <c r="A5" s="2" t="s">
        <v>52</v>
      </c>
      <c r="B5" s="2">
        <f>COUNTIF(B15:B241,B22)</f>
        <v>32</v>
      </c>
      <c r="C5" s="2">
        <f>SUMIFS($E$15:$E$241, $B$15:$B$241, A5)</f>
        <v>1119</v>
      </c>
      <c r="D5" s="2">
        <f>COUNTIFS(D15:D241, D16, B15:B241, A5)</f>
        <v>21</v>
      </c>
      <c r="E5" s="2">
        <f>COUNTIFS(D15:D241, D17, B15:B241, A5)</f>
        <v>11</v>
      </c>
      <c r="F5" s="2">
        <f>SUMIFS(E15:E241,D15:D241, D16, B15:B241, A5)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COUNTIF(C15:C241,C16)</f>
        <v>25</v>
      </c>
      <c r="C9" s="2">
        <f>SUMIFS(E15:E241, C15:C241, A9)</f>
        <v>688</v>
      </c>
      <c r="D9" s="2">
        <f>COUNTIFS(C15:C241,C16, B15:B241,B16)</f>
        <v>7</v>
      </c>
      <c r="E9" s="2">
        <f>COUNTIFS($C$16:$C$241,A9,$B$16:$B$241,"Kids")</f>
        <v>1</v>
      </c>
      <c r="F9" s="2">
        <f>SUMIFS(E14:E240, C14:C240, A8, B14:B240, B15, A14:A240,  "&gt;=10-05-2013", A14:A240, "20-05-2013")</f>
        <v>0</v>
      </c>
    </row>
    <row r="10" spans="1:6" x14ac:dyDescent="0.25">
      <c r="A10" s="9" t="s">
        <v>54</v>
      </c>
      <c r="B10" s="2">
        <f>COUNTIF(C15:C241,C17)</f>
        <v>31</v>
      </c>
      <c r="C10" s="2">
        <f>SUMIFS(E15:E241, C15:C241, A10)</f>
        <v>965</v>
      </c>
      <c r="D10" s="2">
        <f>COUNTIFS(C15:C241,A10, B15:B241,B16)</f>
        <v>8</v>
      </c>
      <c r="E10" s="2">
        <f>COUNTIFS($C$16:$C$241,A10,$B$16:$B$241,"Kids")</f>
        <v>1</v>
      </c>
      <c r="F10" s="2">
        <f>SUMIFS(E15:E241, C15:C241, A9, B15:B241, B16, A15:A241,  "&gt;=10-05-2013", A15:A241, "20-05-2013")</f>
        <v>0</v>
      </c>
    </row>
    <row r="11" spans="1:6" x14ac:dyDescent="0.25">
      <c r="A11" s="9" t="s">
        <v>56</v>
      </c>
      <c r="B11" s="2">
        <f>COUNTIF(C15:C241,C19)</f>
        <v>23</v>
      </c>
      <c r="C11" s="2">
        <f>SUMIFS(E15:E241, C15:C241, A11)</f>
        <v>701</v>
      </c>
      <c r="D11" s="2">
        <f>COUNTIFS(C15:C241,A11, B15:B241,B16)</f>
        <v>5</v>
      </c>
      <c r="E11" s="2">
        <f>COUNTIFS($C$16:$C$241,A11,$B$16:$B$241,"Kids")</f>
        <v>1</v>
      </c>
      <c r="F11" s="2">
        <f>SUMIFS(E16:E242, C16:C242, A10, B16:B242, B17, A16:A242,  "&gt;=10-05-2013", A16:A242, "20-05-2013")</f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0" sqref="F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tag8</cp:lastModifiedBy>
  <dcterms:created xsi:type="dcterms:W3CDTF">2013-06-05T17:23:06Z</dcterms:created>
  <dcterms:modified xsi:type="dcterms:W3CDTF">2023-06-05T17:59:00Z</dcterms:modified>
</cp:coreProperties>
</file>