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31000" windowHeight="20100" tabRatio="500"/>
  </bookViews>
  <sheets>
    <sheet name="PEV and HEV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7" i="2" l="1"/>
  <c r="B68" i="2"/>
  <c r="B69" i="2"/>
  <c r="B70" i="2"/>
  <c r="B71" i="2"/>
  <c r="B72" i="2"/>
  <c r="B81" i="2"/>
  <c r="C67" i="2"/>
  <c r="C68" i="2"/>
  <c r="C69" i="2"/>
  <c r="C70" i="2"/>
  <c r="C71" i="2"/>
  <c r="C72" i="2"/>
  <c r="C81" i="2"/>
  <c r="D67" i="2"/>
  <c r="D68" i="2"/>
  <c r="D69" i="2"/>
  <c r="D70" i="2"/>
  <c r="D71" i="2"/>
  <c r="D72" i="2"/>
  <c r="D81" i="2"/>
  <c r="E67" i="2"/>
  <c r="E68" i="2"/>
  <c r="E69" i="2"/>
  <c r="E70" i="2"/>
  <c r="E71" i="2"/>
  <c r="E72" i="2"/>
  <c r="E81" i="2"/>
  <c r="F67" i="2"/>
  <c r="F68" i="2"/>
  <c r="F69" i="2"/>
  <c r="F70" i="2"/>
  <c r="F71" i="2"/>
  <c r="F72" i="2"/>
  <c r="F81" i="2"/>
  <c r="G67" i="2"/>
  <c r="G68" i="2"/>
  <c r="G69" i="2"/>
  <c r="G70" i="2"/>
  <c r="G71" i="2"/>
  <c r="G72" i="2"/>
  <c r="G81" i="2"/>
  <c r="H67" i="2"/>
  <c r="H68" i="2"/>
  <c r="H69" i="2"/>
  <c r="H70" i="2"/>
  <c r="H71" i="2"/>
  <c r="H72" i="2"/>
  <c r="H81" i="2"/>
  <c r="I67" i="2"/>
  <c r="I68" i="2"/>
  <c r="I69" i="2"/>
  <c r="I70" i="2"/>
  <c r="I71" i="2"/>
  <c r="I72" i="2"/>
  <c r="I81" i="2"/>
  <c r="J72" i="2"/>
  <c r="J81" i="2"/>
  <c r="K67" i="2"/>
  <c r="K68" i="2"/>
  <c r="K69" i="2"/>
  <c r="K70" i="2"/>
  <c r="K71" i="2"/>
  <c r="K72" i="2"/>
  <c r="K81" i="2"/>
  <c r="L67" i="2"/>
  <c r="L68" i="2"/>
  <c r="L69" i="2"/>
  <c r="L70" i="2"/>
  <c r="L71" i="2"/>
  <c r="L72" i="2"/>
  <c r="L81" i="2"/>
  <c r="M67" i="2"/>
  <c r="M68" i="2"/>
  <c r="M69" i="2"/>
  <c r="M70" i="2"/>
  <c r="M71" i="2"/>
  <c r="M72" i="2"/>
  <c r="M81" i="2"/>
  <c r="N67" i="2"/>
  <c r="N68" i="2"/>
  <c r="N69" i="2"/>
  <c r="N70" i="2"/>
  <c r="N71" i="2"/>
  <c r="N72" i="2"/>
  <c r="N81" i="2"/>
  <c r="O67" i="2"/>
  <c r="O68" i="2"/>
  <c r="O69" i="2"/>
  <c r="O70" i="2"/>
  <c r="O71" i="2"/>
  <c r="O72" i="2"/>
  <c r="O81" i="2"/>
  <c r="P81" i="2"/>
  <c r="B80" i="2"/>
  <c r="C80" i="2"/>
  <c r="D80" i="2"/>
  <c r="E80" i="2"/>
  <c r="F80" i="2"/>
  <c r="G80" i="2"/>
  <c r="H80" i="2"/>
  <c r="I80" i="2"/>
  <c r="J80" i="2"/>
  <c r="K80" i="2"/>
  <c r="L80" i="2"/>
  <c r="P80" i="2"/>
  <c r="O80" i="2"/>
  <c r="N80" i="2"/>
  <c r="M80" i="2"/>
  <c r="B79" i="2"/>
  <c r="C79" i="2"/>
  <c r="D79" i="2"/>
  <c r="E79" i="2"/>
  <c r="F79" i="2"/>
  <c r="G79" i="2"/>
  <c r="H79" i="2"/>
  <c r="I79" i="2"/>
  <c r="J79" i="2"/>
  <c r="K79" i="2"/>
  <c r="P79" i="2"/>
  <c r="B78" i="2"/>
  <c r="C78" i="2"/>
  <c r="D78" i="2"/>
  <c r="E78" i="2"/>
  <c r="F78" i="2"/>
  <c r="G78" i="2"/>
  <c r="H78" i="2"/>
  <c r="I78" i="2"/>
  <c r="J78" i="2"/>
  <c r="K78" i="2"/>
  <c r="P78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P72" i="2"/>
  <c r="Q72" i="2"/>
  <c r="R72" i="2"/>
  <c r="P71" i="2"/>
  <c r="Q71" i="2"/>
  <c r="R71" i="2"/>
  <c r="P70" i="2"/>
  <c r="Q70" i="2"/>
  <c r="R70" i="2"/>
  <c r="P69" i="2"/>
  <c r="Q69" i="2"/>
  <c r="R69" i="2"/>
  <c r="P68" i="2"/>
  <c r="Q68" i="2"/>
  <c r="R68" i="2"/>
  <c r="P67" i="2"/>
  <c r="Q67" i="2"/>
  <c r="R67" i="2"/>
  <c r="T66" i="2"/>
  <c r="S66" i="2"/>
  <c r="R66" i="2"/>
  <c r="A66" i="2"/>
  <c r="R65" i="2"/>
  <c r="A65" i="2"/>
  <c r="R64" i="2"/>
  <c r="A64" i="2"/>
  <c r="R63" i="2"/>
  <c r="A63" i="2"/>
  <c r="R62" i="2"/>
  <c r="R61" i="2"/>
  <c r="R60" i="2"/>
  <c r="R59" i="2"/>
  <c r="R58" i="2"/>
  <c r="R57" i="2"/>
  <c r="R56" i="2"/>
  <c r="R55" i="2"/>
  <c r="Q43" i="2"/>
  <c r="Q44" i="2"/>
  <c r="Q45" i="2"/>
  <c r="Q46" i="2"/>
  <c r="Q47" i="2"/>
  <c r="Q48" i="2"/>
  <c r="Q49" i="2"/>
  <c r="Q50" i="2"/>
  <c r="Q51" i="2"/>
  <c r="Q52" i="2"/>
  <c r="Q53" i="2"/>
  <c r="Q54" i="2"/>
  <c r="T54" i="2"/>
  <c r="P43" i="2"/>
  <c r="P44" i="2"/>
  <c r="P45" i="2"/>
  <c r="P46" i="2"/>
  <c r="P47" i="2"/>
  <c r="P48" i="2"/>
  <c r="P49" i="2"/>
  <c r="P50" i="2"/>
  <c r="P51" i="2"/>
  <c r="P52" i="2"/>
  <c r="P53" i="2"/>
  <c r="P54" i="2"/>
  <c r="S54" i="2"/>
  <c r="R54" i="2"/>
  <c r="R53" i="2"/>
  <c r="R52" i="2"/>
  <c r="R51" i="2"/>
  <c r="R50" i="2"/>
  <c r="R49" i="2"/>
  <c r="R48" i="2"/>
  <c r="R47" i="2"/>
  <c r="R46" i="2"/>
  <c r="R45" i="2"/>
  <c r="R44" i="2"/>
  <c r="R43" i="2"/>
  <c r="P42" i="2"/>
  <c r="Q42" i="2"/>
  <c r="R42" i="2"/>
  <c r="B37" i="2"/>
  <c r="C37" i="2"/>
  <c r="D37" i="2"/>
  <c r="E37" i="2"/>
  <c r="F37" i="2"/>
  <c r="G37" i="2"/>
  <c r="H37" i="2"/>
  <c r="I37" i="2"/>
  <c r="J37" i="2"/>
  <c r="K37" i="2"/>
  <c r="L37" i="2"/>
  <c r="P37" i="2"/>
  <c r="E36" i="2"/>
  <c r="D36" i="2"/>
  <c r="C36" i="2"/>
  <c r="B36" i="2"/>
  <c r="P33" i="2"/>
  <c r="P32" i="2"/>
  <c r="P31" i="2"/>
  <c r="P30" i="2"/>
  <c r="P29" i="2"/>
  <c r="P28" i="2"/>
  <c r="Q28" i="2"/>
  <c r="Q29" i="2"/>
  <c r="Q30" i="2"/>
  <c r="Q31" i="2"/>
  <c r="Q32" i="2"/>
  <c r="Q33" i="2"/>
  <c r="W33" i="2"/>
  <c r="T33" i="2"/>
  <c r="P21" i="2"/>
  <c r="S33" i="2"/>
  <c r="P3" i="2"/>
  <c r="R3" i="2"/>
  <c r="P4" i="2"/>
  <c r="R4" i="2"/>
  <c r="P5" i="2"/>
  <c r="R5" i="2"/>
  <c r="P6" i="2"/>
  <c r="R6" i="2"/>
  <c r="P7" i="2"/>
  <c r="R7" i="2"/>
  <c r="P8" i="2"/>
  <c r="R8" i="2"/>
  <c r="P9" i="2"/>
  <c r="R9" i="2"/>
  <c r="P10" i="2"/>
  <c r="R10" i="2"/>
  <c r="P11" i="2"/>
  <c r="R11" i="2"/>
  <c r="P12" i="2"/>
  <c r="R12" i="2"/>
  <c r="P13" i="2"/>
  <c r="R13" i="2"/>
  <c r="P14" i="2"/>
  <c r="R14" i="2"/>
  <c r="P15" i="2"/>
  <c r="R15" i="2"/>
  <c r="P16" i="2"/>
  <c r="R16" i="2"/>
  <c r="P17" i="2"/>
  <c r="R17" i="2"/>
  <c r="P18" i="2"/>
  <c r="R18" i="2"/>
  <c r="P19" i="2"/>
  <c r="R19" i="2"/>
  <c r="P20" i="2"/>
  <c r="R20" i="2"/>
  <c r="R21" i="2"/>
  <c r="P22" i="2"/>
  <c r="R22" i="2"/>
  <c r="P23" i="2"/>
  <c r="R23" i="2"/>
  <c r="P24" i="2"/>
  <c r="R24" i="2"/>
  <c r="P25" i="2"/>
  <c r="R25" i="2"/>
  <c r="P26" i="2"/>
  <c r="R26" i="2"/>
  <c r="P27" i="2"/>
  <c r="R27" i="2"/>
  <c r="R28" i="2"/>
  <c r="R29" i="2"/>
  <c r="R30" i="2"/>
  <c r="R31" i="2"/>
  <c r="R32" i="2"/>
  <c r="R33" i="2"/>
  <c r="W32" i="2"/>
  <c r="T32" i="2"/>
  <c r="S32" i="2"/>
  <c r="W31" i="2"/>
  <c r="T31" i="2"/>
  <c r="S31" i="2"/>
  <c r="W30" i="2"/>
  <c r="T30" i="2"/>
  <c r="S30" i="2"/>
  <c r="W29" i="2"/>
  <c r="T29" i="2"/>
  <c r="S29" i="2"/>
  <c r="V28" i="2"/>
  <c r="W28" i="2"/>
  <c r="T28" i="2"/>
  <c r="S28" i="2"/>
  <c r="Q27" i="2"/>
  <c r="Y27" i="2"/>
  <c r="X27" i="2"/>
  <c r="W27" i="2"/>
  <c r="T27" i="2"/>
  <c r="S27" i="2"/>
  <c r="Q26" i="2"/>
  <c r="W26" i="2"/>
  <c r="T26" i="2"/>
  <c r="S26" i="2"/>
  <c r="Q25" i="2"/>
  <c r="W25" i="2"/>
  <c r="T25" i="2"/>
  <c r="S25" i="2"/>
  <c r="Q24" i="2"/>
  <c r="W24" i="2"/>
  <c r="T24" i="2"/>
  <c r="S24" i="2"/>
  <c r="Q23" i="2"/>
  <c r="W23" i="2"/>
  <c r="T23" i="2"/>
  <c r="S23" i="2"/>
  <c r="Q22" i="2"/>
  <c r="W22" i="2"/>
  <c r="T22" i="2"/>
  <c r="S22" i="2"/>
  <c r="Q21" i="2"/>
  <c r="V16" i="2"/>
  <c r="V17" i="2"/>
  <c r="V18" i="2"/>
  <c r="V19" i="2"/>
  <c r="V20" i="2"/>
  <c r="V21" i="2"/>
  <c r="W21" i="2"/>
  <c r="T21" i="2"/>
  <c r="S21" i="2"/>
  <c r="Q20" i="2"/>
  <c r="W20" i="2"/>
  <c r="T20" i="2"/>
  <c r="S20" i="2"/>
  <c r="Q19" i="2"/>
  <c r="W19" i="2"/>
  <c r="T19" i="2"/>
  <c r="S19" i="2"/>
  <c r="Q18" i="2"/>
  <c r="W18" i="2"/>
  <c r="T18" i="2"/>
  <c r="S18" i="2"/>
  <c r="Q17" i="2"/>
  <c r="W17" i="2"/>
  <c r="T17" i="2"/>
  <c r="S17" i="2"/>
  <c r="Q16" i="2"/>
  <c r="W16" i="2"/>
  <c r="T16" i="2"/>
  <c r="S16" i="2"/>
  <c r="Q15" i="2"/>
  <c r="Y15" i="2"/>
  <c r="X15" i="2"/>
  <c r="V4" i="2"/>
  <c r="V5" i="2"/>
  <c r="V6" i="2"/>
  <c r="V7" i="2"/>
  <c r="V8" i="2"/>
  <c r="V9" i="2"/>
  <c r="V10" i="2"/>
  <c r="V11" i="2"/>
  <c r="V12" i="2"/>
  <c r="V13" i="2"/>
  <c r="V14" i="2"/>
  <c r="V15" i="2"/>
  <c r="W15" i="2"/>
  <c r="T15" i="2"/>
  <c r="S15" i="2"/>
  <c r="Q14" i="2"/>
  <c r="W14" i="2"/>
  <c r="T14" i="2"/>
  <c r="Q13" i="2"/>
  <c r="W13" i="2"/>
  <c r="T13" i="2"/>
  <c r="Q12" i="2"/>
  <c r="W12" i="2"/>
  <c r="T12" i="2"/>
  <c r="Q11" i="2"/>
  <c r="W11" i="2"/>
  <c r="T11" i="2"/>
  <c r="Q10" i="2"/>
  <c r="W10" i="2"/>
  <c r="T10" i="2"/>
  <c r="Q9" i="2"/>
  <c r="W9" i="2"/>
  <c r="T9" i="2"/>
  <c r="Q8" i="2"/>
  <c r="W8" i="2"/>
  <c r="T8" i="2"/>
  <c r="Q7" i="2"/>
  <c r="W7" i="2"/>
  <c r="T7" i="2"/>
  <c r="Q6" i="2"/>
  <c r="W6" i="2"/>
  <c r="T6" i="2"/>
  <c r="Q5" i="2"/>
  <c r="W5" i="2"/>
  <c r="T5" i="2"/>
  <c r="Q4" i="2"/>
  <c r="W4" i="2"/>
  <c r="T4" i="2"/>
  <c r="Q3" i="2"/>
  <c r="V3" i="2"/>
  <c r="W3" i="2"/>
  <c r="T3" i="2"/>
</calcChain>
</file>

<file path=xl/sharedStrings.xml><?xml version="1.0" encoding="utf-8"?>
<sst xmlns="http://schemas.openxmlformats.org/spreadsheetml/2006/main" count="48" uniqueCount="34">
  <si>
    <t>Plug-In and Electric Vehicle Sales (In Order of Market Introduction)</t>
  </si>
  <si>
    <t>Month</t>
  </si>
  <si>
    <t>Volt</t>
  </si>
  <si>
    <t>Leaf</t>
  </si>
  <si>
    <t>Smart ED</t>
  </si>
  <si>
    <t>Mitsubishi I EV</t>
  </si>
  <si>
    <t>BMW Active E</t>
  </si>
  <si>
    <t>Prius PHEV</t>
  </si>
  <si>
    <t>Ford Focus</t>
  </si>
  <si>
    <t>Honda Fit EV</t>
  </si>
  <si>
    <t>Tesla Model S*</t>
  </si>
  <si>
    <t>RAV4 EV</t>
  </si>
  <si>
    <t>Ford C-Max Energi</t>
  </si>
  <si>
    <t>Honda Accord</t>
  </si>
  <si>
    <t>Ford Fusion Energi</t>
  </si>
  <si>
    <t>Chevrolet Spark</t>
  </si>
  <si>
    <t>Total</t>
  </si>
  <si>
    <t>CY Total</t>
  </si>
  <si>
    <t>Cumulative</t>
  </si>
  <si>
    <t>Chg from Prev Yr</t>
  </si>
  <si>
    <t>% of Car Sales</t>
  </si>
  <si>
    <t>Car Sales</t>
  </si>
  <si>
    <t>CY Total Car Sales</t>
  </si>
  <si>
    <t>Cum % of Car Sales</t>
  </si>
  <si>
    <t>Yearly % of Car Sales</t>
  </si>
  <si>
    <t>Yearly % of LDV sales</t>
  </si>
  <si>
    <t>*</t>
  </si>
  <si>
    <t>Tesla Model S numbers are estimated</t>
  </si>
  <si>
    <t xml:space="preserve">Plug-In and Electric Vehicle Sales </t>
  </si>
  <si>
    <t>EV</t>
  </si>
  <si>
    <t>PHEV</t>
  </si>
  <si>
    <t>Total EV</t>
  </si>
  <si>
    <t>Total PHEV</t>
  </si>
  <si>
    <t>2013*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</si>
</sst>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7" fontId="3" fillId="0" borderId="2" xfId="0" applyNumberFormat="1" applyFont="1" applyBorder="1"/>
    <xf numFmtId="3" fontId="3" fillId="0" borderId="2" xfId="0" applyNumberFormat="1" applyFont="1" applyBorder="1"/>
    <xf numFmtId="10" fontId="3" fillId="0" borderId="0" xfId="1" applyNumberFormat="1" applyFont="1"/>
    <xf numFmtId="3" fontId="3" fillId="0" borderId="0" xfId="0" applyNumberFormat="1" applyFont="1"/>
    <xf numFmtId="17" fontId="3" fillId="0" borderId="5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17" fontId="3" fillId="0" borderId="7" xfId="0" applyNumberFormat="1" applyFont="1" applyBorder="1"/>
    <xf numFmtId="3" fontId="3" fillId="0" borderId="7" xfId="0" applyNumberFormat="1" applyFont="1" applyBorder="1"/>
    <xf numFmtId="9" fontId="3" fillId="0" borderId="0" xfId="1" applyFont="1"/>
    <xf numFmtId="0" fontId="3" fillId="0" borderId="6" xfId="0" applyFont="1" applyBorder="1"/>
    <xf numFmtId="3" fontId="2" fillId="0" borderId="0" xfId="0" applyNumberFormat="1" applyFont="1"/>
    <xf numFmtId="0" fontId="2" fillId="0" borderId="0" xfId="0" applyFont="1" applyBorder="1" applyAlignment="1"/>
    <xf numFmtId="0" fontId="2" fillId="0" borderId="7" xfId="0" applyFont="1" applyBorder="1" applyAlignment="1">
      <alignment horizontal="center" wrapText="1"/>
    </xf>
    <xf numFmtId="0" fontId="4" fillId="0" borderId="0" xfId="0" applyFont="1"/>
    <xf numFmtId="164" fontId="3" fillId="0" borderId="0" xfId="1" applyNumberFormat="1" applyFont="1"/>
    <xf numFmtId="164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64919002303"/>
          <c:y val="0.0385906040268456"/>
          <c:w val="0.846087497127375"/>
          <c:h val="0.813199105145414"/>
        </c:manualLayout>
      </c:layout>
      <c:areaChart>
        <c:grouping val="stacked"/>
        <c:varyColors val="0"/>
        <c:ser>
          <c:idx val="0"/>
          <c:order val="0"/>
          <c:tx>
            <c:strRef>
              <c:f>[1]PHEV_and_AEV!$B$41</c:f>
              <c:strCache>
                <c:ptCount val="1"/>
                <c:pt idx="0">
                  <c:v>Leaf</c:v>
                </c:pt>
              </c:strCache>
            </c:strRef>
          </c:tx>
          <c:spPr>
            <a:pattFill prst="wdUpDiag">
              <a:fgClr>
                <a:srgbClr val="002060"/>
              </a:fgClr>
              <a:bgClr>
                <a:srgbClr val="FFFFFF"/>
              </a:bgClr>
            </a:pattFill>
            <a:ln w="254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[1]PHEV_and_AEV!$B$42:$B$72</c:f>
              <c:numCache>
                <c:formatCode>#,##0</c:formatCode>
                <c:ptCount val="31"/>
                <c:pt idx="0">
                  <c:v>19.0</c:v>
                </c:pt>
                <c:pt idx="1">
                  <c:v>87.0</c:v>
                </c:pt>
                <c:pt idx="2">
                  <c:v>67.0</c:v>
                </c:pt>
                <c:pt idx="3">
                  <c:v>298.0</c:v>
                </c:pt>
                <c:pt idx="4">
                  <c:v>573.0</c:v>
                </c:pt>
                <c:pt idx="5">
                  <c:v>1142.0</c:v>
                </c:pt>
                <c:pt idx="6">
                  <c:v>1708.0</c:v>
                </c:pt>
                <c:pt idx="7">
                  <c:v>931.0</c:v>
                </c:pt>
                <c:pt idx="8">
                  <c:v>1362.0</c:v>
                </c:pt>
                <c:pt idx="9">
                  <c:v>1031.0</c:v>
                </c:pt>
                <c:pt idx="10">
                  <c:v>849.0</c:v>
                </c:pt>
                <c:pt idx="11">
                  <c:v>672.0</c:v>
                </c:pt>
                <c:pt idx="12">
                  <c:v>954.0</c:v>
                </c:pt>
                <c:pt idx="13">
                  <c:v>676.0</c:v>
                </c:pt>
                <c:pt idx="14">
                  <c:v>478.0</c:v>
                </c:pt>
                <c:pt idx="15">
                  <c:v>579.0</c:v>
                </c:pt>
                <c:pt idx="16">
                  <c:v>370.0</c:v>
                </c:pt>
                <c:pt idx="17">
                  <c:v>510.0</c:v>
                </c:pt>
                <c:pt idx="18">
                  <c:v>535.0</c:v>
                </c:pt>
                <c:pt idx="19">
                  <c:v>395.0</c:v>
                </c:pt>
                <c:pt idx="20">
                  <c:v>685.0</c:v>
                </c:pt>
                <c:pt idx="21">
                  <c:v>984.0</c:v>
                </c:pt>
                <c:pt idx="22">
                  <c:v>1579.0</c:v>
                </c:pt>
                <c:pt idx="23">
                  <c:v>1539.0</c:v>
                </c:pt>
                <c:pt idx="24">
                  <c:v>1489.0</c:v>
                </c:pt>
                <c:pt idx="25">
                  <c:v>650.0</c:v>
                </c:pt>
                <c:pt idx="26">
                  <c:v>653.0</c:v>
                </c:pt>
                <c:pt idx="27">
                  <c:v>2236.0</c:v>
                </c:pt>
                <c:pt idx="28">
                  <c:v>1937.0</c:v>
                </c:pt>
                <c:pt idx="29">
                  <c:v>2138.0</c:v>
                </c:pt>
                <c:pt idx="30">
                  <c:v>2225.0</c:v>
                </c:pt>
              </c:numCache>
            </c:numRef>
          </c:val>
        </c:ser>
        <c:ser>
          <c:idx val="1"/>
          <c:order val="1"/>
          <c:tx>
            <c:strRef>
              <c:f>[1]PHEV_and_AEV!$C$41</c:f>
              <c:strCache>
                <c:ptCount val="1"/>
                <c:pt idx="0">
                  <c:v>Smart ED</c:v>
                </c:pt>
              </c:strCache>
            </c:strRef>
          </c:tx>
          <c:spPr>
            <a:pattFill prst="lgCheck">
              <a:fgClr>
                <a:srgbClr val="FFFF99"/>
              </a:fgClr>
              <a:bgClr>
                <a:srgbClr val="000000"/>
              </a:bgClr>
            </a:pattFill>
            <a:ln w="254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[1]PHEV_and_AEV!$C$42:$C$72</c:f>
              <c:numCache>
                <c:formatCode>#,##0</c:formatCode>
                <c:ptCount val="31"/>
                <c:pt idx="0">
                  <c:v>0.0</c:v>
                </c:pt>
                <c:pt idx="1">
                  <c:v>16.0</c:v>
                </c:pt>
                <c:pt idx="2">
                  <c:v>16.0</c:v>
                </c:pt>
                <c:pt idx="3">
                  <c:v>0.0</c:v>
                </c:pt>
                <c:pt idx="4">
                  <c:v>0.0</c:v>
                </c:pt>
                <c:pt idx="5">
                  <c:v>8.0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17.0</c:v>
                </c:pt>
                <c:pt idx="11">
                  <c:v>101.0</c:v>
                </c:pt>
                <c:pt idx="12">
                  <c:v>182.0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127.0</c:v>
                </c:pt>
                <c:pt idx="19">
                  <c:v>6.0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60.0</c:v>
                </c:pt>
                <c:pt idx="30">
                  <c:v>53.0</c:v>
                </c:pt>
              </c:numCache>
            </c:numRef>
          </c:val>
        </c:ser>
        <c:ser>
          <c:idx val="2"/>
          <c:order val="2"/>
          <c:tx>
            <c:strRef>
              <c:f>[1]PHEV_and_AEV!$D$41</c:f>
              <c:strCache>
                <c:ptCount val="1"/>
                <c:pt idx="0">
                  <c:v>Mitsubishi I EV</c:v>
                </c:pt>
              </c:strCache>
            </c:strRef>
          </c:tx>
          <c:spPr>
            <a:solidFill>
              <a:srgbClr val="000000"/>
            </a:solidFill>
            <a:ln w="254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[1]PHEV_and_AEV!$D$42:$D$72</c:f>
              <c:numCache>
                <c:formatCode>General</c:formatCode>
                <c:ptCount val="31"/>
                <c:pt idx="12" formatCode="#,##0">
                  <c:v>76.0</c:v>
                </c:pt>
                <c:pt idx="13" formatCode="#,##0">
                  <c:v>36.0</c:v>
                </c:pt>
                <c:pt idx="14" formatCode="#,##0">
                  <c:v>44.0</c:v>
                </c:pt>
                <c:pt idx="15" formatCode="#,##0">
                  <c:v>56.0</c:v>
                </c:pt>
                <c:pt idx="16" formatCode="#,##0">
                  <c:v>79.0</c:v>
                </c:pt>
                <c:pt idx="17" formatCode="#,##0">
                  <c:v>85.0</c:v>
                </c:pt>
                <c:pt idx="18" formatCode="#,##0">
                  <c:v>33.0</c:v>
                </c:pt>
                <c:pt idx="19" formatCode="#,##0">
                  <c:v>33.0</c:v>
                </c:pt>
                <c:pt idx="20" formatCode="#,##0">
                  <c:v>37.0</c:v>
                </c:pt>
                <c:pt idx="21" formatCode="#,##0">
                  <c:v>36.0</c:v>
                </c:pt>
                <c:pt idx="22" formatCode="#,##0">
                  <c:v>30.0</c:v>
                </c:pt>
                <c:pt idx="23" formatCode="#,##0">
                  <c:v>42.0</c:v>
                </c:pt>
                <c:pt idx="24" formatCode="#,##0">
                  <c:v>77.0</c:v>
                </c:pt>
                <c:pt idx="25" formatCode="#,##0">
                  <c:v>257.0</c:v>
                </c:pt>
                <c:pt idx="26" formatCode="#,##0">
                  <c:v>337.0</c:v>
                </c:pt>
                <c:pt idx="27" formatCode="#,##0">
                  <c:v>31.0</c:v>
                </c:pt>
                <c:pt idx="28" formatCode="#,##0">
                  <c:v>127.0</c:v>
                </c:pt>
                <c:pt idx="29" formatCode="#,##0">
                  <c:v>91.0</c:v>
                </c:pt>
                <c:pt idx="30" formatCode="#,##0">
                  <c:v>39.0</c:v>
                </c:pt>
              </c:numCache>
            </c:numRef>
          </c:val>
        </c:ser>
        <c:ser>
          <c:idx val="3"/>
          <c:order val="3"/>
          <c:tx>
            <c:strRef>
              <c:f>[1]PHEV_and_AEV!$E$41</c:f>
              <c:strCache>
                <c:ptCount val="1"/>
                <c:pt idx="0">
                  <c:v>BMW Active E</c:v>
                </c:pt>
              </c:strCache>
            </c:strRef>
          </c:tx>
          <c:spPr>
            <a:pattFill prst="sphere">
              <a:fgClr>
                <a:srgbClr val="92D050"/>
              </a:fgClr>
              <a:bgClr>
                <a:srgbClr val="FFFFFF"/>
              </a:bgClr>
            </a:pattFill>
            <a:ln w="254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[1]PHEV_and_AEV!$E$42:$E$72</c:f>
              <c:numCache>
                <c:formatCode>General</c:formatCode>
                <c:ptCount val="31"/>
                <c:pt idx="13" formatCode="#,##0">
                  <c:v>112.0</c:v>
                </c:pt>
                <c:pt idx="14" formatCode="#,##0">
                  <c:v>115.0</c:v>
                </c:pt>
                <c:pt idx="15" formatCode="#,##0">
                  <c:v>326.0</c:v>
                </c:pt>
                <c:pt idx="16" formatCode="#,##0">
                  <c:v>30.0</c:v>
                </c:pt>
                <c:pt idx="17" formatCode="#,##0">
                  <c:v>11.0</c:v>
                </c:pt>
                <c:pt idx="18" formatCode="#,##0">
                  <c:v>79.0</c:v>
                </c:pt>
                <c:pt idx="19" formatCode="#,##0">
                  <c:v>0.0</c:v>
                </c:pt>
                <c:pt idx="20" formatCode="#,##0">
                  <c:v>0.0</c:v>
                </c:pt>
                <c:pt idx="21" formatCode="#,##0">
                  <c:v>0.0</c:v>
                </c:pt>
                <c:pt idx="22" formatCode="#,##0">
                  <c:v>-2.0</c:v>
                </c:pt>
                <c:pt idx="23" formatCode="#,##0">
                  <c:v>0.0</c:v>
                </c:pt>
                <c:pt idx="24" formatCode="#,##0">
                  <c:v>0.0</c:v>
                </c:pt>
                <c:pt idx="25" formatCode="#,##0">
                  <c:v>0.0</c:v>
                </c:pt>
                <c:pt idx="26" formatCode="#,##0">
                  <c:v>0.0</c:v>
                </c:pt>
                <c:pt idx="27" formatCode="#,##0">
                  <c:v>0.0</c:v>
                </c:pt>
                <c:pt idx="28" formatCode="#,##0">
                  <c:v>0.0</c:v>
                </c:pt>
                <c:pt idx="29" formatCode="#,##0">
                  <c:v>0.0</c:v>
                </c:pt>
                <c:pt idx="30" formatCode="#,##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[1]PHEV_and_AEV!$F$41</c:f>
              <c:strCache>
                <c:ptCount val="1"/>
                <c:pt idx="0">
                  <c:v>Ford Focus</c:v>
                </c:pt>
              </c:strCache>
            </c:strRef>
          </c:tx>
          <c:spPr>
            <a:pattFill prst="horzBrick">
              <a:fgClr>
                <a:srgbClr val="604A7B"/>
              </a:fgClr>
              <a:bgClr>
                <a:srgbClr val="FFFFFF"/>
              </a:bgClr>
            </a:pattFill>
            <a:ln w="127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[1]PHEV_and_AEV!$F$42:$F$72</c:f>
              <c:numCache>
                <c:formatCode>General</c:formatCode>
                <c:ptCount val="31"/>
                <c:pt idx="17" formatCode="#,##0">
                  <c:v>6.0</c:v>
                </c:pt>
                <c:pt idx="18" formatCode="#,##0">
                  <c:v>89.0</c:v>
                </c:pt>
                <c:pt idx="19" formatCode="#,##0">
                  <c:v>38.0</c:v>
                </c:pt>
                <c:pt idx="20" formatCode="#,##0">
                  <c:v>34.0</c:v>
                </c:pt>
                <c:pt idx="21" formatCode="#,##0">
                  <c:v>59.0</c:v>
                </c:pt>
                <c:pt idx="22" formatCode="#,##0">
                  <c:v>118.0</c:v>
                </c:pt>
                <c:pt idx="23" formatCode="#,##0">
                  <c:v>172.0</c:v>
                </c:pt>
                <c:pt idx="24" formatCode="#,##0">
                  <c:v>167.0</c:v>
                </c:pt>
                <c:pt idx="25" formatCode="#,##0">
                  <c:v>81.0</c:v>
                </c:pt>
                <c:pt idx="26" formatCode="#,##0">
                  <c:v>158.0</c:v>
                </c:pt>
                <c:pt idx="27" formatCode="#,##0">
                  <c:v>180.0</c:v>
                </c:pt>
                <c:pt idx="28" formatCode="#,##0">
                  <c:v>147.0</c:v>
                </c:pt>
                <c:pt idx="29" formatCode="#,##0">
                  <c:v>157.0</c:v>
                </c:pt>
                <c:pt idx="30" formatCode="#,##0">
                  <c:v>177.0</c:v>
                </c:pt>
              </c:numCache>
            </c:numRef>
          </c:val>
        </c:ser>
        <c:ser>
          <c:idx val="5"/>
          <c:order val="5"/>
          <c:tx>
            <c:strRef>
              <c:f>[1]PHEV_and_AEV!$G$41</c:f>
              <c:strCache>
                <c:ptCount val="1"/>
                <c:pt idx="0">
                  <c:v>Honda Fit EV</c:v>
                </c:pt>
              </c:strCache>
            </c:strRef>
          </c:tx>
          <c:spPr>
            <a:pattFill prst="dkHorz">
              <a:fgClr>
                <a:srgbClr val="00B0F0"/>
              </a:fgClr>
              <a:bgClr>
                <a:srgbClr val="FFFFFF"/>
              </a:bgClr>
            </a:pattFill>
            <a:ln w="127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[1]PHEV_and_AEV!$G$42:$G$72</c:f>
              <c:numCache>
                <c:formatCode>General</c:formatCode>
                <c:ptCount val="31"/>
                <c:pt idx="19" formatCode="#,##0">
                  <c:v>7.0</c:v>
                </c:pt>
                <c:pt idx="20" formatCode="#,##0">
                  <c:v>9.0</c:v>
                </c:pt>
                <c:pt idx="21" formatCode="#,##0">
                  <c:v>16.0</c:v>
                </c:pt>
                <c:pt idx="22" formatCode="#,##0">
                  <c:v>16.0</c:v>
                </c:pt>
                <c:pt idx="23" formatCode="#,##0">
                  <c:v>26.0</c:v>
                </c:pt>
                <c:pt idx="24" formatCode="#,##0">
                  <c:v>19.0</c:v>
                </c:pt>
                <c:pt idx="25" formatCode="#,##0">
                  <c:v>8.0</c:v>
                </c:pt>
                <c:pt idx="26" formatCode="#,##0">
                  <c:v>15.0</c:v>
                </c:pt>
                <c:pt idx="27" formatCode="#,##0">
                  <c:v>23.0</c:v>
                </c:pt>
                <c:pt idx="28" formatCode="#,##0">
                  <c:v>22.0</c:v>
                </c:pt>
                <c:pt idx="29" formatCode="#,##0">
                  <c:v>15.0</c:v>
                </c:pt>
                <c:pt idx="30" formatCode="#,##0">
                  <c:v>208.0</c:v>
                </c:pt>
              </c:numCache>
            </c:numRef>
          </c:val>
        </c:ser>
        <c:ser>
          <c:idx val="6"/>
          <c:order val="6"/>
          <c:tx>
            <c:strRef>
              <c:f>[1]PHEV_and_AEV!$H$41</c:f>
              <c:strCache>
                <c:ptCount val="1"/>
                <c:pt idx="0">
                  <c:v>Tesla Model S*</c:v>
                </c:pt>
              </c:strCache>
            </c:strRef>
          </c:tx>
          <c:spPr>
            <a:solidFill>
              <a:srgbClr val="DD0806"/>
            </a:solidFill>
            <a:ln w="127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[1]PHEV_and_AEV!$H$42:$H$72</c:f>
              <c:numCache>
                <c:formatCode>General</c:formatCode>
                <c:ptCount val="31"/>
                <c:pt idx="20" formatCode="#,##0">
                  <c:v>100.0</c:v>
                </c:pt>
                <c:pt idx="21" formatCode="#,##0">
                  <c:v>150.0</c:v>
                </c:pt>
                <c:pt idx="22" formatCode="#,##0">
                  <c:v>450.0</c:v>
                </c:pt>
                <c:pt idx="23" formatCode="#,##0">
                  <c:v>800.0</c:v>
                </c:pt>
                <c:pt idx="24" formatCode="#,##0">
                  <c:v>900.0</c:v>
                </c:pt>
                <c:pt idx="25" formatCode="#,##0">
                  <c:v>1350.0</c:v>
                </c:pt>
                <c:pt idx="26" formatCode="#,##0">
                  <c:v>1450.0</c:v>
                </c:pt>
                <c:pt idx="27" formatCode="#,##0">
                  <c:v>1950.0</c:v>
                </c:pt>
                <c:pt idx="28" formatCode="#,##0">
                  <c:v>2100.0</c:v>
                </c:pt>
                <c:pt idx="29" formatCode="#,##0">
                  <c:v>2000.0</c:v>
                </c:pt>
                <c:pt idx="30" formatCode="#,##0">
                  <c:v>1800.0</c:v>
                </c:pt>
              </c:numCache>
            </c:numRef>
          </c:val>
        </c:ser>
        <c:ser>
          <c:idx val="7"/>
          <c:order val="7"/>
          <c:tx>
            <c:strRef>
              <c:f>[1]PHEV_and_AEV!$I$41</c:f>
              <c:strCache>
                <c:ptCount val="1"/>
                <c:pt idx="0">
                  <c:v>RAV4 EV</c:v>
                </c:pt>
              </c:strCache>
            </c:strRef>
          </c:tx>
          <c:spPr>
            <a:pattFill prst="dkVert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[1]PHEV_and_AEV!$I$42:$I$72</c:f>
              <c:numCache>
                <c:formatCode>General</c:formatCode>
                <c:ptCount val="31"/>
                <c:pt idx="21" formatCode="#,##0">
                  <c:v>61.0</c:v>
                </c:pt>
                <c:pt idx="22" formatCode="#,##0">
                  <c:v>47.0</c:v>
                </c:pt>
                <c:pt idx="23" formatCode="#,##0">
                  <c:v>32.0</c:v>
                </c:pt>
                <c:pt idx="24" formatCode="#,##0">
                  <c:v>52.0</c:v>
                </c:pt>
                <c:pt idx="25" formatCode="#,##0">
                  <c:v>25.0</c:v>
                </c:pt>
                <c:pt idx="26" formatCode="#,##0">
                  <c:v>52.0</c:v>
                </c:pt>
                <c:pt idx="27" formatCode="#,##0">
                  <c:v>133.0</c:v>
                </c:pt>
                <c:pt idx="28" formatCode="#,##0">
                  <c:v>70.0</c:v>
                </c:pt>
                <c:pt idx="29" formatCode="#,##0">
                  <c:v>84.0</c:v>
                </c:pt>
                <c:pt idx="30" formatCode="#,##0">
                  <c:v>44.0</c:v>
                </c:pt>
              </c:numCache>
            </c:numRef>
          </c:val>
        </c:ser>
        <c:ser>
          <c:idx val="13"/>
          <c:order val="8"/>
          <c:tx>
            <c:strRef>
              <c:f>[1]PHEV_and_AEV!$J$41</c:f>
              <c:strCache>
                <c:ptCount val="1"/>
                <c:pt idx="0">
                  <c:v>Chevrolet Spark</c:v>
                </c:pt>
              </c:strCache>
            </c:strRef>
          </c:tx>
          <c:spPr>
            <a:pattFill prst="plaid">
              <a:fgClr>
                <a:srgbClr val="604A7B"/>
              </a:fgClr>
              <a:bgClr>
                <a:srgbClr val="E46C0A"/>
              </a:bgClr>
            </a:pattFill>
            <a:ln w="127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[1]PHEV_and_AEV!$J$42:$J$72</c:f>
              <c:numCache>
                <c:formatCode>General</c:formatCode>
                <c:ptCount val="31"/>
                <c:pt idx="30" formatCode="#,##0">
                  <c:v>27.0</c:v>
                </c:pt>
              </c:numCache>
            </c:numRef>
          </c:val>
        </c:ser>
        <c:ser>
          <c:idx val="8"/>
          <c:order val="9"/>
          <c:tx>
            <c:strRef>
              <c:f>[1]PHEV_and_AEV!$K$41</c:f>
              <c:strCache>
                <c:ptCount val="1"/>
                <c:pt idx="0">
                  <c:v>Volt</c:v>
                </c:pt>
              </c:strCache>
            </c:strRef>
          </c:tx>
          <c:spPr>
            <a:pattFill prst="ltHorz">
              <a:fgClr>
                <a:srgbClr val="FFFFFF"/>
              </a:fgClr>
              <a:bgClr>
                <a:srgbClr val="00B050"/>
              </a:bgClr>
            </a:pattFill>
            <a:ln w="127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[1]PHEV_and_AEV!$K$42:$K$72</c:f>
              <c:numCache>
                <c:formatCode>#,##0</c:formatCode>
                <c:ptCount val="31"/>
                <c:pt idx="0">
                  <c:v>326.0</c:v>
                </c:pt>
                <c:pt idx="1">
                  <c:v>321.0</c:v>
                </c:pt>
                <c:pt idx="2">
                  <c:v>281.0</c:v>
                </c:pt>
                <c:pt idx="3">
                  <c:v>608.0</c:v>
                </c:pt>
                <c:pt idx="4">
                  <c:v>493.0</c:v>
                </c:pt>
                <c:pt idx="5">
                  <c:v>481.0</c:v>
                </c:pt>
                <c:pt idx="6">
                  <c:v>561.0</c:v>
                </c:pt>
                <c:pt idx="7">
                  <c:v>125.0</c:v>
                </c:pt>
                <c:pt idx="8">
                  <c:v>302.0</c:v>
                </c:pt>
                <c:pt idx="9">
                  <c:v>723.0</c:v>
                </c:pt>
                <c:pt idx="10">
                  <c:v>1108.0</c:v>
                </c:pt>
                <c:pt idx="11">
                  <c:v>1139.0</c:v>
                </c:pt>
                <c:pt idx="12">
                  <c:v>1529.0</c:v>
                </c:pt>
                <c:pt idx="13">
                  <c:v>603.0</c:v>
                </c:pt>
                <c:pt idx="14">
                  <c:v>1023.0</c:v>
                </c:pt>
                <c:pt idx="15">
                  <c:v>2289.0</c:v>
                </c:pt>
                <c:pt idx="16">
                  <c:v>1462.0</c:v>
                </c:pt>
                <c:pt idx="17">
                  <c:v>1680.0</c:v>
                </c:pt>
                <c:pt idx="18">
                  <c:v>1760.0</c:v>
                </c:pt>
                <c:pt idx="19">
                  <c:v>1849.0</c:v>
                </c:pt>
                <c:pt idx="20">
                  <c:v>2831.0</c:v>
                </c:pt>
                <c:pt idx="21">
                  <c:v>2851.0</c:v>
                </c:pt>
                <c:pt idx="22">
                  <c:v>2961.0</c:v>
                </c:pt>
                <c:pt idx="23">
                  <c:v>1519.0</c:v>
                </c:pt>
                <c:pt idx="24">
                  <c:v>2633.0</c:v>
                </c:pt>
                <c:pt idx="25">
                  <c:v>1140.0</c:v>
                </c:pt>
                <c:pt idx="26">
                  <c:v>1626.0</c:v>
                </c:pt>
                <c:pt idx="27">
                  <c:v>1478.0</c:v>
                </c:pt>
                <c:pt idx="28">
                  <c:v>1306.0</c:v>
                </c:pt>
                <c:pt idx="29">
                  <c:v>1607.0</c:v>
                </c:pt>
                <c:pt idx="30">
                  <c:v>2698.0</c:v>
                </c:pt>
              </c:numCache>
            </c:numRef>
          </c:val>
        </c:ser>
        <c:ser>
          <c:idx val="9"/>
          <c:order val="10"/>
          <c:tx>
            <c:strRef>
              <c:f>[1]PHEV_and_AEV!$L$41</c:f>
              <c:strCache>
                <c:ptCount val="1"/>
                <c:pt idx="0">
                  <c:v>Prius PHEV</c:v>
                </c:pt>
              </c:strCache>
            </c:strRef>
          </c:tx>
          <c:spPr>
            <a:solidFill>
              <a:srgbClr val="8064A2"/>
            </a:solidFill>
            <a:ln w="127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[1]PHEV_and_AEV!$L$42:$L$72</c:f>
              <c:numCache>
                <c:formatCode>General</c:formatCode>
                <c:ptCount val="31"/>
                <c:pt idx="15" formatCode="#,##0">
                  <c:v>911.0</c:v>
                </c:pt>
                <c:pt idx="16" formatCode="#,##0">
                  <c:v>1654.0</c:v>
                </c:pt>
                <c:pt idx="17" formatCode="#,##0">
                  <c:v>1086.0</c:v>
                </c:pt>
                <c:pt idx="18" formatCode="#,##0">
                  <c:v>695.0</c:v>
                </c:pt>
                <c:pt idx="19" formatCode="#,##0">
                  <c:v>688.0</c:v>
                </c:pt>
                <c:pt idx="20" formatCode="#,##0">
                  <c:v>1047.0</c:v>
                </c:pt>
                <c:pt idx="21" formatCode="#,##0">
                  <c:v>1652.0</c:v>
                </c:pt>
                <c:pt idx="22" formatCode="#,##0">
                  <c:v>1889.0</c:v>
                </c:pt>
                <c:pt idx="23" formatCode="#,##0">
                  <c:v>1766.0</c:v>
                </c:pt>
                <c:pt idx="24" formatCode="#,##0">
                  <c:v>1361.0</c:v>
                </c:pt>
                <c:pt idx="25" formatCode="#,##0">
                  <c:v>874.0</c:v>
                </c:pt>
                <c:pt idx="26" formatCode="#,##0">
                  <c:v>693.0</c:v>
                </c:pt>
                <c:pt idx="27" formatCode="#,##0">
                  <c:v>786.0</c:v>
                </c:pt>
                <c:pt idx="28" formatCode="#,##0">
                  <c:v>599.0</c:v>
                </c:pt>
                <c:pt idx="29" formatCode="#,##0">
                  <c:v>678.0</c:v>
                </c:pt>
                <c:pt idx="30" formatCode="#,##0">
                  <c:v>584.0</c:v>
                </c:pt>
              </c:numCache>
            </c:numRef>
          </c:val>
        </c:ser>
        <c:ser>
          <c:idx val="10"/>
          <c:order val="11"/>
          <c:tx>
            <c:strRef>
              <c:f>[1]PHEV_and_AEV!$M$41</c:f>
              <c:strCache>
                <c:ptCount val="1"/>
                <c:pt idx="0">
                  <c:v>Ford C-Max Energi</c:v>
                </c:pt>
              </c:strCache>
            </c:strRef>
          </c:tx>
          <c:spPr>
            <a:pattFill prst="dkVert">
              <a:fgClr>
                <a:srgbClr val="0070C0"/>
              </a:fgClr>
              <a:bgClr>
                <a:srgbClr val="FFFFFF"/>
              </a:bgClr>
            </a:pattFill>
            <a:ln w="127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[1]PHEV_and_AEV!$M$42:$M$72</c:f>
              <c:numCache>
                <c:formatCode>General</c:formatCode>
                <c:ptCount val="31"/>
                <c:pt idx="22" formatCode="#,##0">
                  <c:v>144.0</c:v>
                </c:pt>
                <c:pt idx="23" formatCode="#,##0">
                  <c:v>1259.0</c:v>
                </c:pt>
                <c:pt idx="24" formatCode="#,##0">
                  <c:v>971.0</c:v>
                </c:pt>
                <c:pt idx="25" formatCode="#,##0">
                  <c:v>338.0</c:v>
                </c:pt>
                <c:pt idx="26" formatCode="#,##0">
                  <c:v>334.0</c:v>
                </c:pt>
                <c:pt idx="27" formatCode="#,##0">
                  <c:v>494.0</c:v>
                </c:pt>
                <c:pt idx="28" formatCode="#,##0">
                  <c:v>411.0</c:v>
                </c:pt>
                <c:pt idx="29" formatCode="#,##0">
                  <c:v>450.0</c:v>
                </c:pt>
                <c:pt idx="30" formatCode="#,##0">
                  <c:v>455.0</c:v>
                </c:pt>
              </c:numCache>
            </c:numRef>
          </c:val>
        </c:ser>
        <c:ser>
          <c:idx val="11"/>
          <c:order val="12"/>
          <c:tx>
            <c:strRef>
              <c:f>[1]PHEV_and_AEV!$N$41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rgbClr val="F79646"/>
            </a:solidFill>
            <a:ln w="127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[1]PHEV_and_AEV!$N$42:$N$72</c:f>
              <c:numCache>
                <c:formatCode>General</c:formatCode>
                <c:ptCount val="31"/>
                <c:pt idx="25" formatCode="#,##0">
                  <c:v>2.0</c:v>
                </c:pt>
                <c:pt idx="26" formatCode="#,##0">
                  <c:v>17.0</c:v>
                </c:pt>
                <c:pt idx="27" formatCode="#,##0">
                  <c:v>26.0</c:v>
                </c:pt>
                <c:pt idx="28" formatCode="#,##0">
                  <c:v>55.0</c:v>
                </c:pt>
                <c:pt idx="29" formatCode="#,##0">
                  <c:v>58.0</c:v>
                </c:pt>
                <c:pt idx="30" formatCode="#,##0">
                  <c:v>42.0</c:v>
                </c:pt>
              </c:numCache>
            </c:numRef>
          </c:val>
        </c:ser>
        <c:ser>
          <c:idx val="12"/>
          <c:order val="13"/>
          <c:tx>
            <c:strRef>
              <c:f>[1]PHEV_and_AEV!$O$41</c:f>
              <c:strCache>
                <c:ptCount val="1"/>
                <c:pt idx="0">
                  <c:v>Ford Fusion Energi</c:v>
                </c:pt>
              </c:strCache>
            </c:strRef>
          </c:tx>
          <c:spPr>
            <a:pattFill prst="sphere">
              <a:fgClr>
                <a:srgbClr val="FF0000"/>
              </a:fgClr>
              <a:bgClr>
                <a:srgbClr val="17375E"/>
              </a:bgClr>
            </a:pattFill>
            <a:ln w="12700">
              <a:solidFill>
                <a:srgbClr val="003366"/>
              </a:solidFill>
              <a:prstDash val="solid"/>
            </a:ln>
          </c:spPr>
          <c:cat>
            <c:numRef>
              <c:f>[1]PHEV_and_AEV!$A$42:$A$72</c:f>
              <c:numCache>
                <c:formatCode>mmm\-yy</c:formatCode>
                <c:ptCount val="31"/>
                <c:pt idx="0">
                  <c:v>40513.0</c:v>
                </c:pt>
                <c:pt idx="1">
                  <c:v>40544.0</c:v>
                </c:pt>
                <c:pt idx="2">
                  <c:v>40575.0</c:v>
                </c:pt>
                <c:pt idx="3">
                  <c:v>40603.0</c:v>
                </c:pt>
                <c:pt idx="4">
                  <c:v>40634.0</c:v>
                </c:pt>
                <c:pt idx="5">
                  <c:v>40664.0</c:v>
                </c:pt>
                <c:pt idx="6">
                  <c:v>40695.0</c:v>
                </c:pt>
                <c:pt idx="7">
                  <c:v>40725.0</c:v>
                </c:pt>
                <c:pt idx="8">
                  <c:v>40756.0</c:v>
                </c:pt>
                <c:pt idx="9">
                  <c:v>40787.0</c:v>
                </c:pt>
                <c:pt idx="10">
                  <c:v>40817.0</c:v>
                </c:pt>
                <c:pt idx="11">
                  <c:v>40848.0</c:v>
                </c:pt>
                <c:pt idx="12">
                  <c:v>40878.0</c:v>
                </c:pt>
                <c:pt idx="13">
                  <c:v>40909.0</c:v>
                </c:pt>
                <c:pt idx="14">
                  <c:v>40940.0</c:v>
                </c:pt>
                <c:pt idx="15">
                  <c:v>40980.0</c:v>
                </c:pt>
                <c:pt idx="16">
                  <c:v>41011.0</c:v>
                </c:pt>
                <c:pt idx="17">
                  <c:v>41041.0</c:v>
                </c:pt>
                <c:pt idx="18">
                  <c:v>41072.0</c:v>
                </c:pt>
                <c:pt idx="19">
                  <c:v>41102.0</c:v>
                </c:pt>
                <c:pt idx="20">
                  <c:v>41133.0</c:v>
                </c:pt>
                <c:pt idx="21">
                  <c:v>41164.0</c:v>
                </c:pt>
                <c:pt idx="22">
                  <c:v>41194.0</c:v>
                </c:pt>
                <c:pt idx="23">
                  <c:v>41225.0</c:v>
                </c:pt>
                <c:pt idx="24">
                  <c:v>41255.0</c:v>
                </c:pt>
                <c:pt idx="25">
                  <c:v>41286.0</c:v>
                </c:pt>
                <c:pt idx="26">
                  <c:v>41317.0</c:v>
                </c:pt>
                <c:pt idx="27">
                  <c:v>41345.0</c:v>
                </c:pt>
                <c:pt idx="28">
                  <c:v>41376.0</c:v>
                </c:pt>
                <c:pt idx="29">
                  <c:v>41406.0</c:v>
                </c:pt>
                <c:pt idx="30">
                  <c:v>41437.0</c:v>
                </c:pt>
              </c:numCache>
            </c:numRef>
          </c:cat>
          <c:val>
            <c:numRef>
              <c:f>[1]PHEV_and_AEV!$O$42:$O$72</c:f>
              <c:numCache>
                <c:formatCode>General</c:formatCode>
                <c:ptCount val="31"/>
                <c:pt idx="25" formatCode="#,##0">
                  <c:v>0.0</c:v>
                </c:pt>
                <c:pt idx="26" formatCode="#,##0">
                  <c:v>119.0</c:v>
                </c:pt>
                <c:pt idx="27" formatCode="#,##0">
                  <c:v>295.0</c:v>
                </c:pt>
                <c:pt idx="28" formatCode="#,##0">
                  <c:v>364.0</c:v>
                </c:pt>
                <c:pt idx="29" formatCode="#,##0">
                  <c:v>416.0</c:v>
                </c:pt>
                <c:pt idx="30" formatCode="#,##0">
                  <c:v>390.0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23752"/>
        <c:axId val="249316392"/>
      </c:areaChart>
      <c:dateAx>
        <c:axId val="249323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-5400000" vert="horz"/>
          <a:lstStyle/>
          <a:p>
            <a:pPr>
              <a:defRPr sz="15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316392"/>
        <c:crosses val="autoZero"/>
        <c:auto val="1"/>
        <c:lblOffset val="100"/>
        <c:baseTimeUnit val="months"/>
        <c:majorUnit val="1.0"/>
        <c:majorTimeUnit val="months"/>
        <c:minorUnit val="1.0"/>
        <c:minorTimeUnit val="months"/>
      </c:dateAx>
      <c:valAx>
        <c:axId val="249316392"/>
        <c:scaling>
          <c:orientation val="minMax"/>
        </c:scaling>
        <c:delete val="0"/>
        <c:axPos val="l"/>
        <c:majorGridlines>
          <c:spPr>
            <a:ln w="12700">
              <a:solidFill>
                <a:srgbClr val="99CC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333399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 Plug-In Vehicle Sales</a:t>
                </a:r>
              </a:p>
            </c:rich>
          </c:tx>
          <c:layout>
            <c:manualLayout>
              <c:xMode val="edge"/>
              <c:yMode val="edge"/>
              <c:x val="0.00482619205812918"/>
              <c:y val="0.2181209669233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323752"/>
        <c:crosses val="autoZero"/>
        <c:crossBetween val="midCat"/>
      </c:valAx>
      <c:spPr>
        <a:solidFill>
          <a:srgbClr val="FFFFFF"/>
        </a:solidFill>
        <a:ln w="25400">
          <a:solidFill>
            <a:srgbClr val="003366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2852650181862"/>
          <c:y val="0.0216535485103453"/>
          <c:w val="0.149425268296354"/>
          <c:h val="0.576771792139199"/>
        </c:manualLayout>
      </c:layout>
      <c:overlay val="0"/>
      <c:spPr>
        <a:solidFill>
          <a:srgbClr val="FFFFFF"/>
        </a:solidFill>
        <a:ln w="12700">
          <a:solidFill>
            <a:srgbClr val="4600A5"/>
          </a:solidFill>
          <a:prstDash val="solid"/>
        </a:ln>
      </c:spPr>
      <c:txPr>
        <a:bodyPr/>
        <a:lstStyle/>
        <a:p>
          <a:pPr>
            <a:defRPr sz="1140" b="1" i="0" u="none" strike="noStrike" baseline="0">
              <a:solidFill>
                <a:srgbClr val="4600A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2275" b="1" i="0" u="none" strike="noStrike" baseline="0">
          <a:solidFill>
            <a:srgbClr val="333399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64919002303"/>
          <c:y val="0.0385906040268456"/>
          <c:w val="0.846087497127375"/>
          <c:h val="0.8431392333443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[1]PHEV_and_AEV!$B$41</c:f>
              <c:strCache>
                <c:ptCount val="1"/>
                <c:pt idx="0">
                  <c:v>Leaf</c:v>
                </c:pt>
              </c:strCache>
            </c:strRef>
          </c:tx>
          <c:spPr>
            <a:pattFill prst="wdUpDiag">
              <a:fgClr>
                <a:srgbClr val="002060"/>
              </a:fgClr>
              <a:bgClr>
                <a:srgbClr val="FFFFFF"/>
              </a:bgClr>
            </a:patt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[1]PHEV_and_AEV!$B$78:$B$81</c:f>
              <c:numCache>
                <c:formatCode>#,##0</c:formatCode>
                <c:ptCount val="4"/>
                <c:pt idx="0">
                  <c:v>87.0</c:v>
                </c:pt>
                <c:pt idx="1">
                  <c:v>10263.0</c:v>
                </c:pt>
                <c:pt idx="2">
                  <c:v>12682.0</c:v>
                </c:pt>
                <c:pt idx="3">
                  <c:v>9839.0</c:v>
                </c:pt>
              </c:numCache>
            </c:numRef>
          </c:val>
        </c:ser>
        <c:ser>
          <c:idx val="1"/>
          <c:order val="1"/>
          <c:tx>
            <c:strRef>
              <c:f>[1]PHEV_and_AEV!$C$41</c:f>
              <c:strCache>
                <c:ptCount val="1"/>
                <c:pt idx="0">
                  <c:v>Smart ED</c:v>
                </c:pt>
              </c:strCache>
            </c:strRef>
          </c:tx>
          <c:spPr>
            <a:pattFill prst="lgCheck">
              <a:fgClr>
                <a:srgbClr val="FFFF99"/>
              </a:fgClr>
              <a:bgClr>
                <a:srgbClr val="000000"/>
              </a:bgClr>
            </a:patt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[1]PHEV_and_AEV!$C$78:$C$81</c:f>
              <c:numCache>
                <c:formatCode>#,##0</c:formatCode>
                <c:ptCount val="4"/>
                <c:pt idx="0">
                  <c:v>16.0</c:v>
                </c:pt>
                <c:pt idx="1">
                  <c:v>326.0</c:v>
                </c:pt>
                <c:pt idx="2">
                  <c:v>141.0</c:v>
                </c:pt>
                <c:pt idx="3">
                  <c:v>115.0</c:v>
                </c:pt>
              </c:numCache>
            </c:numRef>
          </c:val>
        </c:ser>
        <c:ser>
          <c:idx val="2"/>
          <c:order val="2"/>
          <c:tx>
            <c:strRef>
              <c:f>[1]PHEV_and_AEV!$D$41</c:f>
              <c:strCache>
                <c:ptCount val="1"/>
                <c:pt idx="0">
                  <c:v>Mitsubishi I EV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[1]PHEV_and_AEV!$D$78:$D$81</c:f>
              <c:numCache>
                <c:formatCode>#,##0</c:formatCode>
                <c:ptCount val="4"/>
                <c:pt idx="0">
                  <c:v>0.0</c:v>
                </c:pt>
                <c:pt idx="1">
                  <c:v>112.0</c:v>
                </c:pt>
                <c:pt idx="2">
                  <c:v>1177.0</c:v>
                </c:pt>
                <c:pt idx="3">
                  <c:v>882.0</c:v>
                </c:pt>
              </c:numCache>
            </c:numRef>
          </c:val>
        </c:ser>
        <c:ser>
          <c:idx val="3"/>
          <c:order val="3"/>
          <c:tx>
            <c:strRef>
              <c:f>[1]PHEV_and_AEV!$E$41</c:f>
              <c:strCache>
                <c:ptCount val="1"/>
                <c:pt idx="0">
                  <c:v>BMW Active E</c:v>
                </c:pt>
              </c:strCache>
            </c:strRef>
          </c:tx>
          <c:spPr>
            <a:pattFill prst="shingle">
              <a:fgClr>
                <a:srgbClr val="92D050"/>
              </a:fgClr>
              <a:bgClr>
                <a:srgbClr val="FFFFFF"/>
              </a:bgClr>
            </a:patt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[1]PHEV_and_AEV!$E$78:$E$81</c:f>
              <c:numCache>
                <c:formatCode>#,##0</c:formatCode>
                <c:ptCount val="4"/>
                <c:pt idx="0">
                  <c:v>0.0</c:v>
                </c:pt>
                <c:pt idx="1">
                  <c:v>112.0</c:v>
                </c:pt>
                <c:pt idx="2">
                  <c:v>559.0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[1]PHEV_and_AEV!$F$41</c:f>
              <c:strCache>
                <c:ptCount val="1"/>
                <c:pt idx="0">
                  <c:v>Ford Focus</c:v>
                </c:pt>
              </c:strCache>
            </c:strRef>
          </c:tx>
          <c:spPr>
            <a:pattFill prst="horzBrick">
              <a:fgClr>
                <a:srgbClr val="604A7B"/>
              </a:fgClr>
              <a:bgClr>
                <a:srgbClr val="FFFFFF"/>
              </a:bgClr>
            </a:patt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[1]PHEV_and_AEV!$F$78:$F$81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1102.0</c:v>
                </c:pt>
                <c:pt idx="3">
                  <c:v>900.0</c:v>
                </c:pt>
              </c:numCache>
            </c:numRef>
          </c:val>
        </c:ser>
        <c:ser>
          <c:idx val="5"/>
          <c:order val="5"/>
          <c:tx>
            <c:strRef>
              <c:f>[1]PHEV_and_AEV!$G$41</c:f>
              <c:strCache>
                <c:ptCount val="1"/>
                <c:pt idx="0">
                  <c:v>Honda Fit EV</c:v>
                </c:pt>
              </c:strCache>
            </c:strRef>
          </c:tx>
          <c:spPr>
            <a:pattFill prst="dkHorz">
              <a:fgClr>
                <a:srgbClr val="4F81BD"/>
              </a:fgClr>
              <a:bgClr>
                <a:srgbClr val="FFFFFF"/>
              </a:bgClr>
            </a:patt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[1]PHEV_and_AEV!$G$78:$G$81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139.0</c:v>
                </c:pt>
                <c:pt idx="3">
                  <c:v>291.0</c:v>
                </c:pt>
              </c:numCache>
            </c:numRef>
          </c:val>
        </c:ser>
        <c:ser>
          <c:idx val="6"/>
          <c:order val="6"/>
          <c:tx>
            <c:strRef>
              <c:f>[1]PHEV_and_AEV!$H$41</c:f>
              <c:strCache>
                <c:ptCount val="1"/>
                <c:pt idx="0">
                  <c:v>Tesla Model S*</c:v>
                </c:pt>
              </c:strCache>
            </c:strRef>
          </c:tx>
          <c:spPr>
            <a:solidFill>
              <a:srgbClr val="DD0806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[1]PHEV_and_AEV!$H$78:$H$81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7150.0</c:v>
                </c:pt>
                <c:pt idx="3">
                  <c:v>10650.0</c:v>
                </c:pt>
              </c:numCache>
            </c:numRef>
          </c:val>
        </c:ser>
        <c:ser>
          <c:idx val="7"/>
          <c:order val="7"/>
          <c:tx>
            <c:strRef>
              <c:f>[1]PHEV_and_AEV!$I$41</c:f>
              <c:strCache>
                <c:ptCount val="1"/>
                <c:pt idx="0">
                  <c:v>RAV4 EV</c:v>
                </c:pt>
              </c:strCache>
            </c:strRef>
          </c:tx>
          <c:spPr>
            <a:pattFill prst="dkVert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[1]PHEV_and_AEV!$I$78:$I$81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402.0</c:v>
                </c:pt>
                <c:pt idx="3">
                  <c:v>408.0</c:v>
                </c:pt>
              </c:numCache>
            </c:numRef>
          </c:val>
        </c:ser>
        <c:ser>
          <c:idx val="13"/>
          <c:order val="8"/>
          <c:tx>
            <c:strRef>
              <c:f>[1]PHEV_and_AEV!$J$41</c:f>
              <c:strCache>
                <c:ptCount val="1"/>
                <c:pt idx="0">
                  <c:v>Chevrolet Spark</c:v>
                </c:pt>
              </c:strCache>
            </c:strRef>
          </c:tx>
          <c:spPr>
            <a:pattFill prst="plaid">
              <a:fgClr>
                <a:srgbClr val="E46C0A"/>
              </a:fgClr>
              <a:bgClr>
                <a:srgbClr val="4A452A"/>
              </a:bgClr>
            </a:patt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[1]PHEV_and_AEV!$J$78:$J$81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27.0</c:v>
                </c:pt>
              </c:numCache>
            </c:numRef>
          </c:val>
        </c:ser>
        <c:ser>
          <c:idx val="8"/>
          <c:order val="9"/>
          <c:tx>
            <c:strRef>
              <c:f>[1]PHEV_and_AEV!$K$41</c:f>
              <c:strCache>
                <c:ptCount val="1"/>
                <c:pt idx="0">
                  <c:v>Volt</c:v>
                </c:pt>
              </c:strCache>
            </c:strRef>
          </c:tx>
          <c:spPr>
            <a:pattFill prst="ltHorz">
              <a:fgClr>
                <a:srgbClr val="FFFFFF"/>
              </a:fgClr>
              <a:bgClr>
                <a:srgbClr val="00B050"/>
              </a:bgClr>
            </a:patt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[1]PHEV_and_AEV!$K$78:$K$81</c:f>
              <c:numCache>
                <c:formatCode>#,##0</c:formatCode>
                <c:ptCount val="4"/>
                <c:pt idx="0">
                  <c:v>321.0</c:v>
                </c:pt>
                <c:pt idx="1">
                  <c:v>7953.0</c:v>
                </c:pt>
                <c:pt idx="2">
                  <c:v>27102.0</c:v>
                </c:pt>
                <c:pt idx="3">
                  <c:v>9855.0</c:v>
                </c:pt>
              </c:numCache>
            </c:numRef>
          </c:val>
        </c:ser>
        <c:ser>
          <c:idx val="9"/>
          <c:order val="10"/>
          <c:tx>
            <c:strRef>
              <c:f>[1]PHEV_and_AEV!$L$41</c:f>
              <c:strCache>
                <c:ptCount val="1"/>
                <c:pt idx="0">
                  <c:v>Prius PHEV</c:v>
                </c:pt>
              </c:strCache>
            </c:strRef>
          </c:tx>
          <c:spPr>
            <a:solidFill>
              <a:srgbClr val="8064A2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[1]PHEV_and_AEV!$L$78:$L$81</c:f>
              <c:numCache>
                <c:formatCode>General</c:formatCode>
                <c:ptCount val="4"/>
                <c:pt idx="2" formatCode="#,##0">
                  <c:v>15102.0</c:v>
                </c:pt>
                <c:pt idx="3" formatCode="#,##0">
                  <c:v>4214.0</c:v>
                </c:pt>
              </c:numCache>
            </c:numRef>
          </c:val>
        </c:ser>
        <c:ser>
          <c:idx val="10"/>
          <c:order val="11"/>
          <c:tx>
            <c:strRef>
              <c:f>[1]PHEV_and_AEV!$M$41</c:f>
              <c:strCache>
                <c:ptCount val="1"/>
                <c:pt idx="0">
                  <c:v>Ford C-Max Energi</c:v>
                </c:pt>
              </c:strCache>
            </c:strRef>
          </c:tx>
          <c:spPr>
            <a:pattFill prst="dkVert">
              <a:fgClr>
                <a:srgbClr val="00B0F0"/>
              </a:fgClr>
              <a:bgClr>
                <a:srgbClr val="FFFFFF"/>
              </a:bgClr>
            </a:patt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[1]PHEV_and_AEV!$M$78:$M$81</c:f>
              <c:numCache>
                <c:formatCode>General</c:formatCode>
                <c:ptCount val="4"/>
                <c:pt idx="2" formatCode="#,##0">
                  <c:v>3540.0</c:v>
                </c:pt>
                <c:pt idx="3" formatCode="#,##0">
                  <c:v>2482.0</c:v>
                </c:pt>
              </c:numCache>
            </c:numRef>
          </c:val>
        </c:ser>
        <c:ser>
          <c:idx val="11"/>
          <c:order val="12"/>
          <c:tx>
            <c:strRef>
              <c:f>[1]PHEV_and_AEV!$N$41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rgbClr val="E46C0A"/>
            </a:solid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[1]PHEV_and_AEV!$N$78:$N$81</c:f>
              <c:numCache>
                <c:formatCode>General</c:formatCode>
                <c:ptCount val="4"/>
                <c:pt idx="2" formatCode="#,##0">
                  <c:v>45.0</c:v>
                </c:pt>
                <c:pt idx="3" formatCode="#,##0">
                  <c:v>200.0</c:v>
                </c:pt>
              </c:numCache>
            </c:numRef>
          </c:val>
        </c:ser>
        <c:ser>
          <c:idx val="12"/>
          <c:order val="13"/>
          <c:tx>
            <c:strRef>
              <c:f>[1]PHEV_and_AEV!$O$41</c:f>
              <c:strCache>
                <c:ptCount val="1"/>
                <c:pt idx="0">
                  <c:v>Ford Fusion Energi</c:v>
                </c:pt>
              </c:strCache>
            </c:strRef>
          </c:tx>
          <c:spPr>
            <a:pattFill prst="sphere">
              <a:fgClr>
                <a:srgbClr val="FF0000"/>
              </a:fgClr>
              <a:bgClr>
                <a:srgbClr val="002060"/>
              </a:bgClr>
            </a:pattFill>
            <a:ln w="12700">
              <a:solidFill>
                <a:srgbClr val="003366"/>
              </a:solidFill>
              <a:prstDash val="solid"/>
            </a:ln>
          </c:spPr>
          <c:invertIfNegative val="0"/>
          <c:cat>
            <c:strRef>
              <c:f>[1]PHEV_and_AEV!$A$78:$A$81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2013*</c:v>
                </c:pt>
              </c:strCache>
            </c:strRef>
          </c:cat>
          <c:val>
            <c:numRef>
              <c:f>[1]PHEV_and_AEV!$O$78:$O$81</c:f>
              <c:numCache>
                <c:formatCode>General</c:formatCode>
                <c:ptCount val="4"/>
                <c:pt idx="2" formatCode="#,##0">
                  <c:v>414.0</c:v>
                </c:pt>
                <c:pt idx="3" formatCode="#,##0">
                  <c:v>1584.0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790616"/>
        <c:axId val="248793928"/>
      </c:barChart>
      <c:catAx>
        <c:axId val="24879061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55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79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793928"/>
        <c:scaling>
          <c:orientation val="minMax"/>
        </c:scaling>
        <c:delete val="0"/>
        <c:axPos val="l"/>
        <c:majorGridlines>
          <c:spPr>
            <a:ln w="12700">
              <a:solidFill>
                <a:srgbClr val="99CC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 Plug-In Vehicle Sales</a:t>
                </a:r>
              </a:p>
            </c:rich>
          </c:tx>
          <c:layout>
            <c:manualLayout>
              <c:xMode val="edge"/>
              <c:yMode val="edge"/>
              <c:x val="0.00482615026478581"/>
              <c:y val="0.2181210806732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25400">
            <a:solidFill>
              <a:srgbClr val="003366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790616"/>
        <c:crosses val="autoZero"/>
        <c:crossBetween val="between"/>
      </c:valAx>
      <c:spPr>
        <a:solidFill>
          <a:srgbClr val="FFFFFF"/>
        </a:solidFill>
        <a:ln w="25400">
          <a:solidFill>
            <a:srgbClr val="003366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080221688832"/>
          <c:y val="0.0336134453781513"/>
          <c:w val="0.146968213527053"/>
          <c:h val="0.615546218487395"/>
        </c:manualLayout>
      </c:layout>
      <c:overlay val="0"/>
      <c:spPr>
        <a:solidFill>
          <a:srgbClr val="FFFFFF"/>
        </a:solidFill>
        <a:ln w="12700">
          <a:solidFill>
            <a:srgbClr val="4600A5"/>
          </a:solidFill>
          <a:prstDash val="solid"/>
        </a:ln>
      </c:spPr>
      <c:txPr>
        <a:bodyPr/>
        <a:lstStyle/>
        <a:p>
          <a:pPr>
            <a:defRPr sz="1140" b="1" i="0" u="none" strike="noStrike" baseline="0">
              <a:solidFill>
                <a:srgbClr val="4600A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2275" b="1" i="0" u="none" strike="noStrike" baseline="0">
          <a:solidFill>
            <a:srgbClr val="333399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12700</xdr:colOff>
      <xdr:row>2</xdr:row>
      <xdr:rowOff>12700</xdr:rowOff>
    </xdr:from>
    <xdr:to>
      <xdr:col>44</xdr:col>
      <xdr:colOff>292100</xdr:colOff>
      <xdr:row>38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12700</xdr:colOff>
      <xdr:row>39</xdr:row>
      <xdr:rowOff>0</xdr:rowOff>
    </xdr:from>
    <xdr:to>
      <xdr:col>44</xdr:col>
      <xdr:colOff>495300</xdr:colOff>
      <xdr:row>69</xdr:row>
      <xdr:rowOff>12700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0.85733</cdr:x>
      <cdr:y>0.9518</cdr:y>
    </cdr:from>
    <cdr:to>
      <cdr:x>0.9509</cdr:x>
      <cdr:y>0.98693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94141" y="5753828"/>
          <a:ext cx="1156164" cy="2123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"/>
              <a:cs typeface="Arial"/>
            </a:rPr>
            <a:t>* Through June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workbookViewId="0">
      <selection activeCell="E16" sqref="E16"/>
    </sheetView>
  </sheetViews>
  <sheetFormatPr baseColWidth="10" defaultColWidth="9.1640625" defaultRowHeight="14" x14ac:dyDescent="0"/>
  <cols>
    <col min="1" max="1" width="8.6640625" style="1" bestFit="1" customWidth="1"/>
    <col min="2" max="7" width="7.6640625" style="1" customWidth="1"/>
    <col min="8" max="8" width="9.5" style="1" customWidth="1"/>
    <col min="9" max="9" width="7.6640625" style="1" customWidth="1"/>
    <col min="10" max="10" width="9.6640625" style="1" customWidth="1"/>
    <col min="11" max="14" width="8.33203125" style="1" customWidth="1"/>
    <col min="15" max="15" width="9.5" style="1" customWidth="1"/>
    <col min="16" max="17" width="7.6640625" style="1" customWidth="1"/>
    <col min="18" max="18" width="11.33203125" style="1" bestFit="1" customWidth="1"/>
    <col min="19" max="19" width="9.1640625" style="1" customWidth="1"/>
    <col min="20" max="20" width="10.1640625" style="1" customWidth="1"/>
    <col min="21" max="22" width="10.1640625" style="1" hidden="1" customWidth="1"/>
    <col min="23" max="23" width="10.5" style="1" hidden="1" customWidth="1"/>
    <col min="24" max="25" width="9.1640625" style="1" customWidth="1"/>
    <col min="26" max="16384" width="9.1640625" style="1"/>
  </cols>
  <sheetData>
    <row r="1" spans="1:29" ht="1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9" ht="43" thickBo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4" t="s">
        <v>18</v>
      </c>
      <c r="S2" s="4" t="s">
        <v>19</v>
      </c>
      <c r="T2" s="2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5" t="s">
        <v>25</v>
      </c>
      <c r="Z2" s="6"/>
      <c r="AA2" s="6"/>
      <c r="AB2" s="6"/>
      <c r="AC2" s="6"/>
    </row>
    <row r="3" spans="1:29" ht="15" thickBot="1">
      <c r="A3" s="7">
        <v>40513</v>
      </c>
      <c r="B3" s="8">
        <v>326</v>
      </c>
      <c r="C3" s="8">
        <v>19</v>
      </c>
      <c r="D3" s="8">
        <v>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>
        <f t="shared" ref="P3:P15" si="0">SUM(B3:E3)</f>
        <v>345</v>
      </c>
      <c r="Q3" s="8">
        <f>P3</f>
        <v>345</v>
      </c>
      <c r="R3" s="8">
        <f>P3</f>
        <v>345</v>
      </c>
      <c r="T3" s="9">
        <f>P3/U3</f>
        <v>6.3828488226881598E-4</v>
      </c>
      <c r="U3" s="10">
        <v>540511</v>
      </c>
      <c r="V3" s="10">
        <f>U3</f>
        <v>540511</v>
      </c>
      <c r="W3" s="9">
        <f t="shared" ref="W3:W33" si="1">Q3/V3</f>
        <v>6.3828488226881598E-4</v>
      </c>
    </row>
    <row r="4" spans="1:29">
      <c r="A4" s="11">
        <v>40544</v>
      </c>
      <c r="B4" s="12">
        <v>321</v>
      </c>
      <c r="C4" s="12">
        <v>87</v>
      </c>
      <c r="D4" s="12">
        <v>16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>
        <f t="shared" si="0"/>
        <v>424</v>
      </c>
      <c r="Q4" s="12">
        <f>SUM(P$4:P4)</f>
        <v>424</v>
      </c>
      <c r="R4" s="12">
        <f t="shared" ref="R4:R9" si="2">R3+P4</f>
        <v>769</v>
      </c>
      <c r="T4" s="9">
        <f t="shared" ref="T4:T29" si="3">P4/U4</f>
        <v>1.0426349154826367E-3</v>
      </c>
      <c r="U4" s="10">
        <v>406662</v>
      </c>
      <c r="V4" s="10">
        <f>U4</f>
        <v>406662</v>
      </c>
      <c r="W4" s="9">
        <f t="shared" si="1"/>
        <v>1.0426349154826367E-3</v>
      </c>
    </row>
    <row r="5" spans="1:29">
      <c r="A5" s="11">
        <v>40575</v>
      </c>
      <c r="B5" s="13">
        <v>281</v>
      </c>
      <c r="C5" s="13">
        <v>67</v>
      </c>
      <c r="D5" s="12">
        <v>16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>
        <f t="shared" si="0"/>
        <v>364</v>
      </c>
      <c r="Q5" s="12">
        <f>SUM(P$4:P5)</f>
        <v>788</v>
      </c>
      <c r="R5" s="12">
        <f t="shared" si="2"/>
        <v>1133</v>
      </c>
      <c r="T5" s="9">
        <f t="shared" si="3"/>
        <v>7.154270844184305E-4</v>
      </c>
      <c r="U5" s="10">
        <v>508787</v>
      </c>
      <c r="V5" s="10">
        <f>U5+V4</f>
        <v>915449</v>
      </c>
      <c r="W5" s="9">
        <f t="shared" si="1"/>
        <v>8.6077979221125373E-4</v>
      </c>
    </row>
    <row r="6" spans="1:29">
      <c r="A6" s="11">
        <v>40603</v>
      </c>
      <c r="B6" s="13">
        <v>608</v>
      </c>
      <c r="C6" s="13">
        <v>298</v>
      </c>
      <c r="D6" s="13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>
        <f t="shared" si="0"/>
        <v>906</v>
      </c>
      <c r="Q6" s="12">
        <f>SUM(P$4:P6)</f>
        <v>1694</v>
      </c>
      <c r="R6" s="12">
        <f t="shared" si="2"/>
        <v>2039</v>
      </c>
      <c r="T6" s="9">
        <f t="shared" si="3"/>
        <v>1.3427135559234268E-3</v>
      </c>
      <c r="U6" s="10">
        <v>674753</v>
      </c>
      <c r="V6" s="10">
        <f t="shared" ref="V6:V15" si="4">U6+V5</f>
        <v>1590202</v>
      </c>
      <c r="W6" s="9">
        <f t="shared" si="1"/>
        <v>1.0652734684021275E-3</v>
      </c>
    </row>
    <row r="7" spans="1:29">
      <c r="A7" s="11">
        <v>40634</v>
      </c>
      <c r="B7" s="13">
        <v>493</v>
      </c>
      <c r="C7" s="13">
        <v>573</v>
      </c>
      <c r="D7" s="13"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>
        <f t="shared" si="0"/>
        <v>1066</v>
      </c>
      <c r="Q7" s="12">
        <f>SUM(P$4:P7)</f>
        <v>2760</v>
      </c>
      <c r="R7" s="12">
        <f t="shared" si="2"/>
        <v>3105</v>
      </c>
      <c r="T7" s="9">
        <f t="shared" si="3"/>
        <v>1.698961816390997E-3</v>
      </c>
      <c r="U7" s="10">
        <v>627442</v>
      </c>
      <c r="V7" s="10">
        <f t="shared" si="4"/>
        <v>2217644</v>
      </c>
      <c r="W7" s="9">
        <f t="shared" si="1"/>
        <v>1.2445640508575767E-3</v>
      </c>
    </row>
    <row r="8" spans="1:29">
      <c r="A8" s="11">
        <v>40664</v>
      </c>
      <c r="B8" s="13">
        <v>481</v>
      </c>
      <c r="C8" s="13">
        <v>1142</v>
      </c>
      <c r="D8" s="13">
        <v>8</v>
      </c>
      <c r="E8" s="13"/>
      <c r="F8" s="12"/>
      <c r="G8" s="12"/>
      <c r="H8" s="12"/>
      <c r="I8" s="12"/>
      <c r="J8" s="12"/>
      <c r="K8" s="12"/>
      <c r="L8" s="12"/>
      <c r="M8" s="12"/>
      <c r="N8" s="12"/>
      <c r="O8" s="12"/>
      <c r="P8" s="12">
        <f t="shared" si="0"/>
        <v>1631</v>
      </c>
      <c r="Q8" s="12">
        <f>SUM(P$4:P8)</f>
        <v>4391</v>
      </c>
      <c r="R8" s="12">
        <f t="shared" si="2"/>
        <v>4736</v>
      </c>
      <c r="T8" s="9">
        <f t="shared" si="3"/>
        <v>2.9048022739739691E-3</v>
      </c>
      <c r="U8" s="10">
        <v>561484</v>
      </c>
      <c r="V8" s="10">
        <f t="shared" si="4"/>
        <v>2779128</v>
      </c>
      <c r="W8" s="9">
        <f t="shared" si="1"/>
        <v>1.5799919974898602E-3</v>
      </c>
    </row>
    <row r="9" spans="1:29">
      <c r="A9" s="11">
        <v>40695</v>
      </c>
      <c r="B9" s="13">
        <v>561</v>
      </c>
      <c r="C9" s="13">
        <v>1708</v>
      </c>
      <c r="D9" s="13">
        <v>0</v>
      </c>
      <c r="E9" s="13"/>
      <c r="F9" s="12"/>
      <c r="G9" s="12"/>
      <c r="H9" s="12"/>
      <c r="I9" s="12"/>
      <c r="J9" s="12"/>
      <c r="K9" s="12"/>
      <c r="L9" s="12"/>
      <c r="M9" s="12"/>
      <c r="N9" s="12"/>
      <c r="O9" s="12"/>
      <c r="P9" s="12">
        <f t="shared" si="0"/>
        <v>2269</v>
      </c>
      <c r="Q9" s="12">
        <f>SUM(P$4:P9)</f>
        <v>6660</v>
      </c>
      <c r="R9" s="12">
        <f t="shared" si="2"/>
        <v>7005</v>
      </c>
      <c r="T9" s="9">
        <f t="shared" si="3"/>
        <v>4.2270418903763542E-3</v>
      </c>
      <c r="U9" s="10">
        <v>536782</v>
      </c>
      <c r="V9" s="10">
        <f t="shared" si="4"/>
        <v>3315910</v>
      </c>
      <c r="W9" s="9">
        <f t="shared" si="1"/>
        <v>2.0084984212478626E-3</v>
      </c>
    </row>
    <row r="10" spans="1:29">
      <c r="A10" s="11">
        <v>40725</v>
      </c>
      <c r="B10" s="13">
        <v>125</v>
      </c>
      <c r="C10" s="13">
        <v>931</v>
      </c>
      <c r="D10" s="13">
        <v>1</v>
      </c>
      <c r="E10" s="13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>
        <f t="shared" si="0"/>
        <v>1057</v>
      </c>
      <c r="Q10" s="12">
        <f>SUM(P$4:P10)</f>
        <v>7717</v>
      </c>
      <c r="R10" s="12">
        <f>R9+P10</f>
        <v>8062</v>
      </c>
      <c r="T10" s="9">
        <f t="shared" si="3"/>
        <v>2.0408636116141937E-3</v>
      </c>
      <c r="U10" s="10">
        <v>517918</v>
      </c>
      <c r="V10" s="10">
        <f t="shared" si="4"/>
        <v>3833828</v>
      </c>
      <c r="W10" s="9">
        <f t="shared" si="1"/>
        <v>2.0128706869478757E-3</v>
      </c>
    </row>
    <row r="11" spans="1:29">
      <c r="A11" s="11">
        <v>40756</v>
      </c>
      <c r="B11" s="13">
        <v>302</v>
      </c>
      <c r="C11" s="13">
        <v>1362</v>
      </c>
      <c r="D11" s="13">
        <v>1</v>
      </c>
      <c r="E11" s="13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>
        <f t="shared" si="0"/>
        <v>1665</v>
      </c>
      <c r="Q11" s="12">
        <f>SUM(P$4:P11)</f>
        <v>9382</v>
      </c>
      <c r="R11" s="12">
        <f>R10+P11</f>
        <v>9727</v>
      </c>
      <c r="T11" s="9">
        <f t="shared" si="3"/>
        <v>3.2066714172909886E-3</v>
      </c>
      <c r="U11" s="10">
        <v>519230</v>
      </c>
      <c r="V11" s="10">
        <f t="shared" si="4"/>
        <v>4353058</v>
      </c>
      <c r="W11" s="9">
        <f t="shared" si="1"/>
        <v>2.1552664816319928E-3</v>
      </c>
    </row>
    <row r="12" spans="1:29">
      <c r="A12" s="11">
        <v>40787</v>
      </c>
      <c r="B12" s="13">
        <v>723</v>
      </c>
      <c r="C12" s="13">
        <v>1031</v>
      </c>
      <c r="D12" s="13">
        <v>0</v>
      </c>
      <c r="E12" s="13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>
        <f t="shared" si="0"/>
        <v>1754</v>
      </c>
      <c r="Q12" s="12">
        <f>SUM(P$4:P12)</f>
        <v>11136</v>
      </c>
      <c r="R12" s="12">
        <f>R11+P12</f>
        <v>11481</v>
      </c>
      <c r="T12" s="9">
        <f t="shared" si="3"/>
        <v>3.5390016544933618E-3</v>
      </c>
      <c r="U12" s="10">
        <v>495620</v>
      </c>
      <c r="V12" s="10">
        <f t="shared" si="4"/>
        <v>4848678</v>
      </c>
      <c r="W12" s="9">
        <f t="shared" si="1"/>
        <v>2.2967085048749372E-3</v>
      </c>
    </row>
    <row r="13" spans="1:29">
      <c r="A13" s="11">
        <v>40817</v>
      </c>
      <c r="B13" s="13">
        <v>1108</v>
      </c>
      <c r="C13" s="13">
        <v>849</v>
      </c>
      <c r="D13" s="13">
        <v>17</v>
      </c>
      <c r="E13" s="13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>
        <f t="shared" si="0"/>
        <v>1974</v>
      </c>
      <c r="Q13" s="12">
        <f>SUM(P$4:P13)</f>
        <v>13110</v>
      </c>
      <c r="R13" s="12">
        <f>R12+P13</f>
        <v>13455</v>
      </c>
      <c r="T13" s="9">
        <f t="shared" si="3"/>
        <v>4.0361247477422035E-3</v>
      </c>
      <c r="U13" s="10">
        <v>489083</v>
      </c>
      <c r="V13" s="10">
        <f t="shared" si="4"/>
        <v>5337761</v>
      </c>
      <c r="W13" s="9">
        <f t="shared" si="1"/>
        <v>2.456085988113743E-3</v>
      </c>
    </row>
    <row r="14" spans="1:29">
      <c r="A14" s="11">
        <v>40848</v>
      </c>
      <c r="B14" s="13">
        <v>1139</v>
      </c>
      <c r="C14" s="13">
        <v>672</v>
      </c>
      <c r="D14" s="13">
        <v>101</v>
      </c>
      <c r="E14" s="13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>
        <f t="shared" si="0"/>
        <v>1912</v>
      </c>
      <c r="Q14" s="12">
        <f>SUM(P$4:P14)</f>
        <v>15022</v>
      </c>
      <c r="R14" s="12">
        <f>R13+P14</f>
        <v>15367</v>
      </c>
      <c r="T14" s="9">
        <f t="shared" si="3"/>
        <v>4.0647727490151645E-3</v>
      </c>
      <c r="U14" s="10">
        <v>470383</v>
      </c>
      <c r="V14" s="10">
        <f t="shared" si="4"/>
        <v>5808144</v>
      </c>
      <c r="W14" s="9">
        <f t="shared" si="1"/>
        <v>2.5863683820511337E-3</v>
      </c>
    </row>
    <row r="15" spans="1:29" ht="15" thickBot="1">
      <c r="A15" s="14">
        <v>40878</v>
      </c>
      <c r="B15" s="15">
        <v>1529</v>
      </c>
      <c r="C15" s="15">
        <v>954</v>
      </c>
      <c r="D15" s="15">
        <v>182</v>
      </c>
      <c r="E15" s="15">
        <v>76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>
        <f t="shared" si="0"/>
        <v>2741</v>
      </c>
      <c r="Q15" s="15">
        <f>SUM(P$4:P15)</f>
        <v>17763</v>
      </c>
      <c r="R15" s="15">
        <f t="shared" ref="R15:R33" si="5">R14+P15</f>
        <v>18108</v>
      </c>
      <c r="S15" s="16">
        <f t="shared" ref="S15:S33" si="6">P15/P3-1</f>
        <v>6.9449275362318836</v>
      </c>
      <c r="T15" s="9">
        <f t="shared" si="3"/>
        <v>4.7943132902702199E-3</v>
      </c>
      <c r="U15" s="10">
        <v>571719</v>
      </c>
      <c r="V15" s="10">
        <f t="shared" si="4"/>
        <v>6379863</v>
      </c>
      <c r="W15" s="9">
        <f t="shared" si="1"/>
        <v>2.7842290657338568E-3</v>
      </c>
      <c r="X15" s="9">
        <f>SUM(P4:P15)/SUM(U4:U15)</f>
        <v>2.7842290657338568E-3</v>
      </c>
      <c r="Y15" s="9">
        <f>Q15/12778885</f>
        <v>1.3900273771929241E-3</v>
      </c>
    </row>
    <row r="16" spans="1:29">
      <c r="A16" s="11">
        <v>40909</v>
      </c>
      <c r="B16" s="12">
        <v>603</v>
      </c>
      <c r="C16" s="12">
        <v>676</v>
      </c>
      <c r="D16" s="12">
        <v>0</v>
      </c>
      <c r="E16" s="12">
        <v>36</v>
      </c>
      <c r="F16" s="12">
        <v>112</v>
      </c>
      <c r="G16" s="12"/>
      <c r="H16" s="12"/>
      <c r="I16" s="12"/>
      <c r="J16" s="12"/>
      <c r="K16" s="12"/>
      <c r="L16" s="12"/>
      <c r="M16" s="12"/>
      <c r="N16" s="12"/>
      <c r="O16" s="12"/>
      <c r="P16" s="12">
        <f>SUM(B16:F16)</f>
        <v>1427</v>
      </c>
      <c r="Q16" s="12">
        <f>SUM(P$16:P16)</f>
        <v>1427</v>
      </c>
      <c r="R16" s="12">
        <f t="shared" si="5"/>
        <v>19535</v>
      </c>
      <c r="S16" s="16">
        <f t="shared" si="6"/>
        <v>2.3655660377358489</v>
      </c>
      <c r="T16" s="9">
        <f t="shared" si="3"/>
        <v>3.0076994576867062E-3</v>
      </c>
      <c r="U16" s="10">
        <v>474449</v>
      </c>
      <c r="V16" s="10">
        <f>U16</f>
        <v>474449</v>
      </c>
      <c r="W16" s="9">
        <f t="shared" si="1"/>
        <v>3.0076994576867062E-3</v>
      </c>
    </row>
    <row r="17" spans="1:25">
      <c r="A17" s="11">
        <v>40940</v>
      </c>
      <c r="B17" s="12">
        <v>1023</v>
      </c>
      <c r="C17" s="12">
        <v>478</v>
      </c>
      <c r="D17" s="12">
        <v>2</v>
      </c>
      <c r="E17" s="12">
        <v>44</v>
      </c>
      <c r="F17" s="12">
        <v>115</v>
      </c>
      <c r="G17" s="12"/>
      <c r="H17" s="12"/>
      <c r="I17" s="12"/>
      <c r="J17" s="12"/>
      <c r="K17" s="12"/>
      <c r="L17" s="12"/>
      <c r="M17" s="12"/>
      <c r="N17" s="12"/>
      <c r="O17" s="12"/>
      <c r="P17" s="12">
        <f>SUM(B17:F17)</f>
        <v>1662</v>
      </c>
      <c r="Q17" s="12">
        <f>SUM(P$16:P17)</f>
        <v>3089</v>
      </c>
      <c r="R17" s="12">
        <f t="shared" si="5"/>
        <v>21197</v>
      </c>
      <c r="S17" s="16">
        <f t="shared" si="6"/>
        <v>3.5659340659340657</v>
      </c>
      <c r="T17" s="9">
        <f t="shared" si="3"/>
        <v>2.6853445141901554E-3</v>
      </c>
      <c r="U17" s="10">
        <v>618915</v>
      </c>
      <c r="V17" s="10">
        <f>U17+V16</f>
        <v>1093364</v>
      </c>
      <c r="W17" s="9">
        <f t="shared" si="1"/>
        <v>2.8252256339151463E-3</v>
      </c>
    </row>
    <row r="18" spans="1:25">
      <c r="A18" s="11">
        <v>40980</v>
      </c>
      <c r="B18" s="12">
        <v>2289</v>
      </c>
      <c r="C18" s="12">
        <v>579</v>
      </c>
      <c r="D18" s="12">
        <v>0</v>
      </c>
      <c r="E18" s="12">
        <v>56</v>
      </c>
      <c r="F18" s="12">
        <v>326</v>
      </c>
      <c r="G18" s="12">
        <v>911</v>
      </c>
      <c r="H18" s="12"/>
      <c r="I18" s="12"/>
      <c r="J18" s="12"/>
      <c r="K18" s="12"/>
      <c r="L18" s="12"/>
      <c r="M18" s="12"/>
      <c r="N18" s="12"/>
      <c r="O18" s="12"/>
      <c r="P18" s="12">
        <f>SUM(B18:G18)</f>
        <v>4161</v>
      </c>
      <c r="Q18" s="12">
        <f>SUM(P$16:P18)</f>
        <v>7250</v>
      </c>
      <c r="R18" s="12">
        <f t="shared" si="5"/>
        <v>25358</v>
      </c>
      <c r="S18" s="16">
        <f t="shared" si="6"/>
        <v>3.5927152317880795</v>
      </c>
      <c r="T18" s="9">
        <f t="shared" si="3"/>
        <v>5.4016933354450267E-3</v>
      </c>
      <c r="U18" s="10">
        <v>770314</v>
      </c>
      <c r="V18" s="10">
        <f>U18+V17</f>
        <v>1863678</v>
      </c>
      <c r="W18" s="9">
        <f t="shared" si="1"/>
        <v>3.8901569906389408E-3</v>
      </c>
    </row>
    <row r="19" spans="1:25">
      <c r="A19" s="11">
        <v>41011</v>
      </c>
      <c r="B19" s="12">
        <v>1462</v>
      </c>
      <c r="C19" s="12">
        <v>370</v>
      </c>
      <c r="D19" s="12">
        <v>0</v>
      </c>
      <c r="E19" s="12">
        <v>79</v>
      </c>
      <c r="F19" s="12">
        <v>30</v>
      </c>
      <c r="G19" s="12">
        <v>1654</v>
      </c>
      <c r="H19" s="12"/>
      <c r="I19" s="12"/>
      <c r="J19" s="12"/>
      <c r="K19" s="12"/>
      <c r="L19" s="12"/>
      <c r="M19" s="12"/>
      <c r="N19" s="12"/>
      <c r="O19" s="12"/>
      <c r="P19" s="12">
        <f>SUM(B19:H19)</f>
        <v>3595</v>
      </c>
      <c r="Q19" s="12">
        <f>SUM(P$16:P19)</f>
        <v>10845</v>
      </c>
      <c r="R19" s="12">
        <f t="shared" si="5"/>
        <v>28953</v>
      </c>
      <c r="S19" s="16">
        <f t="shared" si="6"/>
        <v>2.3724202626641651</v>
      </c>
      <c r="T19" s="9">
        <f t="shared" si="3"/>
        <v>5.6214387130267265E-3</v>
      </c>
      <c r="U19" s="10">
        <v>639516</v>
      </c>
      <c r="V19" s="10">
        <f>U19+V18</f>
        <v>2503194</v>
      </c>
      <c r="W19" s="9">
        <f t="shared" si="1"/>
        <v>4.3324648429166899E-3</v>
      </c>
    </row>
    <row r="20" spans="1:25">
      <c r="A20" s="11">
        <v>41041</v>
      </c>
      <c r="B20" s="12">
        <v>1680</v>
      </c>
      <c r="C20" s="12">
        <v>510</v>
      </c>
      <c r="D20" s="12">
        <v>0</v>
      </c>
      <c r="E20" s="12">
        <v>85</v>
      </c>
      <c r="F20" s="12">
        <v>11</v>
      </c>
      <c r="G20" s="12">
        <v>1086</v>
      </c>
      <c r="H20" s="12">
        <v>6</v>
      </c>
      <c r="I20" s="12"/>
      <c r="J20" s="12"/>
      <c r="K20" s="12"/>
      <c r="L20" s="12"/>
      <c r="M20" s="12"/>
      <c r="N20" s="12"/>
      <c r="O20" s="12"/>
      <c r="P20" s="12">
        <f>SUM(B20:H20)</f>
        <v>3378</v>
      </c>
      <c r="Q20" s="12">
        <f>SUM(P$16:P20)</f>
        <v>14223</v>
      </c>
      <c r="R20" s="12">
        <f t="shared" si="5"/>
        <v>32331</v>
      </c>
      <c r="S20" s="16">
        <f t="shared" si="6"/>
        <v>1.0711220110361741</v>
      </c>
      <c r="T20" s="9">
        <f t="shared" si="3"/>
        <v>4.8544247406087431E-3</v>
      </c>
      <c r="U20" s="10">
        <v>695860</v>
      </c>
      <c r="V20" s="10">
        <f>U20+V19</f>
        <v>3199054</v>
      </c>
      <c r="W20" s="9">
        <f t="shared" si="1"/>
        <v>4.4460018492966987E-3</v>
      </c>
    </row>
    <row r="21" spans="1:25">
      <c r="A21" s="11">
        <v>41072</v>
      </c>
      <c r="B21" s="12">
        <v>1760</v>
      </c>
      <c r="C21" s="12">
        <v>535</v>
      </c>
      <c r="D21" s="12">
        <v>127</v>
      </c>
      <c r="E21" s="12">
        <v>33</v>
      </c>
      <c r="F21" s="12">
        <v>79</v>
      </c>
      <c r="G21" s="12">
        <v>695</v>
      </c>
      <c r="H21" s="12">
        <v>89</v>
      </c>
      <c r="I21" s="12"/>
      <c r="J21" s="12"/>
      <c r="K21" s="12"/>
      <c r="L21" s="12"/>
      <c r="M21" s="12"/>
      <c r="N21" s="12"/>
      <c r="O21" s="12"/>
      <c r="P21" s="12">
        <f>SUM(B21:H21)</f>
        <v>3318</v>
      </c>
      <c r="Q21" s="12">
        <f>SUM(P$16:P21)</f>
        <v>17541</v>
      </c>
      <c r="R21" s="12">
        <f t="shared" si="5"/>
        <v>35649</v>
      </c>
      <c r="S21" s="16">
        <f t="shared" si="6"/>
        <v>0.46231820185103567</v>
      </c>
      <c r="T21" s="9">
        <f t="shared" si="3"/>
        <v>4.9573811640432983E-3</v>
      </c>
      <c r="U21" s="10">
        <v>669305</v>
      </c>
      <c r="V21" s="10">
        <f>U21+V20</f>
        <v>3868359</v>
      </c>
      <c r="W21" s="9">
        <f t="shared" si="1"/>
        <v>4.5344809000405599E-3</v>
      </c>
    </row>
    <row r="22" spans="1:25">
      <c r="A22" s="11">
        <v>41102</v>
      </c>
      <c r="B22" s="12">
        <v>1849</v>
      </c>
      <c r="C22" s="12">
        <v>395</v>
      </c>
      <c r="D22" s="12">
        <v>6</v>
      </c>
      <c r="E22" s="12">
        <v>33</v>
      </c>
      <c r="F22" s="12">
        <v>0</v>
      </c>
      <c r="G22" s="12">
        <v>688</v>
      </c>
      <c r="H22" s="12">
        <v>38</v>
      </c>
      <c r="I22" s="12">
        <v>7</v>
      </c>
      <c r="J22" s="12"/>
      <c r="K22" s="12"/>
      <c r="L22" s="12"/>
      <c r="M22" s="12"/>
      <c r="N22" s="12"/>
      <c r="O22" s="12"/>
      <c r="P22" s="12">
        <f>SUM(B22:I22)</f>
        <v>3016</v>
      </c>
      <c r="Q22" s="12">
        <f>SUM(P$16:P22)</f>
        <v>20557</v>
      </c>
      <c r="R22" s="12">
        <f t="shared" si="5"/>
        <v>38665</v>
      </c>
      <c r="S22" s="16">
        <f t="shared" si="6"/>
        <v>1.8533585619678337</v>
      </c>
      <c r="T22" s="9">
        <f>P22/U22</f>
        <v>5.1196914605040247E-3</v>
      </c>
      <c r="U22" s="10">
        <v>589098</v>
      </c>
      <c r="V22" s="10">
        <v>4439213</v>
      </c>
      <c r="W22" s="9">
        <f t="shared" si="1"/>
        <v>4.6307757703899317E-3</v>
      </c>
    </row>
    <row r="23" spans="1:25">
      <c r="A23" s="11">
        <v>41133</v>
      </c>
      <c r="B23" s="12">
        <v>2831</v>
      </c>
      <c r="C23" s="12">
        <v>685</v>
      </c>
      <c r="D23" s="12">
        <v>1</v>
      </c>
      <c r="E23" s="12">
        <v>37</v>
      </c>
      <c r="F23" s="12">
        <v>0</v>
      </c>
      <c r="G23" s="12">
        <v>1047</v>
      </c>
      <c r="H23" s="12">
        <v>34</v>
      </c>
      <c r="I23" s="12">
        <v>9</v>
      </c>
      <c r="J23" s="12">
        <v>100</v>
      </c>
      <c r="K23" s="12"/>
      <c r="L23" s="12"/>
      <c r="M23" s="12"/>
      <c r="N23" s="12"/>
      <c r="O23" s="12"/>
      <c r="P23" s="12">
        <f>SUM(B23:J23)</f>
        <v>4744</v>
      </c>
      <c r="Q23" s="12">
        <f>SUM(P$16:P23)</f>
        <v>25301</v>
      </c>
      <c r="R23" s="12">
        <f t="shared" si="5"/>
        <v>43409</v>
      </c>
      <c r="S23" s="16">
        <f t="shared" si="6"/>
        <v>1.8492492492492492</v>
      </c>
      <c r="T23" s="9">
        <f t="shared" si="3"/>
        <v>7.2332289414541477E-3</v>
      </c>
      <c r="U23" s="10">
        <v>655862</v>
      </c>
      <c r="V23" s="10">
        <v>5095073</v>
      </c>
      <c r="W23" s="9">
        <f t="shared" si="1"/>
        <v>4.9657777229099561E-3</v>
      </c>
    </row>
    <row r="24" spans="1:25">
      <c r="A24" s="11">
        <v>41164</v>
      </c>
      <c r="B24" s="12">
        <v>2851</v>
      </c>
      <c r="C24" s="12">
        <v>984</v>
      </c>
      <c r="D24" s="12">
        <v>0</v>
      </c>
      <c r="E24" s="12">
        <v>36</v>
      </c>
      <c r="F24" s="12">
        <v>0</v>
      </c>
      <c r="G24" s="12">
        <v>1652</v>
      </c>
      <c r="H24" s="12">
        <v>59</v>
      </c>
      <c r="I24" s="12">
        <v>16</v>
      </c>
      <c r="J24" s="12">
        <v>150</v>
      </c>
      <c r="K24" s="12">
        <v>61</v>
      </c>
      <c r="L24" s="12"/>
      <c r="M24" s="12"/>
      <c r="N24" s="12"/>
      <c r="O24" s="12"/>
      <c r="P24" s="12">
        <f>SUM(B24:K24)</f>
        <v>5809</v>
      </c>
      <c r="Q24" s="12">
        <f>SUM(P$16:P24)</f>
        <v>31110</v>
      </c>
      <c r="R24" s="12">
        <f t="shared" si="5"/>
        <v>49218</v>
      </c>
      <c r="S24" s="16">
        <f t="shared" si="6"/>
        <v>2.3118586088939566</v>
      </c>
      <c r="T24" s="9">
        <f t="shared" si="3"/>
        <v>9.573218061394502E-3</v>
      </c>
      <c r="U24" s="10">
        <v>606797</v>
      </c>
      <c r="V24" s="10">
        <v>5198263</v>
      </c>
      <c r="W24" s="9">
        <f t="shared" si="1"/>
        <v>5.984691424808633E-3</v>
      </c>
    </row>
    <row r="25" spans="1:25">
      <c r="A25" s="11">
        <v>41194</v>
      </c>
      <c r="B25" s="13">
        <v>2961</v>
      </c>
      <c r="C25" s="13">
        <v>1579</v>
      </c>
      <c r="D25" s="13">
        <v>0</v>
      </c>
      <c r="E25" s="13">
        <v>30</v>
      </c>
      <c r="F25" s="13">
        <v>-2</v>
      </c>
      <c r="G25" s="13">
        <v>1889</v>
      </c>
      <c r="H25" s="13">
        <v>118</v>
      </c>
      <c r="I25" s="13">
        <v>16</v>
      </c>
      <c r="J25" s="13">
        <v>450</v>
      </c>
      <c r="K25" s="13">
        <v>47</v>
      </c>
      <c r="L25" s="12">
        <v>144</v>
      </c>
      <c r="M25" s="12"/>
      <c r="N25" s="12"/>
      <c r="O25" s="12"/>
      <c r="P25" s="12">
        <f>SUM(B25:L25)</f>
        <v>7232</v>
      </c>
      <c r="Q25" s="12">
        <f>SUM(P$16:P25)</f>
        <v>38342</v>
      </c>
      <c r="R25" s="12">
        <f t="shared" si="5"/>
        <v>56450</v>
      </c>
      <c r="S25" s="16">
        <f t="shared" si="6"/>
        <v>2.6636271529888553</v>
      </c>
      <c r="T25" s="9">
        <f t="shared" si="3"/>
        <v>1.3173065889008906E-2</v>
      </c>
      <c r="U25" s="10">
        <v>548999</v>
      </c>
      <c r="V25" s="10">
        <v>6249677</v>
      </c>
      <c r="W25" s="9">
        <f t="shared" si="1"/>
        <v>6.1350370587151945E-3</v>
      </c>
      <c r="X25" s="9"/>
      <c r="Y25" s="9"/>
    </row>
    <row r="26" spans="1:25">
      <c r="A26" s="11">
        <v>41225</v>
      </c>
      <c r="B26" s="13">
        <v>1519</v>
      </c>
      <c r="C26" s="13">
        <v>1539</v>
      </c>
      <c r="D26" s="13">
        <v>3</v>
      </c>
      <c r="E26" s="13">
        <v>42</v>
      </c>
      <c r="F26" s="13">
        <v>0</v>
      </c>
      <c r="G26" s="13">
        <v>1766</v>
      </c>
      <c r="H26" s="13">
        <v>172</v>
      </c>
      <c r="I26" s="13">
        <v>26</v>
      </c>
      <c r="J26" s="13">
        <v>800</v>
      </c>
      <c r="K26" s="13">
        <v>32</v>
      </c>
      <c r="L26" s="13">
        <v>1259</v>
      </c>
      <c r="M26" s="12"/>
      <c r="N26" s="12"/>
      <c r="O26" s="12"/>
      <c r="P26" s="12">
        <f>SUM(B26:L26)</f>
        <v>7158</v>
      </c>
      <c r="Q26" s="12">
        <f>SUM(P$16:P26)</f>
        <v>45500</v>
      </c>
      <c r="R26" s="12">
        <f t="shared" si="5"/>
        <v>63608</v>
      </c>
      <c r="S26" s="16">
        <f t="shared" si="6"/>
        <v>2.743723849372385</v>
      </c>
      <c r="T26" s="9">
        <f t="shared" si="3"/>
        <v>1.2543194992535063E-2</v>
      </c>
      <c r="U26" s="10">
        <v>570668</v>
      </c>
      <c r="V26" s="10">
        <v>6820310</v>
      </c>
      <c r="W26" s="9">
        <f t="shared" si="1"/>
        <v>6.6712510135169805E-3</v>
      </c>
      <c r="X26" s="9"/>
      <c r="Y26" s="9"/>
    </row>
    <row r="27" spans="1:25" ht="15" thickBot="1">
      <c r="A27" s="14">
        <v>41255</v>
      </c>
      <c r="B27" s="15">
        <v>2633</v>
      </c>
      <c r="C27" s="15">
        <v>1489</v>
      </c>
      <c r="D27" s="15">
        <v>0</v>
      </c>
      <c r="E27" s="15">
        <v>77</v>
      </c>
      <c r="F27" s="15">
        <v>0</v>
      </c>
      <c r="G27" s="15">
        <v>1361</v>
      </c>
      <c r="H27" s="15">
        <v>167</v>
      </c>
      <c r="I27" s="15">
        <v>19</v>
      </c>
      <c r="J27" s="15">
        <v>900</v>
      </c>
      <c r="K27" s="15">
        <v>52</v>
      </c>
      <c r="L27" s="15">
        <v>971</v>
      </c>
      <c r="M27" s="15"/>
      <c r="N27" s="15"/>
      <c r="O27" s="15"/>
      <c r="P27" s="15">
        <f>SUM(B27:L27)</f>
        <v>7669</v>
      </c>
      <c r="Q27" s="15">
        <f>SUM(P$16:P27)</f>
        <v>53169</v>
      </c>
      <c r="R27" s="15">
        <f t="shared" si="5"/>
        <v>71277</v>
      </c>
      <c r="S27" s="16">
        <f t="shared" si="6"/>
        <v>1.7978839839474645</v>
      </c>
      <c r="T27" s="9">
        <f t="shared" si="3"/>
        <v>1.1734984300307873E-2</v>
      </c>
      <c r="U27" s="10">
        <v>653516</v>
      </c>
      <c r="V27" s="10">
        <v>7473850</v>
      </c>
      <c r="W27" s="9">
        <f t="shared" si="1"/>
        <v>7.1140041611752981E-3</v>
      </c>
      <c r="X27" s="9">
        <f>SUM(P16:P27)/SUM(U16:U27)</f>
        <v>7.0955396281397552E-3</v>
      </c>
      <c r="Y27" s="9">
        <f>Q27/14492398</f>
        <v>3.6687510238126225E-3</v>
      </c>
    </row>
    <row r="28" spans="1:25">
      <c r="A28" s="11">
        <v>41286</v>
      </c>
      <c r="B28" s="13">
        <v>1140</v>
      </c>
      <c r="C28" s="13">
        <v>650</v>
      </c>
      <c r="D28" s="13">
        <v>1</v>
      </c>
      <c r="E28" s="13">
        <v>257</v>
      </c>
      <c r="F28" s="13">
        <v>0</v>
      </c>
      <c r="G28" s="13">
        <v>874</v>
      </c>
      <c r="H28" s="13">
        <v>81</v>
      </c>
      <c r="I28" s="13">
        <v>8</v>
      </c>
      <c r="J28" s="13">
        <v>1350</v>
      </c>
      <c r="K28" s="13">
        <v>25</v>
      </c>
      <c r="L28" s="13">
        <v>338</v>
      </c>
      <c r="M28" s="12">
        <v>2</v>
      </c>
      <c r="N28" s="12"/>
      <c r="O28" s="12"/>
      <c r="P28" s="12">
        <f>SUM(B28:M28)</f>
        <v>4726</v>
      </c>
      <c r="Q28" s="12">
        <f>P28</f>
        <v>4726</v>
      </c>
      <c r="R28" s="12">
        <f t="shared" si="5"/>
        <v>76003</v>
      </c>
      <c r="S28" s="16">
        <f t="shared" si="6"/>
        <v>2.3118430273300632</v>
      </c>
      <c r="T28" s="9">
        <f t="shared" si="3"/>
        <v>8.7682354621876797E-3</v>
      </c>
      <c r="U28" s="10">
        <v>538991</v>
      </c>
      <c r="V28" s="10">
        <f>U28</f>
        <v>538991</v>
      </c>
      <c r="W28" s="9">
        <f t="shared" si="1"/>
        <v>8.7682354621876797E-3</v>
      </c>
      <c r="X28" s="9"/>
      <c r="Y28" s="9"/>
    </row>
    <row r="29" spans="1:25">
      <c r="A29" s="11">
        <v>41317</v>
      </c>
      <c r="B29" s="13">
        <v>1626</v>
      </c>
      <c r="C29" s="13">
        <v>653</v>
      </c>
      <c r="D29" s="13">
        <v>1</v>
      </c>
      <c r="E29" s="13">
        <v>337</v>
      </c>
      <c r="F29" s="13">
        <v>0</v>
      </c>
      <c r="G29" s="13">
        <v>693</v>
      </c>
      <c r="H29" s="13">
        <v>158</v>
      </c>
      <c r="I29" s="13">
        <v>15</v>
      </c>
      <c r="J29" s="13">
        <v>1450</v>
      </c>
      <c r="K29" s="13">
        <v>52</v>
      </c>
      <c r="L29" s="13">
        <v>334</v>
      </c>
      <c r="M29" s="12">
        <v>17</v>
      </c>
      <c r="N29" s="12">
        <v>119</v>
      </c>
      <c r="O29" s="12"/>
      <c r="P29" s="12">
        <f>SUM(B29:N29)</f>
        <v>5455</v>
      </c>
      <c r="Q29" s="12">
        <f>P29+Q28</f>
        <v>10181</v>
      </c>
      <c r="R29" s="12">
        <f t="shared" si="5"/>
        <v>81458</v>
      </c>
      <c r="S29" s="16">
        <f t="shared" si="6"/>
        <v>2.2821901323706379</v>
      </c>
      <c r="T29" s="9">
        <f t="shared" si="3"/>
        <v>8.8341225473366463E-3</v>
      </c>
      <c r="U29" s="10">
        <v>617492</v>
      </c>
      <c r="V29" s="10">
        <v>1156483</v>
      </c>
      <c r="W29" s="9">
        <f t="shared" si="1"/>
        <v>8.8034151820649328E-3</v>
      </c>
      <c r="X29" s="9"/>
      <c r="Y29" s="9"/>
    </row>
    <row r="30" spans="1:25">
      <c r="A30" s="11">
        <v>41345</v>
      </c>
      <c r="B30" s="13">
        <v>1478</v>
      </c>
      <c r="C30" s="13">
        <v>2236</v>
      </c>
      <c r="D30" s="13">
        <v>0</v>
      </c>
      <c r="E30" s="13">
        <v>31</v>
      </c>
      <c r="F30" s="13">
        <v>0</v>
      </c>
      <c r="G30" s="13">
        <v>786</v>
      </c>
      <c r="H30" s="13">
        <v>180</v>
      </c>
      <c r="I30" s="13">
        <v>23</v>
      </c>
      <c r="J30" s="13">
        <v>1950</v>
      </c>
      <c r="K30" s="13">
        <v>133</v>
      </c>
      <c r="L30" s="13">
        <v>494</v>
      </c>
      <c r="M30" s="12">
        <v>26</v>
      </c>
      <c r="N30" s="12">
        <v>295</v>
      </c>
      <c r="O30" s="12"/>
      <c r="P30" s="12">
        <f>SUM(B30:N30)</f>
        <v>7632</v>
      </c>
      <c r="Q30" s="12">
        <f>P30+Q29</f>
        <v>17813</v>
      </c>
      <c r="R30" s="12">
        <f t="shared" si="5"/>
        <v>89090</v>
      </c>
      <c r="S30" s="16">
        <f t="shared" si="6"/>
        <v>0.83417447728911309</v>
      </c>
      <c r="T30" s="9">
        <f>P30/U30</f>
        <v>1.005305780508238E-2</v>
      </c>
      <c r="U30" s="10">
        <v>759172</v>
      </c>
      <c r="V30" s="10">
        <v>1915979</v>
      </c>
      <c r="W30" s="9">
        <f t="shared" si="1"/>
        <v>9.2970747591701163E-3</v>
      </c>
      <c r="X30" s="9"/>
      <c r="Y30" s="9"/>
    </row>
    <row r="31" spans="1:25">
      <c r="A31" s="11">
        <v>41376</v>
      </c>
      <c r="B31" s="13">
        <v>1306</v>
      </c>
      <c r="C31" s="13">
        <v>1937</v>
      </c>
      <c r="D31" s="13">
        <v>0</v>
      </c>
      <c r="E31" s="13">
        <v>127</v>
      </c>
      <c r="F31" s="13">
        <v>0</v>
      </c>
      <c r="G31" s="13">
        <v>599</v>
      </c>
      <c r="H31" s="13">
        <v>147</v>
      </c>
      <c r="I31" s="13">
        <v>22</v>
      </c>
      <c r="J31" s="13">
        <v>2100</v>
      </c>
      <c r="K31" s="13">
        <v>70</v>
      </c>
      <c r="L31" s="13">
        <v>411</v>
      </c>
      <c r="M31" s="12">
        <v>55</v>
      </c>
      <c r="N31" s="12">
        <v>364</v>
      </c>
      <c r="O31" s="12"/>
      <c r="P31" s="12">
        <f>SUM(B31:N31)</f>
        <v>7138</v>
      </c>
      <c r="Q31" s="12">
        <f>P31+Q30</f>
        <v>24951</v>
      </c>
      <c r="R31" s="12">
        <f t="shared" si="5"/>
        <v>96228</v>
      </c>
      <c r="S31" s="16">
        <f t="shared" si="6"/>
        <v>0.9855354659248956</v>
      </c>
      <c r="T31" s="9">
        <f>P31/U31</f>
        <v>1.090338634311909E-2</v>
      </c>
      <c r="U31" s="10">
        <v>654659</v>
      </c>
      <c r="V31" s="10">
        <v>2569347</v>
      </c>
      <c r="W31" s="9">
        <f t="shared" si="1"/>
        <v>9.7110277436251308E-3</v>
      </c>
      <c r="X31" s="9"/>
      <c r="Y31" s="9"/>
    </row>
    <row r="32" spans="1:25">
      <c r="A32" s="11">
        <v>41406</v>
      </c>
      <c r="B32" s="13">
        <v>1607</v>
      </c>
      <c r="C32" s="13">
        <v>2138</v>
      </c>
      <c r="D32" s="13">
        <v>60</v>
      </c>
      <c r="E32" s="13">
        <v>91</v>
      </c>
      <c r="F32" s="13">
        <v>0</v>
      </c>
      <c r="G32" s="13">
        <v>678</v>
      </c>
      <c r="H32" s="13">
        <v>157</v>
      </c>
      <c r="I32" s="13">
        <v>15</v>
      </c>
      <c r="J32" s="13">
        <v>2000</v>
      </c>
      <c r="K32" s="13">
        <v>84</v>
      </c>
      <c r="L32" s="13">
        <v>450</v>
      </c>
      <c r="M32" s="12">
        <v>58</v>
      </c>
      <c r="N32" s="12">
        <v>416</v>
      </c>
      <c r="O32" s="12"/>
      <c r="P32" s="12">
        <f>SUM(B32:N32)</f>
        <v>7754</v>
      </c>
      <c r="Q32" s="12">
        <f>P32+Q31</f>
        <v>32705</v>
      </c>
      <c r="R32" s="12">
        <f t="shared" si="5"/>
        <v>103982</v>
      </c>
      <c r="S32" s="16">
        <f t="shared" si="6"/>
        <v>1.2954410894020132</v>
      </c>
      <c r="T32" s="9">
        <f>P32/U32</f>
        <v>1.0657144781311375E-2</v>
      </c>
      <c r="U32" s="10">
        <v>727587</v>
      </c>
      <c r="V32" s="10">
        <v>3295934</v>
      </c>
      <c r="W32" s="9">
        <f t="shared" si="1"/>
        <v>9.9228321926349249E-3</v>
      </c>
      <c r="X32" s="9"/>
      <c r="Y32" s="9"/>
    </row>
    <row r="33" spans="1:25">
      <c r="A33" s="11">
        <v>41437</v>
      </c>
      <c r="B33" s="13">
        <v>2698</v>
      </c>
      <c r="C33" s="13">
        <v>2225</v>
      </c>
      <c r="D33" s="13">
        <v>53</v>
      </c>
      <c r="E33" s="13">
        <v>39</v>
      </c>
      <c r="F33" s="13">
        <v>0</v>
      </c>
      <c r="G33" s="13">
        <v>584</v>
      </c>
      <c r="H33" s="13">
        <v>177</v>
      </c>
      <c r="I33" s="13">
        <v>208</v>
      </c>
      <c r="J33" s="13">
        <v>1800</v>
      </c>
      <c r="K33" s="13">
        <v>44</v>
      </c>
      <c r="L33" s="13">
        <v>455</v>
      </c>
      <c r="M33" s="12">
        <v>42</v>
      </c>
      <c r="N33" s="12">
        <v>390</v>
      </c>
      <c r="O33" s="12">
        <v>27</v>
      </c>
      <c r="P33" s="12">
        <f>SUM(B33:O33)</f>
        <v>8742</v>
      </c>
      <c r="Q33" s="12">
        <f>P33+Q32</f>
        <v>41447</v>
      </c>
      <c r="R33" s="12">
        <f t="shared" si="5"/>
        <v>112724</v>
      </c>
      <c r="S33" s="16">
        <f t="shared" si="6"/>
        <v>1.6347197106690778</v>
      </c>
      <c r="T33" s="9">
        <f>P33/U33</f>
        <v>1.2322134596274605E-2</v>
      </c>
      <c r="U33" s="10">
        <v>709455</v>
      </c>
      <c r="V33" s="10">
        <v>4006389</v>
      </c>
      <c r="W33" s="9">
        <f t="shared" si="1"/>
        <v>1.0345226087631531E-2</v>
      </c>
      <c r="X33" s="9"/>
      <c r="Y33" s="9"/>
    </row>
    <row r="34" spans="1:25">
      <c r="A34" s="17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6"/>
    </row>
    <row r="35" spans="1:25">
      <c r="A35" s="1" t="s">
        <v>26</v>
      </c>
      <c r="B35" s="1" t="s">
        <v>27</v>
      </c>
      <c r="T35" s="10"/>
    </row>
    <row r="36" spans="1:25">
      <c r="A36" s="1">
        <v>2011</v>
      </c>
      <c r="B36" s="10">
        <f>SUM(B4:B15)</f>
        <v>7671</v>
      </c>
      <c r="C36" s="10">
        <f>SUM(C4:C15)</f>
        <v>9674</v>
      </c>
      <c r="D36" s="10">
        <f>SUM(D4:D15)</f>
        <v>342</v>
      </c>
      <c r="E36" s="10">
        <f>SUM(E4:E15)</f>
        <v>76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25">
      <c r="A37" s="1">
        <v>2012</v>
      </c>
      <c r="B37" s="10">
        <f t="shared" ref="B37:L37" si="7">SUM(B16:B27)</f>
        <v>23461</v>
      </c>
      <c r="C37" s="10">
        <f t="shared" si="7"/>
        <v>9819</v>
      </c>
      <c r="D37" s="10">
        <f t="shared" si="7"/>
        <v>139</v>
      </c>
      <c r="E37" s="10">
        <f t="shared" si="7"/>
        <v>588</v>
      </c>
      <c r="F37" s="10">
        <f t="shared" si="7"/>
        <v>671</v>
      </c>
      <c r="G37" s="10">
        <f t="shared" si="7"/>
        <v>12749</v>
      </c>
      <c r="H37" s="10">
        <f t="shared" si="7"/>
        <v>683</v>
      </c>
      <c r="I37" s="10">
        <f t="shared" si="7"/>
        <v>93</v>
      </c>
      <c r="J37" s="10">
        <f t="shared" si="7"/>
        <v>2400</v>
      </c>
      <c r="K37" s="10">
        <f t="shared" si="7"/>
        <v>192</v>
      </c>
      <c r="L37" s="10">
        <f t="shared" si="7"/>
        <v>2374</v>
      </c>
      <c r="M37" s="10"/>
      <c r="N37" s="10"/>
      <c r="O37" s="10"/>
      <c r="P37" s="18">
        <f>SUM(B37:L37)</f>
        <v>53169</v>
      </c>
    </row>
    <row r="38" spans="1: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25">
      <c r="A39" s="26" t="s">
        <v>28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spans="1:25" ht="15" thickBot="1">
      <c r="B40" s="27" t="s">
        <v>29</v>
      </c>
      <c r="C40" s="28"/>
      <c r="D40" s="28"/>
      <c r="E40" s="28"/>
      <c r="F40" s="28"/>
      <c r="G40" s="28"/>
      <c r="H40" s="28"/>
      <c r="I40" s="28"/>
      <c r="J40" s="29"/>
      <c r="K40" s="30" t="s">
        <v>30</v>
      </c>
      <c r="L40" s="31"/>
      <c r="M40" s="31"/>
      <c r="N40" s="31"/>
      <c r="O40" s="31"/>
      <c r="P40" s="19"/>
    </row>
    <row r="41" spans="1:25" ht="43" thickBot="1">
      <c r="A41" s="2"/>
      <c r="B41" s="3" t="s">
        <v>3</v>
      </c>
      <c r="C41" s="3" t="s">
        <v>4</v>
      </c>
      <c r="D41" s="3" t="s">
        <v>5</v>
      </c>
      <c r="E41" s="3" t="s">
        <v>6</v>
      </c>
      <c r="F41" s="3" t="s">
        <v>8</v>
      </c>
      <c r="G41" s="3" t="s">
        <v>9</v>
      </c>
      <c r="H41" s="3" t="s">
        <v>10</v>
      </c>
      <c r="I41" s="3" t="s">
        <v>11</v>
      </c>
      <c r="J41" s="3" t="s">
        <v>15</v>
      </c>
      <c r="K41" s="3" t="s">
        <v>2</v>
      </c>
      <c r="L41" s="3" t="s">
        <v>7</v>
      </c>
      <c r="M41" s="3" t="s">
        <v>12</v>
      </c>
      <c r="N41" s="3" t="s">
        <v>13</v>
      </c>
      <c r="O41" s="3" t="s">
        <v>14</v>
      </c>
      <c r="P41" s="20" t="s">
        <v>31</v>
      </c>
      <c r="Q41" s="20" t="s">
        <v>32</v>
      </c>
    </row>
    <row r="42" spans="1:25" ht="15" thickBot="1">
      <c r="A42" s="7">
        <v>40513</v>
      </c>
      <c r="B42" s="8">
        <v>19</v>
      </c>
      <c r="C42" s="8">
        <v>0</v>
      </c>
      <c r="D42" s="8"/>
      <c r="E42" s="8"/>
      <c r="F42" s="8"/>
      <c r="G42" s="8"/>
      <c r="H42" s="8"/>
      <c r="I42" s="8"/>
      <c r="J42" s="8"/>
      <c r="K42" s="8">
        <v>326</v>
      </c>
      <c r="L42" s="8"/>
      <c r="M42" s="8"/>
      <c r="N42" s="8"/>
      <c r="O42" s="8"/>
      <c r="P42" s="8">
        <f>SUM(B42:H42)</f>
        <v>19</v>
      </c>
      <c r="Q42" s="8">
        <f t="shared" ref="Q42:Q54" si="8">SUM(K42:L42)</f>
        <v>326</v>
      </c>
      <c r="R42" s="10">
        <f t="shared" ref="R42:R72" si="9">P42+Q42</f>
        <v>345</v>
      </c>
    </row>
    <row r="43" spans="1:25" ht="15" thickBot="1">
      <c r="A43" s="11">
        <v>40544</v>
      </c>
      <c r="B43" s="12">
        <v>87</v>
      </c>
      <c r="C43" s="12">
        <v>16</v>
      </c>
      <c r="D43" s="12"/>
      <c r="E43" s="12"/>
      <c r="F43" s="12"/>
      <c r="G43" s="12"/>
      <c r="H43" s="12"/>
      <c r="I43" s="12"/>
      <c r="J43" s="12"/>
      <c r="K43" s="12">
        <v>321</v>
      </c>
      <c r="L43" s="12"/>
      <c r="M43" s="12"/>
      <c r="N43" s="13"/>
      <c r="O43" s="13"/>
      <c r="P43" s="8">
        <f t="shared" ref="P43:P54" si="10">SUM(B43:H43)</f>
        <v>103</v>
      </c>
      <c r="Q43" s="8">
        <f t="shared" si="8"/>
        <v>321</v>
      </c>
      <c r="R43" s="10">
        <f t="shared" si="9"/>
        <v>424</v>
      </c>
    </row>
    <row r="44" spans="1:25" ht="15" thickBot="1">
      <c r="A44" s="11">
        <v>40575</v>
      </c>
      <c r="B44" s="13">
        <v>67</v>
      </c>
      <c r="C44" s="12">
        <v>16</v>
      </c>
      <c r="D44" s="12"/>
      <c r="E44" s="12"/>
      <c r="F44" s="12"/>
      <c r="G44" s="12"/>
      <c r="H44" s="12"/>
      <c r="I44" s="12"/>
      <c r="J44" s="12"/>
      <c r="K44" s="13">
        <v>281</v>
      </c>
      <c r="L44" s="12"/>
      <c r="M44" s="12"/>
      <c r="N44" s="13"/>
      <c r="O44" s="13"/>
      <c r="P44" s="8">
        <f t="shared" si="10"/>
        <v>83</v>
      </c>
      <c r="Q44" s="8">
        <f t="shared" si="8"/>
        <v>281</v>
      </c>
      <c r="R44" s="10">
        <f t="shared" si="9"/>
        <v>364</v>
      </c>
    </row>
    <row r="45" spans="1:25" ht="15" thickBot="1">
      <c r="A45" s="11">
        <v>40603</v>
      </c>
      <c r="B45" s="13">
        <v>298</v>
      </c>
      <c r="C45" s="13">
        <v>0</v>
      </c>
      <c r="D45" s="12"/>
      <c r="E45" s="12"/>
      <c r="F45" s="12"/>
      <c r="G45" s="12"/>
      <c r="H45" s="12"/>
      <c r="I45" s="12"/>
      <c r="J45" s="12"/>
      <c r="K45" s="13">
        <v>608</v>
      </c>
      <c r="L45" s="12"/>
      <c r="M45" s="12"/>
      <c r="N45" s="13"/>
      <c r="O45" s="13"/>
      <c r="P45" s="8">
        <f t="shared" si="10"/>
        <v>298</v>
      </c>
      <c r="Q45" s="8">
        <f t="shared" si="8"/>
        <v>608</v>
      </c>
      <c r="R45" s="10">
        <f t="shared" si="9"/>
        <v>906</v>
      </c>
    </row>
    <row r="46" spans="1:25" ht="15" thickBot="1">
      <c r="A46" s="11">
        <v>40634</v>
      </c>
      <c r="B46" s="13">
        <v>573</v>
      </c>
      <c r="C46" s="13">
        <v>0</v>
      </c>
      <c r="D46" s="12"/>
      <c r="E46" s="12"/>
      <c r="F46" s="12"/>
      <c r="G46" s="12"/>
      <c r="H46" s="12"/>
      <c r="I46" s="12"/>
      <c r="J46" s="12"/>
      <c r="K46" s="13">
        <v>493</v>
      </c>
      <c r="L46" s="12"/>
      <c r="M46" s="12"/>
      <c r="N46" s="13"/>
      <c r="O46" s="13"/>
      <c r="P46" s="8">
        <f t="shared" si="10"/>
        <v>573</v>
      </c>
      <c r="Q46" s="8">
        <f t="shared" si="8"/>
        <v>493</v>
      </c>
      <c r="R46" s="10">
        <f t="shared" si="9"/>
        <v>1066</v>
      </c>
    </row>
    <row r="47" spans="1:25" ht="15" thickBot="1">
      <c r="A47" s="11">
        <v>40664</v>
      </c>
      <c r="B47" s="13">
        <v>1142</v>
      </c>
      <c r="C47" s="13">
        <v>8</v>
      </c>
      <c r="D47" s="13"/>
      <c r="E47" s="12"/>
      <c r="F47" s="12"/>
      <c r="G47" s="12"/>
      <c r="H47" s="12"/>
      <c r="I47" s="12"/>
      <c r="J47" s="12"/>
      <c r="K47" s="13">
        <v>481</v>
      </c>
      <c r="L47" s="12"/>
      <c r="M47" s="12"/>
      <c r="N47" s="13"/>
      <c r="O47" s="13"/>
      <c r="P47" s="8">
        <f t="shared" si="10"/>
        <v>1150</v>
      </c>
      <c r="Q47" s="8">
        <f t="shared" si="8"/>
        <v>481</v>
      </c>
      <c r="R47" s="10">
        <f t="shared" si="9"/>
        <v>1631</v>
      </c>
    </row>
    <row r="48" spans="1:25" ht="15" thickBot="1">
      <c r="A48" s="11">
        <v>40695</v>
      </c>
      <c r="B48" s="13">
        <v>1708</v>
      </c>
      <c r="C48" s="13">
        <v>0</v>
      </c>
      <c r="D48" s="13"/>
      <c r="E48" s="12"/>
      <c r="F48" s="12"/>
      <c r="G48" s="12"/>
      <c r="H48" s="12"/>
      <c r="I48" s="12"/>
      <c r="J48" s="12"/>
      <c r="K48" s="13">
        <v>561</v>
      </c>
      <c r="L48" s="12"/>
      <c r="M48" s="12"/>
      <c r="N48" s="13"/>
      <c r="O48" s="13"/>
      <c r="P48" s="8">
        <f t="shared" si="10"/>
        <v>1708</v>
      </c>
      <c r="Q48" s="8">
        <f t="shared" si="8"/>
        <v>561</v>
      </c>
      <c r="R48" s="10">
        <f t="shared" si="9"/>
        <v>2269</v>
      </c>
    </row>
    <row r="49" spans="1:25" ht="15" thickBot="1">
      <c r="A49" s="11">
        <v>40725</v>
      </c>
      <c r="B49" s="13">
        <v>931</v>
      </c>
      <c r="C49" s="13">
        <v>1</v>
      </c>
      <c r="D49" s="13"/>
      <c r="E49" s="12"/>
      <c r="F49" s="12"/>
      <c r="G49" s="12"/>
      <c r="H49" s="12"/>
      <c r="I49" s="12"/>
      <c r="J49" s="12"/>
      <c r="K49" s="13">
        <v>125</v>
      </c>
      <c r="L49" s="12"/>
      <c r="M49" s="12"/>
      <c r="N49" s="13"/>
      <c r="O49" s="13"/>
      <c r="P49" s="8">
        <f t="shared" si="10"/>
        <v>932</v>
      </c>
      <c r="Q49" s="8">
        <f t="shared" si="8"/>
        <v>125</v>
      </c>
      <c r="R49" s="10">
        <f t="shared" si="9"/>
        <v>1057</v>
      </c>
    </row>
    <row r="50" spans="1:25" ht="15" thickBot="1">
      <c r="A50" s="11">
        <v>40756</v>
      </c>
      <c r="B50" s="13">
        <v>1362</v>
      </c>
      <c r="C50" s="13">
        <v>1</v>
      </c>
      <c r="D50" s="13"/>
      <c r="E50" s="12"/>
      <c r="F50" s="12"/>
      <c r="G50" s="12"/>
      <c r="H50" s="12"/>
      <c r="I50" s="12"/>
      <c r="J50" s="12"/>
      <c r="K50" s="13">
        <v>302</v>
      </c>
      <c r="L50" s="12"/>
      <c r="M50" s="12"/>
      <c r="N50" s="13"/>
      <c r="O50" s="13"/>
      <c r="P50" s="8">
        <f t="shared" si="10"/>
        <v>1363</v>
      </c>
      <c r="Q50" s="8">
        <f t="shared" si="8"/>
        <v>302</v>
      </c>
      <c r="R50" s="10">
        <f t="shared" si="9"/>
        <v>1665</v>
      </c>
    </row>
    <row r="51" spans="1:25" ht="15" thickBot="1">
      <c r="A51" s="11">
        <v>40787</v>
      </c>
      <c r="B51" s="13">
        <v>1031</v>
      </c>
      <c r="C51" s="13">
        <v>0</v>
      </c>
      <c r="D51" s="13"/>
      <c r="E51" s="12"/>
      <c r="F51" s="12"/>
      <c r="G51" s="12"/>
      <c r="H51" s="12"/>
      <c r="I51" s="12"/>
      <c r="J51" s="12"/>
      <c r="K51" s="13">
        <v>723</v>
      </c>
      <c r="L51" s="12"/>
      <c r="M51" s="12"/>
      <c r="N51" s="13"/>
      <c r="O51" s="13"/>
      <c r="P51" s="8">
        <f t="shared" si="10"/>
        <v>1031</v>
      </c>
      <c r="Q51" s="8">
        <f t="shared" si="8"/>
        <v>723</v>
      </c>
      <c r="R51" s="10">
        <f t="shared" si="9"/>
        <v>1754</v>
      </c>
    </row>
    <row r="52" spans="1:25" ht="15" thickBot="1">
      <c r="A52" s="11">
        <v>40817</v>
      </c>
      <c r="B52" s="13">
        <v>849</v>
      </c>
      <c r="C52" s="13">
        <v>17</v>
      </c>
      <c r="D52" s="13"/>
      <c r="E52" s="12"/>
      <c r="F52" s="12"/>
      <c r="G52" s="12"/>
      <c r="H52" s="12"/>
      <c r="I52" s="12"/>
      <c r="J52" s="12"/>
      <c r="K52" s="13">
        <v>1108</v>
      </c>
      <c r="L52" s="12"/>
      <c r="M52" s="12"/>
      <c r="N52" s="13"/>
      <c r="O52" s="13"/>
      <c r="P52" s="8">
        <f t="shared" si="10"/>
        <v>866</v>
      </c>
      <c r="Q52" s="8">
        <f t="shared" si="8"/>
        <v>1108</v>
      </c>
      <c r="R52" s="10">
        <f t="shared" si="9"/>
        <v>1974</v>
      </c>
    </row>
    <row r="53" spans="1:25" ht="15" thickBot="1">
      <c r="A53" s="11">
        <v>40848</v>
      </c>
      <c r="B53" s="13">
        <v>672</v>
      </c>
      <c r="C53" s="13">
        <v>101</v>
      </c>
      <c r="D53" s="13"/>
      <c r="E53" s="12"/>
      <c r="F53" s="12"/>
      <c r="G53" s="12"/>
      <c r="H53" s="12"/>
      <c r="I53" s="12"/>
      <c r="J53" s="12"/>
      <c r="K53" s="13">
        <v>1139</v>
      </c>
      <c r="L53" s="12"/>
      <c r="M53" s="12"/>
      <c r="N53" s="13"/>
      <c r="O53" s="13"/>
      <c r="P53" s="8">
        <f t="shared" si="10"/>
        <v>773</v>
      </c>
      <c r="Q53" s="8">
        <f t="shared" si="8"/>
        <v>1139</v>
      </c>
      <c r="R53" s="10">
        <f t="shared" si="9"/>
        <v>1912</v>
      </c>
    </row>
    <row r="54" spans="1:25" ht="15" thickBot="1">
      <c r="A54" s="14">
        <v>40878</v>
      </c>
      <c r="B54" s="15">
        <v>954</v>
      </c>
      <c r="C54" s="15">
        <v>182</v>
      </c>
      <c r="D54" s="15">
        <v>76</v>
      </c>
      <c r="E54" s="15"/>
      <c r="F54" s="15"/>
      <c r="G54" s="15"/>
      <c r="H54" s="15"/>
      <c r="I54" s="15"/>
      <c r="J54" s="15"/>
      <c r="K54" s="15">
        <v>1529</v>
      </c>
      <c r="L54" s="15"/>
      <c r="M54" s="15"/>
      <c r="N54" s="15"/>
      <c r="O54" s="15"/>
      <c r="P54" s="8">
        <f t="shared" si="10"/>
        <v>1212</v>
      </c>
      <c r="Q54" s="8">
        <f t="shared" si="8"/>
        <v>1529</v>
      </c>
      <c r="R54" s="10">
        <f t="shared" si="9"/>
        <v>2741</v>
      </c>
      <c r="S54" s="10">
        <f>SUM(P43:P54)</f>
        <v>10092</v>
      </c>
      <c r="T54" s="10">
        <f>SUM(Q43:Q54)</f>
        <v>7671</v>
      </c>
    </row>
    <row r="55" spans="1:25" ht="15" thickBot="1">
      <c r="A55" s="11">
        <v>40909</v>
      </c>
      <c r="B55" s="12">
        <v>676</v>
      </c>
      <c r="C55" s="12">
        <v>0</v>
      </c>
      <c r="D55" s="12">
        <v>36</v>
      </c>
      <c r="E55" s="12">
        <v>112</v>
      </c>
      <c r="F55" s="12"/>
      <c r="G55" s="12"/>
      <c r="H55" s="12"/>
      <c r="I55" s="12"/>
      <c r="J55" s="12"/>
      <c r="K55" s="12">
        <v>603</v>
      </c>
      <c r="L55" s="12"/>
      <c r="M55" s="12"/>
      <c r="N55" s="13"/>
      <c r="O55" s="13"/>
      <c r="P55" s="8">
        <f t="shared" ref="P55:P67" si="11">SUM(B55:I55)</f>
        <v>824</v>
      </c>
      <c r="Q55" s="8">
        <f>SUM(K55:N55)</f>
        <v>603</v>
      </c>
      <c r="R55" s="10">
        <f t="shared" si="9"/>
        <v>1427</v>
      </c>
    </row>
    <row r="56" spans="1:25" ht="15" thickBot="1">
      <c r="A56" s="11">
        <v>40940</v>
      </c>
      <c r="B56" s="12">
        <v>478</v>
      </c>
      <c r="C56" s="12">
        <v>2</v>
      </c>
      <c r="D56" s="12">
        <v>44</v>
      </c>
      <c r="E56" s="12">
        <v>115</v>
      </c>
      <c r="F56" s="12"/>
      <c r="G56" s="12"/>
      <c r="H56" s="12"/>
      <c r="I56" s="12"/>
      <c r="J56" s="12"/>
      <c r="K56" s="12">
        <v>1023</v>
      </c>
      <c r="L56" s="12"/>
      <c r="M56" s="12"/>
      <c r="N56" s="13"/>
      <c r="O56" s="13"/>
      <c r="P56" s="8">
        <f t="shared" si="11"/>
        <v>639</v>
      </c>
      <c r="Q56" s="8">
        <f t="shared" ref="Q56:Q63" si="12">SUM(K56:L56)</f>
        <v>1023</v>
      </c>
      <c r="R56" s="10">
        <f t="shared" si="9"/>
        <v>1662</v>
      </c>
    </row>
    <row r="57" spans="1:25" ht="15" thickBot="1">
      <c r="A57" s="11">
        <v>40980</v>
      </c>
      <c r="B57" s="12">
        <v>579</v>
      </c>
      <c r="C57" s="12">
        <v>0</v>
      </c>
      <c r="D57" s="12">
        <v>56</v>
      </c>
      <c r="E57" s="12">
        <v>326</v>
      </c>
      <c r="F57" s="12"/>
      <c r="G57" s="12"/>
      <c r="H57" s="12"/>
      <c r="I57" s="12"/>
      <c r="J57" s="12"/>
      <c r="K57" s="12">
        <v>2289</v>
      </c>
      <c r="L57" s="12">
        <v>911</v>
      </c>
      <c r="M57" s="12"/>
      <c r="N57" s="13"/>
      <c r="O57" s="13"/>
      <c r="P57" s="8">
        <f t="shared" si="11"/>
        <v>961</v>
      </c>
      <c r="Q57" s="8">
        <f t="shared" si="12"/>
        <v>3200</v>
      </c>
      <c r="R57" s="10">
        <f t="shared" si="9"/>
        <v>4161</v>
      </c>
    </row>
    <row r="58" spans="1:25" ht="15" thickBot="1">
      <c r="A58" s="11">
        <v>41011</v>
      </c>
      <c r="B58" s="12">
        <v>370</v>
      </c>
      <c r="C58" s="12">
        <v>0</v>
      </c>
      <c r="D58" s="12">
        <v>79</v>
      </c>
      <c r="E58" s="12">
        <v>30</v>
      </c>
      <c r="F58" s="12"/>
      <c r="G58" s="12"/>
      <c r="H58" s="12"/>
      <c r="I58" s="12"/>
      <c r="J58" s="12"/>
      <c r="K58" s="12">
        <v>1462</v>
      </c>
      <c r="L58" s="12">
        <v>1654</v>
      </c>
      <c r="M58" s="12"/>
      <c r="N58" s="13"/>
      <c r="O58" s="13"/>
      <c r="P58" s="8">
        <f t="shared" si="11"/>
        <v>479</v>
      </c>
      <c r="Q58" s="8">
        <f t="shared" si="12"/>
        <v>3116</v>
      </c>
      <c r="R58" s="10">
        <f t="shared" si="9"/>
        <v>3595</v>
      </c>
    </row>
    <row r="59" spans="1:25" ht="15" thickBot="1">
      <c r="A59" s="11">
        <v>41041</v>
      </c>
      <c r="B59" s="12">
        <v>510</v>
      </c>
      <c r="C59" s="12">
        <v>0</v>
      </c>
      <c r="D59" s="12">
        <v>85</v>
      </c>
      <c r="E59" s="12">
        <v>11</v>
      </c>
      <c r="F59" s="12">
        <v>6</v>
      </c>
      <c r="G59" s="12"/>
      <c r="H59" s="12"/>
      <c r="I59" s="12"/>
      <c r="J59" s="12"/>
      <c r="K59" s="12">
        <v>1680</v>
      </c>
      <c r="L59" s="12">
        <v>1086</v>
      </c>
      <c r="M59" s="12"/>
      <c r="N59" s="13"/>
      <c r="O59" s="13"/>
      <c r="P59" s="8">
        <f t="shared" si="11"/>
        <v>612</v>
      </c>
      <c r="Q59" s="8">
        <f t="shared" si="12"/>
        <v>2766</v>
      </c>
      <c r="R59" s="10">
        <f t="shared" si="9"/>
        <v>3378</v>
      </c>
    </row>
    <row r="60" spans="1:25" ht="15" thickBot="1">
      <c r="A60" s="11">
        <v>41072</v>
      </c>
      <c r="B60" s="12">
        <v>535</v>
      </c>
      <c r="C60" s="12">
        <v>127</v>
      </c>
      <c r="D60" s="12">
        <v>33</v>
      </c>
      <c r="E60" s="12">
        <v>79</v>
      </c>
      <c r="F60" s="12">
        <v>89</v>
      </c>
      <c r="G60" s="12"/>
      <c r="H60" s="12"/>
      <c r="I60" s="12"/>
      <c r="J60" s="12"/>
      <c r="K60" s="12">
        <v>1760</v>
      </c>
      <c r="L60" s="12">
        <v>695</v>
      </c>
      <c r="M60" s="12"/>
      <c r="N60" s="13"/>
      <c r="O60" s="13"/>
      <c r="P60" s="8">
        <f t="shared" si="11"/>
        <v>863</v>
      </c>
      <c r="Q60" s="8">
        <f t="shared" si="12"/>
        <v>2455</v>
      </c>
      <c r="R60" s="10">
        <f t="shared" si="9"/>
        <v>3318</v>
      </c>
    </row>
    <row r="61" spans="1:25" ht="15" thickBot="1">
      <c r="A61" s="11">
        <v>41102</v>
      </c>
      <c r="B61" s="12">
        <v>395</v>
      </c>
      <c r="C61" s="12">
        <v>6</v>
      </c>
      <c r="D61" s="12">
        <v>33</v>
      </c>
      <c r="E61" s="12">
        <v>0</v>
      </c>
      <c r="F61" s="12">
        <v>38</v>
      </c>
      <c r="G61" s="12">
        <v>7</v>
      </c>
      <c r="H61" s="12"/>
      <c r="I61" s="12"/>
      <c r="J61" s="12"/>
      <c r="K61" s="12">
        <v>1849</v>
      </c>
      <c r="L61" s="12">
        <v>688</v>
      </c>
      <c r="M61" s="12"/>
      <c r="N61" s="13"/>
      <c r="O61" s="13"/>
      <c r="P61" s="8">
        <f t="shared" si="11"/>
        <v>479</v>
      </c>
      <c r="Q61" s="8">
        <f t="shared" si="12"/>
        <v>2537</v>
      </c>
      <c r="R61" s="10">
        <f t="shared" si="9"/>
        <v>3016</v>
      </c>
    </row>
    <row r="62" spans="1:25" ht="15" thickBot="1">
      <c r="A62" s="11">
        <v>41133</v>
      </c>
      <c r="B62" s="12">
        <v>685</v>
      </c>
      <c r="C62" s="12">
        <v>1</v>
      </c>
      <c r="D62" s="12">
        <v>37</v>
      </c>
      <c r="E62" s="12">
        <v>0</v>
      </c>
      <c r="F62" s="12">
        <v>34</v>
      </c>
      <c r="G62" s="12">
        <v>9</v>
      </c>
      <c r="H62" s="12">
        <v>100</v>
      </c>
      <c r="I62" s="12"/>
      <c r="J62" s="12"/>
      <c r="K62" s="12">
        <v>2831</v>
      </c>
      <c r="L62" s="12">
        <v>1047</v>
      </c>
      <c r="M62" s="12"/>
      <c r="N62" s="13"/>
      <c r="O62" s="13"/>
      <c r="P62" s="8">
        <f t="shared" si="11"/>
        <v>866</v>
      </c>
      <c r="Q62" s="8">
        <f t="shared" si="12"/>
        <v>3878</v>
      </c>
      <c r="R62" s="10">
        <f t="shared" si="9"/>
        <v>4744</v>
      </c>
      <c r="S62" s="21"/>
      <c r="T62" s="21"/>
      <c r="U62" s="21"/>
      <c r="V62" s="21"/>
      <c r="W62" s="21"/>
      <c r="X62" s="21"/>
      <c r="Y62" s="21"/>
    </row>
    <row r="63" spans="1:25" ht="15" thickBot="1">
      <c r="A63" s="11">
        <f>A24</f>
        <v>41164</v>
      </c>
      <c r="B63" s="12">
        <v>984</v>
      </c>
      <c r="C63" s="12">
        <v>0</v>
      </c>
      <c r="D63" s="12">
        <v>36</v>
      </c>
      <c r="E63" s="12">
        <v>0</v>
      </c>
      <c r="F63" s="12">
        <v>59</v>
      </c>
      <c r="G63" s="12">
        <v>16</v>
      </c>
      <c r="H63" s="12">
        <v>150</v>
      </c>
      <c r="I63" s="12">
        <v>61</v>
      </c>
      <c r="J63" s="12"/>
      <c r="K63" s="12">
        <v>2851</v>
      </c>
      <c r="L63" s="12">
        <v>1652</v>
      </c>
      <c r="M63" s="12"/>
      <c r="N63" s="13"/>
      <c r="O63" s="13"/>
      <c r="P63" s="8">
        <f t="shared" si="11"/>
        <v>1306</v>
      </c>
      <c r="Q63" s="8">
        <f t="shared" si="12"/>
        <v>4503</v>
      </c>
      <c r="R63" s="10">
        <f t="shared" si="9"/>
        <v>5809</v>
      </c>
    </row>
    <row r="64" spans="1:25" ht="15" thickBot="1">
      <c r="A64" s="11">
        <f>A25</f>
        <v>41194</v>
      </c>
      <c r="B64" s="13">
        <v>1579</v>
      </c>
      <c r="C64" s="13">
        <v>0</v>
      </c>
      <c r="D64" s="13">
        <v>30</v>
      </c>
      <c r="E64" s="13">
        <v>-2</v>
      </c>
      <c r="F64" s="13">
        <v>118</v>
      </c>
      <c r="G64" s="13">
        <v>16</v>
      </c>
      <c r="H64" s="13">
        <v>450</v>
      </c>
      <c r="I64" s="13">
        <v>47</v>
      </c>
      <c r="J64" s="13"/>
      <c r="K64" s="13">
        <v>2961</v>
      </c>
      <c r="L64" s="13">
        <v>1889</v>
      </c>
      <c r="M64" s="12">
        <v>144</v>
      </c>
      <c r="N64" s="13"/>
      <c r="O64" s="13"/>
      <c r="P64" s="8">
        <f t="shared" si="11"/>
        <v>2238</v>
      </c>
      <c r="Q64" s="8">
        <f>SUM(K64:M64)</f>
        <v>4994</v>
      </c>
      <c r="R64" s="10">
        <f t="shared" si="9"/>
        <v>7232</v>
      </c>
      <c r="S64" s="10"/>
    </row>
    <row r="65" spans="1:20" ht="15" thickBot="1">
      <c r="A65" s="11">
        <f>A26</f>
        <v>41225</v>
      </c>
      <c r="B65" s="13">
        <v>1539</v>
      </c>
      <c r="C65" s="13">
        <v>3</v>
      </c>
      <c r="D65" s="13">
        <v>42</v>
      </c>
      <c r="E65" s="13">
        <v>0</v>
      </c>
      <c r="F65" s="13">
        <v>172</v>
      </c>
      <c r="G65" s="13">
        <v>26</v>
      </c>
      <c r="H65" s="13">
        <v>800</v>
      </c>
      <c r="I65" s="13">
        <v>32</v>
      </c>
      <c r="J65" s="13"/>
      <c r="K65" s="13">
        <v>1519</v>
      </c>
      <c r="L65" s="13">
        <v>1766</v>
      </c>
      <c r="M65" s="13">
        <v>1259</v>
      </c>
      <c r="N65" s="13"/>
      <c r="O65" s="13"/>
      <c r="P65" s="8">
        <f t="shared" si="11"/>
        <v>2614</v>
      </c>
      <c r="Q65" s="8">
        <f>SUM(K65:M65)</f>
        <v>4544</v>
      </c>
      <c r="R65" s="10">
        <f t="shared" si="9"/>
        <v>7158</v>
      </c>
      <c r="S65" s="10"/>
    </row>
    <row r="66" spans="1:20" ht="15" thickBot="1">
      <c r="A66" s="14">
        <f>A27</f>
        <v>41255</v>
      </c>
      <c r="B66" s="15">
        <v>1489</v>
      </c>
      <c r="C66" s="15">
        <v>0</v>
      </c>
      <c r="D66" s="15">
        <v>77</v>
      </c>
      <c r="E66" s="15">
        <v>0</v>
      </c>
      <c r="F66" s="15">
        <v>167</v>
      </c>
      <c r="G66" s="15">
        <v>19</v>
      </c>
      <c r="H66" s="15">
        <v>900</v>
      </c>
      <c r="I66" s="15">
        <v>52</v>
      </c>
      <c r="J66" s="15"/>
      <c r="K66" s="15">
        <v>2633</v>
      </c>
      <c r="L66" s="15">
        <v>1361</v>
      </c>
      <c r="M66" s="15">
        <v>971</v>
      </c>
      <c r="N66" s="15"/>
      <c r="O66" s="15"/>
      <c r="P66" s="8">
        <f t="shared" si="11"/>
        <v>2704</v>
      </c>
      <c r="Q66" s="8">
        <f>SUM(K66:M66)</f>
        <v>4965</v>
      </c>
      <c r="R66" s="10">
        <f t="shared" si="9"/>
        <v>7669</v>
      </c>
      <c r="S66" s="10">
        <f>SUM(P55:P66)</f>
        <v>14585</v>
      </c>
      <c r="T66" s="10">
        <f>SUM(Q55:Q66)</f>
        <v>38584</v>
      </c>
    </row>
    <row r="67" spans="1:20">
      <c r="A67" s="11">
        <v>41286</v>
      </c>
      <c r="B67" s="13">
        <f t="shared" ref="B67:E72" si="13">C28</f>
        <v>650</v>
      </c>
      <c r="C67" s="13">
        <f t="shared" si="13"/>
        <v>1</v>
      </c>
      <c r="D67" s="13">
        <f t="shared" si="13"/>
        <v>257</v>
      </c>
      <c r="E67" s="13">
        <f t="shared" si="13"/>
        <v>0</v>
      </c>
      <c r="F67" s="13">
        <f t="shared" ref="F67:I72" si="14">H28</f>
        <v>81</v>
      </c>
      <c r="G67" s="13">
        <f t="shared" si="14"/>
        <v>8</v>
      </c>
      <c r="H67" s="13">
        <f t="shared" si="14"/>
        <v>1350</v>
      </c>
      <c r="I67" s="13">
        <f t="shared" si="14"/>
        <v>25</v>
      </c>
      <c r="J67" s="13"/>
      <c r="K67" s="13">
        <f t="shared" ref="K67:K72" si="15">B28</f>
        <v>1140</v>
      </c>
      <c r="L67" s="13">
        <f t="shared" ref="L67:L72" si="16">G28</f>
        <v>874</v>
      </c>
      <c r="M67" s="13">
        <f t="shared" ref="M67:O72" si="17">L28</f>
        <v>338</v>
      </c>
      <c r="N67" s="13">
        <f t="shared" si="17"/>
        <v>2</v>
      </c>
      <c r="O67" s="13">
        <f t="shared" si="17"/>
        <v>0</v>
      </c>
      <c r="P67" s="13">
        <f t="shared" si="11"/>
        <v>2372</v>
      </c>
      <c r="Q67" s="13">
        <f>SUM(K67:N67)</f>
        <v>2354</v>
      </c>
      <c r="R67" s="10">
        <f t="shared" si="9"/>
        <v>4726</v>
      </c>
      <c r="S67" s="10"/>
      <c r="T67" s="10"/>
    </row>
    <row r="68" spans="1:20">
      <c r="A68" s="11">
        <v>41317</v>
      </c>
      <c r="B68" s="13">
        <f t="shared" si="13"/>
        <v>653</v>
      </c>
      <c r="C68" s="13">
        <f t="shared" si="13"/>
        <v>1</v>
      </c>
      <c r="D68" s="13">
        <f t="shared" si="13"/>
        <v>337</v>
      </c>
      <c r="E68" s="13">
        <f t="shared" si="13"/>
        <v>0</v>
      </c>
      <c r="F68" s="13">
        <f t="shared" si="14"/>
        <v>158</v>
      </c>
      <c r="G68" s="13">
        <f t="shared" si="14"/>
        <v>15</v>
      </c>
      <c r="H68" s="13">
        <f t="shared" si="14"/>
        <v>1450</v>
      </c>
      <c r="I68" s="13">
        <f t="shared" si="14"/>
        <v>52</v>
      </c>
      <c r="J68" s="13"/>
      <c r="K68" s="13">
        <f t="shared" si="15"/>
        <v>1626</v>
      </c>
      <c r="L68" s="13">
        <f t="shared" si="16"/>
        <v>693</v>
      </c>
      <c r="M68" s="13">
        <f t="shared" si="17"/>
        <v>334</v>
      </c>
      <c r="N68" s="13">
        <f t="shared" si="17"/>
        <v>17</v>
      </c>
      <c r="O68" s="13">
        <f t="shared" si="17"/>
        <v>119</v>
      </c>
      <c r="P68" s="13">
        <f>SUM(B68:I68)</f>
        <v>2666</v>
      </c>
      <c r="Q68" s="13">
        <f>SUM(K68:O68)</f>
        <v>2789</v>
      </c>
      <c r="R68" s="10">
        <f t="shared" si="9"/>
        <v>5455</v>
      </c>
      <c r="S68" s="10"/>
      <c r="T68" s="10"/>
    </row>
    <row r="69" spans="1:20">
      <c r="A69" s="11">
        <v>41345</v>
      </c>
      <c r="B69" s="13">
        <f t="shared" si="13"/>
        <v>2236</v>
      </c>
      <c r="C69" s="13">
        <f t="shared" si="13"/>
        <v>0</v>
      </c>
      <c r="D69" s="13">
        <f t="shared" si="13"/>
        <v>31</v>
      </c>
      <c r="E69" s="13">
        <f t="shared" si="13"/>
        <v>0</v>
      </c>
      <c r="F69" s="13">
        <f t="shared" si="14"/>
        <v>180</v>
      </c>
      <c r="G69" s="13">
        <f t="shared" si="14"/>
        <v>23</v>
      </c>
      <c r="H69" s="13">
        <f t="shared" si="14"/>
        <v>1950</v>
      </c>
      <c r="I69" s="13">
        <f t="shared" si="14"/>
        <v>133</v>
      </c>
      <c r="J69" s="13"/>
      <c r="K69" s="13">
        <f t="shared" si="15"/>
        <v>1478</v>
      </c>
      <c r="L69" s="13">
        <f t="shared" si="16"/>
        <v>786</v>
      </c>
      <c r="M69" s="13">
        <f t="shared" si="17"/>
        <v>494</v>
      </c>
      <c r="N69" s="13">
        <f t="shared" si="17"/>
        <v>26</v>
      </c>
      <c r="O69" s="13">
        <f t="shared" si="17"/>
        <v>295</v>
      </c>
      <c r="P69" s="13">
        <f>SUM(B69:I69)</f>
        <v>4553</v>
      </c>
      <c r="Q69" s="13">
        <f>SUM(K69:O69)</f>
        <v>3079</v>
      </c>
      <c r="R69" s="10">
        <f t="shared" si="9"/>
        <v>7632</v>
      </c>
    </row>
    <row r="70" spans="1:20">
      <c r="A70" s="11">
        <v>41376</v>
      </c>
      <c r="B70" s="13">
        <f t="shared" si="13"/>
        <v>1937</v>
      </c>
      <c r="C70" s="13">
        <f t="shared" si="13"/>
        <v>0</v>
      </c>
      <c r="D70" s="13">
        <f t="shared" si="13"/>
        <v>127</v>
      </c>
      <c r="E70" s="13">
        <f t="shared" si="13"/>
        <v>0</v>
      </c>
      <c r="F70" s="13">
        <f t="shared" si="14"/>
        <v>147</v>
      </c>
      <c r="G70" s="13">
        <f t="shared" si="14"/>
        <v>22</v>
      </c>
      <c r="H70" s="13">
        <f t="shared" si="14"/>
        <v>2100</v>
      </c>
      <c r="I70" s="13">
        <f t="shared" si="14"/>
        <v>70</v>
      </c>
      <c r="J70" s="13"/>
      <c r="K70" s="13">
        <f t="shared" si="15"/>
        <v>1306</v>
      </c>
      <c r="L70" s="13">
        <f t="shared" si="16"/>
        <v>599</v>
      </c>
      <c r="M70" s="13">
        <f t="shared" si="17"/>
        <v>411</v>
      </c>
      <c r="N70" s="13">
        <f t="shared" si="17"/>
        <v>55</v>
      </c>
      <c r="O70" s="13">
        <f t="shared" si="17"/>
        <v>364</v>
      </c>
      <c r="P70" s="13">
        <f>SUM(B70:I70)</f>
        <v>4403</v>
      </c>
      <c r="Q70" s="13">
        <f>SUM(K70:O70)</f>
        <v>2735</v>
      </c>
      <c r="R70" s="10">
        <f t="shared" si="9"/>
        <v>7138</v>
      </c>
    </row>
    <row r="71" spans="1:20">
      <c r="A71" s="11">
        <v>41406</v>
      </c>
      <c r="B71" s="13">
        <f t="shared" si="13"/>
        <v>2138</v>
      </c>
      <c r="C71" s="13">
        <f t="shared" si="13"/>
        <v>60</v>
      </c>
      <c r="D71" s="13">
        <f t="shared" si="13"/>
        <v>91</v>
      </c>
      <c r="E71" s="13">
        <f t="shared" si="13"/>
        <v>0</v>
      </c>
      <c r="F71" s="13">
        <f t="shared" si="14"/>
        <v>157</v>
      </c>
      <c r="G71" s="13">
        <f t="shared" si="14"/>
        <v>15</v>
      </c>
      <c r="H71" s="13">
        <f t="shared" si="14"/>
        <v>2000</v>
      </c>
      <c r="I71" s="13">
        <f t="shared" si="14"/>
        <v>84</v>
      </c>
      <c r="J71" s="13"/>
      <c r="K71" s="13">
        <f t="shared" si="15"/>
        <v>1607</v>
      </c>
      <c r="L71" s="13">
        <f t="shared" si="16"/>
        <v>678</v>
      </c>
      <c r="M71" s="13">
        <f t="shared" si="17"/>
        <v>450</v>
      </c>
      <c r="N71" s="13">
        <f t="shared" si="17"/>
        <v>58</v>
      </c>
      <c r="O71" s="13">
        <f t="shared" si="17"/>
        <v>416</v>
      </c>
      <c r="P71" s="13">
        <f>SUM(B71:I71)</f>
        <v>4545</v>
      </c>
      <c r="Q71" s="13">
        <f>SUM(K71:O71)</f>
        <v>3209</v>
      </c>
      <c r="R71" s="10">
        <f t="shared" si="9"/>
        <v>7754</v>
      </c>
    </row>
    <row r="72" spans="1:20">
      <c r="A72" s="11">
        <v>41437</v>
      </c>
      <c r="B72" s="13">
        <f t="shared" si="13"/>
        <v>2225</v>
      </c>
      <c r="C72" s="13">
        <f t="shared" si="13"/>
        <v>53</v>
      </c>
      <c r="D72" s="13">
        <f t="shared" si="13"/>
        <v>39</v>
      </c>
      <c r="E72" s="13">
        <f t="shared" si="13"/>
        <v>0</v>
      </c>
      <c r="F72" s="13">
        <f t="shared" si="14"/>
        <v>177</v>
      </c>
      <c r="G72" s="13">
        <f t="shared" si="14"/>
        <v>208</v>
      </c>
      <c r="H72" s="13">
        <f t="shared" si="14"/>
        <v>1800</v>
      </c>
      <c r="I72" s="13">
        <f t="shared" si="14"/>
        <v>44</v>
      </c>
      <c r="J72" s="13">
        <f>O33</f>
        <v>27</v>
      </c>
      <c r="K72" s="13">
        <f t="shared" si="15"/>
        <v>2698</v>
      </c>
      <c r="L72" s="13">
        <f t="shared" si="16"/>
        <v>584</v>
      </c>
      <c r="M72" s="13">
        <f t="shared" si="17"/>
        <v>455</v>
      </c>
      <c r="N72" s="13">
        <f t="shared" si="17"/>
        <v>42</v>
      </c>
      <c r="O72" s="13">
        <f t="shared" si="17"/>
        <v>390</v>
      </c>
      <c r="P72" s="13">
        <f>SUM(B72:J72)</f>
        <v>4573</v>
      </c>
      <c r="Q72" s="13">
        <f>SUM(K72:O72)</f>
        <v>4169</v>
      </c>
      <c r="R72" s="10">
        <f t="shared" si="9"/>
        <v>8742</v>
      </c>
    </row>
    <row r="73" spans="1:20">
      <c r="Q73" s="10"/>
    </row>
    <row r="75" spans="1:20">
      <c r="A75" s="1">
        <v>2011</v>
      </c>
    </row>
    <row r="76" spans="1:20">
      <c r="A76" s="1">
        <v>2012</v>
      </c>
      <c r="B76" s="22">
        <f>SUM(B55:B66)/SUM($P55:$Q66)</f>
        <v>0.18467528070868364</v>
      </c>
      <c r="C76" s="22">
        <f t="shared" ref="C76:O76" si="18">SUM(C55:C66)/SUM($P55:$Q66)</f>
        <v>2.6143053282928022E-3</v>
      </c>
      <c r="D76" s="22">
        <f t="shared" si="18"/>
        <v>1.1059075777238617E-2</v>
      </c>
      <c r="E76" s="22">
        <f t="shared" si="18"/>
        <v>1.2620135793413456E-2</v>
      </c>
      <c r="F76" s="22">
        <f t="shared" si="18"/>
        <v>1.2845831217438734E-2</v>
      </c>
      <c r="G76" s="22">
        <f t="shared" si="18"/>
        <v>1.7491395361959037E-3</v>
      </c>
      <c r="H76" s="22">
        <f t="shared" si="18"/>
        <v>4.5139084805055581E-2</v>
      </c>
      <c r="I76" s="22">
        <f t="shared" si="18"/>
        <v>3.611126784404446E-3</v>
      </c>
      <c r="J76" s="22">
        <f t="shared" si="18"/>
        <v>0</v>
      </c>
      <c r="K76" s="22">
        <f t="shared" si="18"/>
        <v>0.4412533619214204</v>
      </c>
      <c r="L76" s="22">
        <f t="shared" si="18"/>
        <v>0.23978258007485564</v>
      </c>
      <c r="M76" s="22">
        <f t="shared" si="18"/>
        <v>4.4650078053000808E-2</v>
      </c>
      <c r="N76" s="22">
        <f t="shared" si="18"/>
        <v>0</v>
      </c>
      <c r="O76" s="22">
        <f t="shared" si="18"/>
        <v>0</v>
      </c>
      <c r="R76" s="23"/>
    </row>
    <row r="78" spans="1:20">
      <c r="A78" s="24">
        <v>2010</v>
      </c>
      <c r="B78" s="10">
        <f>B43</f>
        <v>87</v>
      </c>
      <c r="C78" s="10">
        <f t="shared" ref="C78:K78" si="19">C43</f>
        <v>16</v>
      </c>
      <c r="D78" s="10">
        <f t="shared" si="19"/>
        <v>0</v>
      </c>
      <c r="E78" s="10">
        <f t="shared" si="19"/>
        <v>0</v>
      </c>
      <c r="F78" s="10">
        <f t="shared" si="19"/>
        <v>0</v>
      </c>
      <c r="G78" s="10">
        <f t="shared" si="19"/>
        <v>0</v>
      </c>
      <c r="H78" s="10">
        <f t="shared" si="19"/>
        <v>0</v>
      </c>
      <c r="I78" s="10">
        <f t="shared" si="19"/>
        <v>0</v>
      </c>
      <c r="J78" s="10">
        <f t="shared" si="19"/>
        <v>0</v>
      </c>
      <c r="K78" s="10">
        <f t="shared" si="19"/>
        <v>321</v>
      </c>
      <c r="L78" s="10"/>
      <c r="M78" s="10"/>
      <c r="N78" s="10"/>
      <c r="O78" s="10"/>
      <c r="P78" s="18">
        <f>SUM(B78:L78)</f>
        <v>424</v>
      </c>
    </row>
    <row r="79" spans="1:20">
      <c r="A79" s="24">
        <v>2011</v>
      </c>
      <c r="B79" s="10">
        <f>SUM(B44:B55)</f>
        <v>10263</v>
      </c>
      <c r="C79" s="10">
        <f t="shared" ref="C79:K79" si="20">SUM(C44:C55)</f>
        <v>326</v>
      </c>
      <c r="D79" s="10">
        <f t="shared" si="20"/>
        <v>112</v>
      </c>
      <c r="E79" s="10">
        <f t="shared" si="20"/>
        <v>112</v>
      </c>
      <c r="F79" s="10">
        <f t="shared" si="20"/>
        <v>0</v>
      </c>
      <c r="G79" s="10">
        <f t="shared" si="20"/>
        <v>0</v>
      </c>
      <c r="H79" s="10">
        <f t="shared" si="20"/>
        <v>0</v>
      </c>
      <c r="I79" s="10">
        <f t="shared" si="20"/>
        <v>0</v>
      </c>
      <c r="J79" s="10">
        <f t="shared" si="20"/>
        <v>0</v>
      </c>
      <c r="K79" s="10">
        <f t="shared" si="20"/>
        <v>7953</v>
      </c>
      <c r="L79" s="10"/>
      <c r="M79" s="10"/>
      <c r="N79" s="10"/>
      <c r="O79" s="10"/>
      <c r="P79" s="18">
        <f>SUM(B79:L79)</f>
        <v>18766</v>
      </c>
    </row>
    <row r="80" spans="1:20">
      <c r="A80" s="24">
        <v>2012</v>
      </c>
      <c r="B80" s="10">
        <f>SUM(B56:B69)</f>
        <v>12682</v>
      </c>
      <c r="C80" s="10">
        <f t="shared" ref="C80:O80" si="21">SUM(C56:C69)</f>
        <v>141</v>
      </c>
      <c r="D80" s="10">
        <f t="shared" si="21"/>
        <v>1177</v>
      </c>
      <c r="E80" s="10">
        <f t="shared" si="21"/>
        <v>559</v>
      </c>
      <c r="F80" s="10">
        <f t="shared" si="21"/>
        <v>1102</v>
      </c>
      <c r="G80" s="10">
        <f t="shared" si="21"/>
        <v>139</v>
      </c>
      <c r="H80" s="10">
        <f t="shared" si="21"/>
        <v>7150</v>
      </c>
      <c r="I80" s="10">
        <f t="shared" si="21"/>
        <v>402</v>
      </c>
      <c r="J80" s="10">
        <f t="shared" si="21"/>
        <v>0</v>
      </c>
      <c r="K80" s="10">
        <f t="shared" si="21"/>
        <v>27102</v>
      </c>
      <c r="L80" s="10">
        <f t="shared" si="21"/>
        <v>15102</v>
      </c>
      <c r="M80" s="10">
        <f t="shared" si="21"/>
        <v>3540</v>
      </c>
      <c r="N80" s="10">
        <f t="shared" si="21"/>
        <v>45</v>
      </c>
      <c r="O80" s="10">
        <f t="shared" si="21"/>
        <v>414</v>
      </c>
      <c r="P80" s="18">
        <f>SUM(B80:L80)</f>
        <v>65556</v>
      </c>
      <c r="Q80" s="10"/>
    </row>
    <row r="81" spans="1:16">
      <c r="A81" s="25" t="s">
        <v>33</v>
      </c>
      <c r="B81" s="10">
        <f>SUM(B67:B72)</f>
        <v>9839</v>
      </c>
      <c r="C81" s="10">
        <f t="shared" ref="C81:O81" si="22">SUM(C67:C72)</f>
        <v>115</v>
      </c>
      <c r="D81" s="10">
        <f t="shared" si="22"/>
        <v>882</v>
      </c>
      <c r="E81" s="10">
        <f t="shared" si="22"/>
        <v>0</v>
      </c>
      <c r="F81" s="10">
        <f t="shared" si="22"/>
        <v>900</v>
      </c>
      <c r="G81" s="10">
        <f t="shared" si="22"/>
        <v>291</v>
      </c>
      <c r="H81" s="10">
        <f t="shared" si="22"/>
        <v>10650</v>
      </c>
      <c r="I81" s="10">
        <f t="shared" si="22"/>
        <v>408</v>
      </c>
      <c r="J81" s="10">
        <f t="shared" si="22"/>
        <v>27</v>
      </c>
      <c r="K81" s="10">
        <f t="shared" si="22"/>
        <v>9855</v>
      </c>
      <c r="L81" s="10">
        <f t="shared" si="22"/>
        <v>4214</v>
      </c>
      <c r="M81" s="10">
        <f t="shared" si="22"/>
        <v>2482</v>
      </c>
      <c r="N81" s="10">
        <f t="shared" si="22"/>
        <v>200</v>
      </c>
      <c r="O81" s="10">
        <f t="shared" si="22"/>
        <v>1584</v>
      </c>
      <c r="P81" s="18">
        <f>SUM(B81:O81)</f>
        <v>41447</v>
      </c>
    </row>
  </sheetData>
  <mergeCells count="4">
    <mergeCell ref="A1:R1"/>
    <mergeCell ref="A39:P39"/>
    <mergeCell ref="B40:J40"/>
    <mergeCell ref="K40:O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PEV and HEV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Gerrity</dc:creator>
  <cp:lastModifiedBy>Sarah Gerrity</cp:lastModifiedBy>
  <dcterms:created xsi:type="dcterms:W3CDTF">2013-07-18T21:41:51Z</dcterms:created>
  <dcterms:modified xsi:type="dcterms:W3CDTF">2013-07-18T21:47:15Z</dcterms:modified>
</cp:coreProperties>
</file>