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_scores_2" sheetId="1" r:id="rId3"/>
    <sheet state="visible" name="hourly_breakdow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<sst xmlns="http://schemas.openxmlformats.org/spreadsheetml/2006/main" count="673" uniqueCount="59">
  <si>
    <t>Time</t>
  </si>
  <si>
    <t>UTC Time</t>
  </si>
  <si>
    <t>Positive</t>
  </si>
  <si>
    <t>Negative</t>
  </si>
  <si>
    <t>Neutral</t>
  </si>
  <si>
    <t>Positive % of Total</t>
  </si>
  <si>
    <t>Delta from Avg</t>
  </si>
  <si>
    <t>Positive % of Postiive + Negative</t>
  </si>
  <si>
    <t>Postive Delta from Avg</t>
  </si>
  <si>
    <t>Negative % of Total</t>
  </si>
  <si>
    <t>Delta From Avg</t>
  </si>
  <si>
    <t>Negative % of Postiive + Negative</t>
  </si>
  <si>
    <t>Negative Delta From Avg</t>
  </si>
  <si>
    <t>Neutral % of Total</t>
  </si>
  <si>
    <t>% Change in Price</t>
  </si>
  <si>
    <t>Date</t>
  </si>
  <si>
    <t>Symbol</t>
  </si>
  <si>
    <t>High</t>
  </si>
  <si>
    <t>Open</t>
  </si>
  <si>
    <t>Low</t>
  </si>
  <si>
    <t>Close</t>
  </si>
  <si>
    <t>Volume</t>
  </si>
  <si>
    <t>Time Conversion Variable</t>
  </si>
  <si>
    <t>Unix Timestamp</t>
  </si>
  <si>
    <t>BTCUSD</t>
  </si>
  <si>
    <t>Tweet Count Variable</t>
  </si>
  <si>
    <t>Total Tweets</t>
  </si>
  <si>
    <t>% Positive of Total</t>
  </si>
  <si>
    <t>% Positive of Positive +Negative</t>
  </si>
  <si>
    <t>% Negative of Total</t>
  </si>
  <si>
    <t>% Negative of Positive +Negative</t>
  </si>
  <si>
    <t>% Neutral of Total</t>
  </si>
  <si>
    <t>% Negative + Neutral of Total</t>
  </si>
  <si>
    <t>Positive Delta from Avg</t>
  </si>
  <si>
    <t>Neutral Delta From Avg</t>
  </si>
  <si>
    <t>Negative + Neutral</t>
  </si>
  <si>
    <t>Negative + Neutral Delta from Avg</t>
  </si>
  <si>
    <t>% Change in Price - Same Day</t>
  </si>
  <si>
    <t>% Change in Price - Next Day</t>
  </si>
  <si>
    <t>Closing Price</t>
  </si>
  <si>
    <t>Change In Price</t>
  </si>
  <si>
    <t>Positive  And Negative Only</t>
  </si>
  <si>
    <t>More Negative Than Average and Drop In Price In Subsequent Hour</t>
  </si>
  <si>
    <t>More Negative Than Average and Gain In Price In Subsequent Hour</t>
  </si>
  <si>
    <t>Less Negative Than Average and Drop In Price In Subsequent Hour</t>
  </si>
  <si>
    <t>Less Negative Than Average and Gain In Price In Subsequent Hour</t>
  </si>
  <si>
    <t>More Positive Than Average and Drop In Price In Subsequent Hour</t>
  </si>
  <si>
    <t>More Positive Than Average and Gain In Price In Subsequent Hour</t>
  </si>
  <si>
    <t>Less Positive Than Average and Drop In Price In Subsequent Hour</t>
  </si>
  <si>
    <t>Less Positive Than Average and Gain In Price In Subsequent Hour</t>
  </si>
  <si>
    <t>Neutral Inclusive</t>
  </si>
  <si>
    <t>Notes</t>
  </si>
  <si>
    <t>More Positive and Negative Less Neutral</t>
  </si>
  <si>
    <t>Slightly less Positive and slightly more Negative. Close to average Neutral</t>
  </si>
  <si>
    <t>Large drops in Positive. Large gains in Negative. Large drops in Neutral</t>
  </si>
  <si>
    <t>Large drops in Positive. Large drops in Negative. Large gains in Neutral</t>
  </si>
  <si>
    <t>Large Drops in Positive Positive. Large gains in Negative. Large drops in Neutral</t>
  </si>
  <si>
    <t>Large drops in Positive. Large gains in Negative. Large gains in Neutral</t>
  </si>
  <si>
    <t>Gains in posotive and Negative. Drops in 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</si>
</sst>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&quot;$&quot;#,##0.00"/>
    <numFmt numFmtId="166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10" xfId="0" applyAlignment="1" applyFont="1" applyNumberFormat="1">
      <alignment readingOrder="0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  <xf borderId="0" fillId="2" fontId="3" numFmtId="10" xfId="0" applyAlignment="1" applyFill="1" applyFont="1" applyNumberForma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Positive Delta From Average vs % Change in BTC Closing Price by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btc_scores_2!$G$244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btc_scores_2!$B$245:$B$262</c:f>
            </c:strRef>
          </c:cat>
          <c:val>
            <c:numRef>
              <c:f>btc_scores_2!$G$245:$G$261</c:f>
              <c:numCache/>
            </c:numRef>
          </c:val>
          <c:smooth val="1"/>
        </c:ser>
        <c:ser>
          <c:idx val="1"/>
          <c:order val="1"/>
          <c:tx>
            <c:strRef>
              <c:f>btc_scores_2!$S$244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btc_scores_2!$B$245:$B$262</c:f>
            </c:strRef>
          </c:cat>
          <c:val>
            <c:numRef>
              <c:f>btc_scores_2!$S$245:$S$262</c:f>
              <c:numCache/>
            </c:numRef>
          </c:val>
          <c:smooth val="1"/>
        </c:ser>
        <c:axId val="1968485153"/>
        <c:axId val="560983940"/>
      </c:lineChart>
      <c:catAx>
        <c:axId val="196848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0983940"/>
      </c:catAx>
      <c:valAx>
        <c:axId val="560983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8485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BTC Price Change vs Negative + Neutral Delta From Average</a:t>
            </a:r>
          </a:p>
        </c:rich>
      </c:tx>
      <c:overlay val="0"/>
    </c:title>
    <c:plotArea>
      <c:layout>
        <c:manualLayout>
          <c:xMode val="edge"/>
          <c:yMode val="edge"/>
          <c:x val="0.08729216152019002"/>
          <c:y val="0.18885864188607399"/>
          <c:w val="0.881769596199525"/>
          <c:h val="0.7265924137761139"/>
        </c:manualLayout>
      </c:layout>
      <c:lineChart>
        <c:ser>
          <c:idx val="0"/>
          <c:order val="0"/>
          <c:tx>
            <c:v>Negative + Neutral Delta From Average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</c:marker>
          </c:dPt>
          <c:dPt>
            <c:idx val="2"/>
            <c:marker>
              <c:symbol val="circle"/>
              <c:size val="10"/>
            </c:marker>
          </c:dPt>
          <c:dPt>
            <c:idx val="3"/>
            <c:marker>
              <c:symbol val="circle"/>
              <c:size val="10"/>
            </c:marker>
          </c:dPt>
          <c:dPt>
            <c:idx val="5"/>
            <c:marker>
              <c:symbol val="circle"/>
              <c:size val="10"/>
            </c:marker>
          </c:dPt>
          <c:dPt>
            <c:idx val="6"/>
            <c:marker>
              <c:symbol val="circle"/>
              <c:size val="10"/>
            </c:marker>
          </c:dPt>
          <c:dPt>
            <c:idx val="7"/>
            <c:marker>
              <c:symbol val="circle"/>
              <c:size val="10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btc_scores_2!$B$244:$B$253</c:f>
            </c:strRef>
          </c:cat>
          <c:val>
            <c:numRef>
              <c:f>btc_scores_2!$Q$244:$Q$253</c:f>
              <c:numCache/>
            </c:numRef>
          </c:val>
          <c:smooth val="0"/>
        </c:ser>
        <c:ser>
          <c:idx val="1"/>
          <c:order val="1"/>
          <c:tx>
            <c:v>Change in Price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Pt>
            <c:idx val="1"/>
            <c:marker>
              <c:symbol val="circle"/>
              <c:size val="10"/>
            </c:marker>
          </c:dPt>
          <c:dPt>
            <c:idx val="2"/>
            <c:marker>
              <c:symbol val="circle"/>
              <c:size val="10"/>
            </c:marker>
          </c:dPt>
          <c:dPt>
            <c:idx val="3"/>
            <c:marker>
              <c:symbol val="circle"/>
              <c:size val="10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circle"/>
              <c:size val="10"/>
            </c:marker>
          </c:dPt>
          <c:dPt>
            <c:idx val="6"/>
            <c:marker>
              <c:symbol val="circle"/>
              <c:size val="10"/>
            </c:marker>
          </c:dPt>
          <c:dPt>
            <c:idx val="7"/>
            <c:marker>
              <c:symbol val="circle"/>
              <c:size val="10"/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btc_scores_2!$B$244:$B$253</c:f>
            </c:strRef>
          </c:cat>
          <c:val>
            <c:numRef>
              <c:f>btc_scores_2!$R$244:$R$253</c:f>
              <c:numCache/>
            </c:numRef>
          </c:val>
          <c:smooth val="0"/>
        </c:ser>
        <c:axId val="1801302795"/>
        <c:axId val="1211000834"/>
      </c:lineChart>
      <c:catAx>
        <c:axId val="180130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1000834"/>
      </c:catAx>
      <c:valAx>
        <c:axId val="1211000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1302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271</xdr:row>
      <xdr:rowOff>142875</xdr:rowOff>
    </xdr:from>
    <xdr:ext cx="716280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247650</xdr:colOff>
      <xdr:row>262</xdr:row>
      <xdr:rowOff>161925</xdr:rowOff>
    </xdr:from>
    <xdr:ext cx="8020050" cy="4962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57"/>
    <col customWidth="1" min="2" max="2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</v>
      </c>
      <c r="P1" s="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AB1" s="3" t="s">
        <v>22</v>
      </c>
      <c r="AE1" s="2" t="s">
        <v>23</v>
      </c>
      <c r="AF1" s="2" t="s">
        <v>15</v>
      </c>
      <c r="AG1" s="2" t="s">
        <v>16</v>
      </c>
      <c r="AH1" s="2" t="s">
        <v>18</v>
      </c>
      <c r="AI1" s="2" t="s">
        <v>17</v>
      </c>
      <c r="AJ1" s="2" t="s">
        <v>19</v>
      </c>
      <c r="AK1" s="2" t="s">
        <v>20</v>
      </c>
      <c r="AL1" s="2" t="s">
        <v>21</v>
      </c>
    </row>
    <row r="2">
      <c r="A2" s="4">
        <v>44530.693778954665</v>
      </c>
      <c r="B2" s="4">
        <f t="shared" ref="B2:B224" si="1">A2+$AB$2</f>
        <v>44530.90211</v>
      </c>
      <c r="C2" s="1">
        <v>176.0</v>
      </c>
      <c r="D2" s="1">
        <v>66.0</v>
      </c>
      <c r="E2" s="1">
        <v>208.0</v>
      </c>
      <c r="F2" s="5">
        <f>C2/$AB$5</f>
        <v>0.3911111111</v>
      </c>
      <c r="G2" s="5">
        <f t="shared" ref="G2:G224" si="2">F2-$C$237</f>
        <v>0.0328692548</v>
      </c>
      <c r="H2" s="5">
        <f t="shared" ref="H2:H224" si="3">C2/sum(C2:D2)</f>
        <v>0.7272727273</v>
      </c>
      <c r="I2" s="5">
        <f t="shared" ref="I2:I224" si="4">H2-$C$238</f>
        <v>0.0806611517</v>
      </c>
      <c r="J2" s="5">
        <f>D2/$AB$5</f>
        <v>0.1466666667</v>
      </c>
      <c r="K2" s="5">
        <f t="shared" ref="K2:K224" si="5">J2-$C$239</f>
        <v>-0.04912092816</v>
      </c>
      <c r="L2" s="5">
        <f t="shared" ref="L2:L224" si="6">D2/(sum(C2:D2))</f>
        <v>0.2727272727</v>
      </c>
      <c r="M2" s="5">
        <f t="shared" ref="M2:M224" si="7">L2-$C$240</f>
        <v>-0.0806611517</v>
      </c>
      <c r="N2" s="5">
        <f>E2/$AB$5</f>
        <v>0.4622222222</v>
      </c>
      <c r="O2" s="5">
        <f t="shared" ref="O2:O224" si="8">N2-$C$241</f>
        <v>0.01625167336</v>
      </c>
      <c r="P2" s="5">
        <f t="shared" ref="P2:P219" si="9">(V2-T2)/T2</f>
        <v>0.003550191056</v>
      </c>
      <c r="Q2" s="6">
        <v>44530.916666666664</v>
      </c>
      <c r="R2" s="2" t="s">
        <v>24</v>
      </c>
      <c r="S2" s="7">
        <v>57565.71</v>
      </c>
      <c r="T2" s="7">
        <v>57137.77</v>
      </c>
      <c r="U2" s="7">
        <v>57062.79</v>
      </c>
      <c r="V2" s="7">
        <v>57340.62</v>
      </c>
      <c r="W2" s="8">
        <v>22.8210486319</v>
      </c>
      <c r="AB2" s="8">
        <f>5/24</f>
        <v>0.2083333333</v>
      </c>
      <c r="AE2" s="8">
        <v>1.638504E12</v>
      </c>
      <c r="AF2" s="6">
        <v>44533.166666666664</v>
      </c>
      <c r="AG2" s="2" t="s">
        <v>24</v>
      </c>
      <c r="AH2" s="8">
        <v>56380.25</v>
      </c>
      <c r="AI2" s="8">
        <v>57673.58</v>
      </c>
      <c r="AJ2" s="8">
        <v>51619.3</v>
      </c>
      <c r="AK2" s="8">
        <v>53578.04</v>
      </c>
      <c r="AL2" s="8">
        <v>1566.5652764085</v>
      </c>
    </row>
    <row r="3">
      <c r="A3" s="4">
        <v>44530.710080909004</v>
      </c>
      <c r="B3" s="4">
        <f t="shared" si="1"/>
        <v>44530.91841</v>
      </c>
      <c r="C3">
        <v>736.0</v>
      </c>
      <c r="D3">
        <v>271.0</v>
      </c>
      <c r="E3">
        <v>793.0</v>
      </c>
      <c r="F3" s="5">
        <f t="shared" ref="F3:F224" si="10">C3/sum(C3:E3)</f>
        <v>0.4088888889</v>
      </c>
      <c r="G3" s="5">
        <f t="shared" si="2"/>
        <v>0.05064703257</v>
      </c>
      <c r="H3" s="5">
        <f t="shared" si="3"/>
        <v>0.7308838133</v>
      </c>
      <c r="I3" s="5">
        <f t="shared" si="4"/>
        <v>0.08427223773</v>
      </c>
      <c r="J3" s="5">
        <f t="shared" ref="J3:J224" si="11">D3/sum(C3:E3)</f>
        <v>0.1505555556</v>
      </c>
      <c r="K3" s="5">
        <f t="shared" si="5"/>
        <v>-0.04523203927</v>
      </c>
      <c r="L3" s="5">
        <f t="shared" si="6"/>
        <v>0.2691161867</v>
      </c>
      <c r="M3" s="5">
        <f t="shared" si="7"/>
        <v>-0.08427223773</v>
      </c>
      <c r="N3" s="5">
        <f t="shared" ref="N3:N224" si="12">E3/sum(C3:E3)</f>
        <v>0.4405555556</v>
      </c>
      <c r="O3" s="5">
        <f t="shared" si="8"/>
        <v>-0.005414993307</v>
      </c>
      <c r="P3" s="5">
        <f t="shared" si="9"/>
        <v>-0.007056079966</v>
      </c>
      <c r="Q3" s="6">
        <v>44530.958333333336</v>
      </c>
      <c r="R3" s="2" t="s">
        <v>24</v>
      </c>
      <c r="S3" s="7">
        <v>57450.0</v>
      </c>
      <c r="T3" s="7">
        <v>57340.62</v>
      </c>
      <c r="U3" s="7">
        <v>56817.9</v>
      </c>
      <c r="V3" s="7">
        <v>56936.02</v>
      </c>
      <c r="W3" s="8">
        <v>66.0352407911</v>
      </c>
      <c r="AB3" s="2"/>
      <c r="AE3" s="8">
        <v>1.6384176E12</v>
      </c>
      <c r="AF3" s="6">
        <v>44532.166666666664</v>
      </c>
      <c r="AG3" s="2" t="s">
        <v>24</v>
      </c>
      <c r="AH3" s="8">
        <v>56362.19</v>
      </c>
      <c r="AI3" s="8">
        <v>57277.92</v>
      </c>
      <c r="AJ3" s="8">
        <v>56000.0</v>
      </c>
      <c r="AK3" s="8">
        <v>56380.25</v>
      </c>
      <c r="AL3" s="8">
        <v>1142.2925018029</v>
      </c>
    </row>
    <row r="4">
      <c r="A4" s="4">
        <v>44530.75749964943</v>
      </c>
      <c r="B4" s="4">
        <f t="shared" si="1"/>
        <v>44530.96583</v>
      </c>
      <c r="C4">
        <v>965.0</v>
      </c>
      <c r="D4">
        <v>350.0</v>
      </c>
      <c r="E4">
        <v>935.0</v>
      </c>
      <c r="F4" s="5">
        <f t="shared" si="10"/>
        <v>0.4288888889</v>
      </c>
      <c r="G4" s="5">
        <f t="shared" si="2"/>
        <v>0.07064703257</v>
      </c>
      <c r="H4" s="5">
        <f t="shared" si="3"/>
        <v>0.7338403042</v>
      </c>
      <c r="I4" s="5">
        <f t="shared" si="4"/>
        <v>0.08722872861</v>
      </c>
      <c r="J4" s="5">
        <f t="shared" si="11"/>
        <v>0.1555555556</v>
      </c>
      <c r="K4" s="5">
        <f t="shared" si="5"/>
        <v>-0.04023203927</v>
      </c>
      <c r="L4" s="5">
        <f t="shared" si="6"/>
        <v>0.2661596958</v>
      </c>
      <c r="M4" s="5">
        <f t="shared" si="7"/>
        <v>-0.08722872861</v>
      </c>
      <c r="N4" s="5">
        <f t="shared" si="12"/>
        <v>0.4155555556</v>
      </c>
      <c r="O4" s="5">
        <f t="shared" si="8"/>
        <v>-0.03041499331</v>
      </c>
      <c r="P4" s="5">
        <f t="shared" si="9"/>
        <v>0.01191389915</v>
      </c>
      <c r="Q4" s="6">
        <v>44531.0</v>
      </c>
      <c r="R4" s="2" t="s">
        <v>24</v>
      </c>
      <c r="S4" s="7">
        <v>57717.06</v>
      </c>
      <c r="T4" s="7">
        <v>56936.02</v>
      </c>
      <c r="U4" s="7">
        <v>56709.61</v>
      </c>
      <c r="V4" s="7">
        <v>57614.35</v>
      </c>
      <c r="W4" s="8">
        <v>42.1430878261</v>
      </c>
      <c r="AB4" s="3" t="s">
        <v>25</v>
      </c>
      <c r="AE4" s="8">
        <v>1.6383312E12</v>
      </c>
      <c r="AF4" s="6">
        <v>44531.166666666664</v>
      </c>
      <c r="AG4" s="2" t="s">
        <v>24</v>
      </c>
      <c r="AH4" s="8">
        <v>57404.47</v>
      </c>
      <c r="AI4" s="8">
        <v>59105.91</v>
      </c>
      <c r="AJ4" s="8">
        <v>55860.02</v>
      </c>
      <c r="AK4" s="8">
        <v>56362.19</v>
      </c>
      <c r="AL4" s="8">
        <v>1420.4267381272</v>
      </c>
    </row>
    <row r="5">
      <c r="A5" s="4">
        <v>44530.80000128411</v>
      </c>
      <c r="B5" s="4">
        <f t="shared" si="1"/>
        <v>44531.00833</v>
      </c>
      <c r="C5">
        <v>384.0</v>
      </c>
      <c r="D5">
        <v>139.0</v>
      </c>
      <c r="E5">
        <v>377.0</v>
      </c>
      <c r="F5" s="5">
        <f t="shared" si="10"/>
        <v>0.4266666667</v>
      </c>
      <c r="G5" s="5">
        <f t="shared" si="2"/>
        <v>0.06842481035</v>
      </c>
      <c r="H5" s="5">
        <f t="shared" si="3"/>
        <v>0.7342256214</v>
      </c>
      <c r="I5" s="5">
        <f t="shared" si="4"/>
        <v>0.08761404584</v>
      </c>
      <c r="J5" s="5">
        <f t="shared" si="11"/>
        <v>0.1544444444</v>
      </c>
      <c r="K5" s="5">
        <f t="shared" si="5"/>
        <v>-0.04134315038</v>
      </c>
      <c r="L5" s="5">
        <f t="shared" si="6"/>
        <v>0.2657743786</v>
      </c>
      <c r="M5" s="5">
        <f t="shared" si="7"/>
        <v>-0.08761404584</v>
      </c>
      <c r="N5" s="5">
        <f t="shared" si="12"/>
        <v>0.4188888889</v>
      </c>
      <c r="O5" s="5">
        <f t="shared" si="8"/>
        <v>-0.02708165997</v>
      </c>
      <c r="P5" s="5">
        <f t="shared" si="9"/>
        <v>-0.0100596466</v>
      </c>
      <c r="Q5" s="6">
        <v>44531.041666666664</v>
      </c>
      <c r="R5" s="2" t="s">
        <v>24</v>
      </c>
      <c r="S5" s="7">
        <v>57631.62</v>
      </c>
      <c r="T5" s="7">
        <v>57614.35</v>
      </c>
      <c r="U5" s="7">
        <v>56985.0</v>
      </c>
      <c r="V5" s="7">
        <v>57034.77</v>
      </c>
      <c r="W5" s="8">
        <v>38.4990543985</v>
      </c>
      <c r="AB5" s="8">
        <v>450.0</v>
      </c>
      <c r="AE5" s="8">
        <v>1.6382448E12</v>
      </c>
      <c r="AF5" s="6">
        <v>44530.166666666664</v>
      </c>
      <c r="AG5" s="2" t="s">
        <v>24</v>
      </c>
      <c r="AH5" s="8">
        <v>57163.87</v>
      </c>
      <c r="AI5" s="8">
        <v>59226.98</v>
      </c>
      <c r="AJ5" s="8">
        <v>55930.25</v>
      </c>
      <c r="AK5" s="8">
        <v>57404.47</v>
      </c>
      <c r="AL5" s="8">
        <v>1487.2823882055</v>
      </c>
    </row>
    <row r="6">
      <c r="A6" s="4">
        <v>44530.89023507858</v>
      </c>
      <c r="B6" s="4">
        <f t="shared" si="1"/>
        <v>44531.09857</v>
      </c>
      <c r="C6">
        <v>386.0</v>
      </c>
      <c r="D6">
        <v>142.0</v>
      </c>
      <c r="E6">
        <v>372.0</v>
      </c>
      <c r="F6" s="5">
        <f t="shared" si="10"/>
        <v>0.4288888889</v>
      </c>
      <c r="G6" s="5">
        <f t="shared" si="2"/>
        <v>0.07064703257</v>
      </c>
      <c r="H6" s="5">
        <f t="shared" si="3"/>
        <v>0.7310606061</v>
      </c>
      <c r="I6" s="5">
        <f t="shared" si="4"/>
        <v>0.08444903049</v>
      </c>
      <c r="J6" s="5">
        <f t="shared" si="11"/>
        <v>0.1577777778</v>
      </c>
      <c r="K6" s="5">
        <f t="shared" si="5"/>
        <v>-0.03800981705</v>
      </c>
      <c r="L6" s="5">
        <f t="shared" si="6"/>
        <v>0.2689393939</v>
      </c>
      <c r="M6" s="5">
        <f t="shared" si="7"/>
        <v>-0.08444903049</v>
      </c>
      <c r="N6" s="5">
        <f t="shared" si="12"/>
        <v>0.4133333333</v>
      </c>
      <c r="O6" s="5">
        <f t="shared" si="8"/>
        <v>-0.03263721553</v>
      </c>
      <c r="P6" s="5">
        <f t="shared" si="9"/>
        <v>0.001588982681</v>
      </c>
      <c r="Q6" s="6">
        <v>44531.125</v>
      </c>
      <c r="R6" s="2" t="s">
        <v>24</v>
      </c>
      <c r="S6" s="7">
        <v>57446.67</v>
      </c>
      <c r="T6" s="7">
        <v>57313.4</v>
      </c>
      <c r="U6" s="7">
        <v>57021.92</v>
      </c>
      <c r="V6" s="7">
        <v>57404.47</v>
      </c>
      <c r="W6" s="8">
        <v>87.2062267727</v>
      </c>
      <c r="AE6" s="8">
        <v>1.6381584E12</v>
      </c>
      <c r="AF6" s="6">
        <v>44529.166666666664</v>
      </c>
      <c r="AG6" s="2" t="s">
        <v>24</v>
      </c>
      <c r="AH6" s="8">
        <v>57400.61</v>
      </c>
      <c r="AI6" s="8">
        <v>58903.31</v>
      </c>
      <c r="AJ6" s="8">
        <v>56734.49</v>
      </c>
      <c r="AK6" s="8">
        <v>57163.87</v>
      </c>
      <c r="AL6" s="8">
        <v>1057.0402641836</v>
      </c>
    </row>
    <row r="7">
      <c r="A7" s="4">
        <v>44531.29719565256</v>
      </c>
      <c r="B7" s="4">
        <f t="shared" si="1"/>
        <v>44531.50553</v>
      </c>
      <c r="C7" s="1">
        <v>158.0</v>
      </c>
      <c r="D7" s="1">
        <v>77.0</v>
      </c>
      <c r="E7" s="1">
        <v>215.0</v>
      </c>
      <c r="F7" s="5">
        <f t="shared" si="10"/>
        <v>0.3511111111</v>
      </c>
      <c r="G7" s="5">
        <f t="shared" si="2"/>
        <v>-0.007130745203</v>
      </c>
      <c r="H7" s="5">
        <f t="shared" si="3"/>
        <v>0.6723404255</v>
      </c>
      <c r="I7" s="5">
        <f t="shared" si="4"/>
        <v>0.02572884996</v>
      </c>
      <c r="J7" s="5">
        <f t="shared" si="11"/>
        <v>0.1711111111</v>
      </c>
      <c r="K7" s="5">
        <f t="shared" si="5"/>
        <v>-0.02467648371</v>
      </c>
      <c r="L7" s="5">
        <f t="shared" si="6"/>
        <v>0.3276595745</v>
      </c>
      <c r="M7" s="5">
        <f t="shared" si="7"/>
        <v>-0.02572884996</v>
      </c>
      <c r="N7" s="5">
        <f t="shared" si="12"/>
        <v>0.4777777778</v>
      </c>
      <c r="O7" s="5">
        <f t="shared" si="8"/>
        <v>0.03180722892</v>
      </c>
      <c r="P7" s="5">
        <f t="shared" si="9"/>
        <v>0.009842077735</v>
      </c>
      <c r="Q7" s="6">
        <v>44531.541666666664</v>
      </c>
      <c r="R7" s="2" t="s">
        <v>24</v>
      </c>
      <c r="S7" s="7">
        <v>57970.37</v>
      </c>
      <c r="T7" s="7">
        <v>57146.47</v>
      </c>
      <c r="U7" s="7">
        <v>57121.18</v>
      </c>
      <c r="V7" s="7">
        <v>57708.91</v>
      </c>
      <c r="W7" s="8">
        <v>48.4623125939</v>
      </c>
    </row>
    <row r="8">
      <c r="A8" s="4">
        <v>44531.36497062414</v>
      </c>
      <c r="B8" s="4">
        <f t="shared" si="1"/>
        <v>44531.5733</v>
      </c>
      <c r="C8" s="1">
        <v>156.0</v>
      </c>
      <c r="D8" s="1">
        <v>76.0</v>
      </c>
      <c r="E8" s="1">
        <v>218.0</v>
      </c>
      <c r="F8" s="5">
        <f t="shared" si="10"/>
        <v>0.3466666667</v>
      </c>
      <c r="G8" s="5">
        <f t="shared" si="2"/>
        <v>-0.01157518965</v>
      </c>
      <c r="H8" s="5">
        <f t="shared" si="3"/>
        <v>0.6724137931</v>
      </c>
      <c r="I8" s="5">
        <f t="shared" si="4"/>
        <v>0.02580221753</v>
      </c>
      <c r="J8" s="5">
        <f t="shared" si="11"/>
        <v>0.1688888889</v>
      </c>
      <c r="K8" s="5">
        <f t="shared" si="5"/>
        <v>-0.02689870593</v>
      </c>
      <c r="L8" s="5">
        <f t="shared" si="6"/>
        <v>0.3275862069</v>
      </c>
      <c r="M8" s="5">
        <f t="shared" si="7"/>
        <v>-0.02580221753</v>
      </c>
      <c r="N8" s="5">
        <f t="shared" si="12"/>
        <v>0.4844444444</v>
      </c>
      <c r="O8" s="5">
        <f t="shared" si="8"/>
        <v>0.03847389558</v>
      </c>
      <c r="P8" s="5">
        <f t="shared" si="9"/>
        <v>0.01591920554</v>
      </c>
      <c r="Q8" s="6">
        <v>44531.583333333336</v>
      </c>
      <c r="R8" s="2" t="s">
        <v>24</v>
      </c>
      <c r="S8" s="7">
        <v>58778.92</v>
      </c>
      <c r="T8" s="7">
        <v>57708.91</v>
      </c>
      <c r="U8" s="7">
        <v>57706.38</v>
      </c>
      <c r="V8" s="7">
        <v>58627.59</v>
      </c>
      <c r="W8" s="8">
        <v>96.9038129247</v>
      </c>
    </row>
    <row r="9">
      <c r="A9" s="4">
        <v>44531.39436390893</v>
      </c>
      <c r="B9" s="4">
        <f t="shared" si="1"/>
        <v>44531.6027</v>
      </c>
      <c r="C9" s="1">
        <v>162.0</v>
      </c>
      <c r="D9" s="1">
        <v>75.0</v>
      </c>
      <c r="E9" s="1">
        <v>213.0</v>
      </c>
      <c r="F9" s="5">
        <f t="shared" si="10"/>
        <v>0.36</v>
      </c>
      <c r="G9" s="5">
        <f t="shared" si="2"/>
        <v>0.001758143686</v>
      </c>
      <c r="H9" s="5">
        <f t="shared" si="3"/>
        <v>0.6835443038</v>
      </c>
      <c r="I9" s="5">
        <f t="shared" si="4"/>
        <v>0.03693272822</v>
      </c>
      <c r="J9" s="5">
        <f t="shared" si="11"/>
        <v>0.1666666667</v>
      </c>
      <c r="K9" s="5">
        <f t="shared" si="5"/>
        <v>-0.02912092816</v>
      </c>
      <c r="L9" s="5">
        <f t="shared" si="6"/>
        <v>0.3164556962</v>
      </c>
      <c r="M9" s="5">
        <f t="shared" si="7"/>
        <v>-0.03693272822</v>
      </c>
      <c r="N9" s="5">
        <f t="shared" si="12"/>
        <v>0.4733333333</v>
      </c>
      <c r="O9" s="5">
        <f t="shared" si="8"/>
        <v>0.02736278447</v>
      </c>
      <c r="P9" s="5">
        <f t="shared" si="9"/>
        <v>0.0008543759005</v>
      </c>
      <c r="Q9" s="6">
        <v>44531.625</v>
      </c>
      <c r="R9" s="2" t="s">
        <v>24</v>
      </c>
      <c r="S9" s="7">
        <v>58900.0</v>
      </c>
      <c r="T9" s="7">
        <v>58627.59</v>
      </c>
      <c r="U9" s="7">
        <v>58357.84</v>
      </c>
      <c r="V9" s="7">
        <v>58677.68</v>
      </c>
      <c r="W9" s="8">
        <v>79.2634266593</v>
      </c>
      <c r="AE9" s="2" t="s">
        <v>23</v>
      </c>
      <c r="AF9" s="2" t="s">
        <v>15</v>
      </c>
      <c r="AG9" s="2" t="s">
        <v>16</v>
      </c>
      <c r="AH9" s="2" t="s">
        <v>18</v>
      </c>
      <c r="AI9" s="2" t="s">
        <v>17</v>
      </c>
      <c r="AJ9" s="2" t="s">
        <v>19</v>
      </c>
      <c r="AK9" s="2" t="s">
        <v>20</v>
      </c>
      <c r="AL9" s="2" t="s">
        <v>21</v>
      </c>
    </row>
    <row r="10">
      <c r="A10" s="4">
        <v>44531.42254121546</v>
      </c>
      <c r="B10" s="4">
        <f t="shared" si="1"/>
        <v>44531.63087</v>
      </c>
      <c r="C10">
        <v>323.0</v>
      </c>
      <c r="D10">
        <v>153.0</v>
      </c>
      <c r="E10">
        <v>424.0</v>
      </c>
      <c r="F10" s="5">
        <f t="shared" si="10"/>
        <v>0.3588888889</v>
      </c>
      <c r="G10" s="5">
        <f t="shared" si="2"/>
        <v>0.0006470325747</v>
      </c>
      <c r="H10" s="5">
        <f t="shared" si="3"/>
        <v>0.6785714286</v>
      </c>
      <c r="I10" s="5">
        <f t="shared" si="4"/>
        <v>0.031959853</v>
      </c>
      <c r="J10" s="5">
        <f t="shared" si="11"/>
        <v>0.17</v>
      </c>
      <c r="K10" s="5">
        <f t="shared" si="5"/>
        <v>-0.02578759482</v>
      </c>
      <c r="L10" s="5">
        <f t="shared" si="6"/>
        <v>0.3214285714</v>
      </c>
      <c r="M10" s="5">
        <f t="shared" si="7"/>
        <v>-0.031959853</v>
      </c>
      <c r="N10" s="5">
        <f t="shared" si="12"/>
        <v>0.4711111111</v>
      </c>
      <c r="O10" s="5">
        <f t="shared" si="8"/>
        <v>0.02514056225</v>
      </c>
      <c r="P10" s="5">
        <f t="shared" si="9"/>
        <v>-0.003342497522</v>
      </c>
      <c r="Q10" s="6">
        <v>44531.666666666664</v>
      </c>
      <c r="R10" s="2" t="s">
        <v>24</v>
      </c>
      <c r="S10" s="7">
        <v>59105.91</v>
      </c>
      <c r="T10" s="7">
        <v>58677.68</v>
      </c>
      <c r="U10" s="7">
        <v>58441.36</v>
      </c>
      <c r="V10" s="7">
        <v>58481.55</v>
      </c>
      <c r="W10" s="8">
        <v>66.1147183036</v>
      </c>
      <c r="AE10" s="8">
        <v>1.638144E12</v>
      </c>
      <c r="AF10" s="6">
        <v>44529.0</v>
      </c>
      <c r="AG10" s="2" t="s">
        <v>24</v>
      </c>
      <c r="AH10" s="8">
        <v>57335.37</v>
      </c>
      <c r="AI10" s="8">
        <v>57999.0</v>
      </c>
      <c r="AJ10" s="8">
        <v>57187.77</v>
      </c>
      <c r="AK10" s="8">
        <v>57815.97</v>
      </c>
      <c r="AL10" s="8">
        <v>78.568040748</v>
      </c>
    </row>
    <row r="11">
      <c r="A11" s="4">
        <v>44531.52795156087</v>
      </c>
      <c r="B11" s="4">
        <f t="shared" si="1"/>
        <v>44531.73628</v>
      </c>
      <c r="C11" s="1">
        <v>164.0</v>
      </c>
      <c r="D11" s="1">
        <v>75.0</v>
      </c>
      <c r="E11" s="1">
        <v>211.0</v>
      </c>
      <c r="F11" s="5">
        <f t="shared" si="10"/>
        <v>0.3644444444</v>
      </c>
      <c r="G11" s="5">
        <f t="shared" si="2"/>
        <v>0.00620258813</v>
      </c>
      <c r="H11" s="5">
        <f t="shared" si="3"/>
        <v>0.6861924686</v>
      </c>
      <c r="I11" s="5">
        <f t="shared" si="4"/>
        <v>0.03958089305</v>
      </c>
      <c r="J11" s="5">
        <f t="shared" si="11"/>
        <v>0.1666666667</v>
      </c>
      <c r="K11" s="5">
        <f t="shared" si="5"/>
        <v>-0.02912092816</v>
      </c>
      <c r="L11" s="5">
        <f t="shared" si="6"/>
        <v>0.3138075314</v>
      </c>
      <c r="M11" s="5">
        <f t="shared" si="7"/>
        <v>-0.03958089305</v>
      </c>
      <c r="N11" s="5">
        <f t="shared" si="12"/>
        <v>0.4688888889</v>
      </c>
      <c r="O11" s="5">
        <f t="shared" si="8"/>
        <v>0.02291834003</v>
      </c>
      <c r="P11" s="5">
        <f t="shared" si="9"/>
        <v>-0.009554062204</v>
      </c>
      <c r="Q11" s="6">
        <v>44531.75</v>
      </c>
      <c r="R11" s="2" t="s">
        <v>24</v>
      </c>
      <c r="S11" s="7">
        <v>58143.59</v>
      </c>
      <c r="T11" s="7">
        <v>58035.0</v>
      </c>
      <c r="U11" s="7">
        <v>57424.56</v>
      </c>
      <c r="V11" s="7">
        <v>57480.53</v>
      </c>
      <c r="W11" s="8">
        <v>79.1689657978</v>
      </c>
      <c r="AE11" s="8">
        <v>1.6381476E12</v>
      </c>
      <c r="AF11" s="6">
        <v>44529.041666666664</v>
      </c>
      <c r="AG11" s="2" t="s">
        <v>24</v>
      </c>
      <c r="AH11" s="8">
        <v>57815.97</v>
      </c>
      <c r="AI11" s="8">
        <v>58265.2</v>
      </c>
      <c r="AJ11" s="8">
        <v>57576.45</v>
      </c>
      <c r="AK11" s="8">
        <v>57684.12</v>
      </c>
      <c r="AL11" s="8">
        <v>64.0974963322</v>
      </c>
    </row>
    <row r="12">
      <c r="A12" s="4">
        <v>44531.55260925018</v>
      </c>
      <c r="B12" s="4">
        <f t="shared" si="1"/>
        <v>44531.76094</v>
      </c>
      <c r="C12">
        <v>319.0</v>
      </c>
      <c r="D12">
        <v>149.0</v>
      </c>
      <c r="E12">
        <v>432.0</v>
      </c>
      <c r="F12" s="5">
        <f t="shared" si="10"/>
        <v>0.3544444444</v>
      </c>
      <c r="G12" s="5">
        <f t="shared" si="2"/>
        <v>-0.00379741187</v>
      </c>
      <c r="H12" s="5">
        <f t="shared" si="3"/>
        <v>0.6816239316</v>
      </c>
      <c r="I12" s="5">
        <f t="shared" si="4"/>
        <v>0.03501235605</v>
      </c>
      <c r="J12" s="5">
        <f t="shared" si="11"/>
        <v>0.1655555556</v>
      </c>
      <c r="K12" s="5">
        <f t="shared" si="5"/>
        <v>-0.03023203927</v>
      </c>
      <c r="L12" s="5">
        <f t="shared" si="6"/>
        <v>0.3183760684</v>
      </c>
      <c r="M12" s="5">
        <f t="shared" si="7"/>
        <v>-0.03501235605</v>
      </c>
      <c r="N12" s="5">
        <f t="shared" si="12"/>
        <v>0.48</v>
      </c>
      <c r="O12" s="5">
        <f t="shared" si="8"/>
        <v>0.03402945114</v>
      </c>
      <c r="P12" s="5">
        <f t="shared" si="9"/>
        <v>-0.000365341099</v>
      </c>
      <c r="Q12" s="6">
        <v>44531.791666666664</v>
      </c>
      <c r="R12" s="2" t="s">
        <v>24</v>
      </c>
      <c r="S12" s="7">
        <v>57722.45</v>
      </c>
      <c r="T12" s="7">
        <v>57480.53</v>
      </c>
      <c r="U12" s="7">
        <v>57016.77</v>
      </c>
      <c r="V12" s="7">
        <v>57459.53</v>
      </c>
      <c r="W12" s="8">
        <v>119.6881151012</v>
      </c>
      <c r="AE12" s="8">
        <v>1.6381512E12</v>
      </c>
      <c r="AF12" s="6">
        <v>44529.083333333336</v>
      </c>
      <c r="AG12" s="2" t="s">
        <v>24</v>
      </c>
      <c r="AH12" s="8">
        <v>57684.12</v>
      </c>
      <c r="AI12" s="8">
        <v>57770.91</v>
      </c>
      <c r="AJ12" s="8">
        <v>57351.62</v>
      </c>
      <c r="AK12" s="8">
        <v>57359.53</v>
      </c>
      <c r="AL12" s="8">
        <v>36.3719538538</v>
      </c>
    </row>
    <row r="13">
      <c r="A13" s="4">
        <v>44531.64967929171</v>
      </c>
      <c r="B13" s="4">
        <f t="shared" si="1"/>
        <v>44531.85801</v>
      </c>
      <c r="C13" s="1">
        <v>159.0</v>
      </c>
      <c r="D13" s="1">
        <v>73.0</v>
      </c>
      <c r="E13" s="1">
        <v>218.0</v>
      </c>
      <c r="F13" s="5">
        <f t="shared" si="10"/>
        <v>0.3533333333</v>
      </c>
      <c r="G13" s="5">
        <f t="shared" si="2"/>
        <v>-0.004908522981</v>
      </c>
      <c r="H13" s="5">
        <f t="shared" si="3"/>
        <v>0.6853448276</v>
      </c>
      <c r="I13" s="5">
        <f t="shared" si="4"/>
        <v>0.03873325201</v>
      </c>
      <c r="J13" s="5">
        <f t="shared" si="11"/>
        <v>0.1622222222</v>
      </c>
      <c r="K13" s="5">
        <f t="shared" si="5"/>
        <v>-0.0335653726</v>
      </c>
      <c r="L13" s="5">
        <f t="shared" si="6"/>
        <v>0.3146551724</v>
      </c>
      <c r="M13" s="5">
        <f t="shared" si="7"/>
        <v>-0.03873325201</v>
      </c>
      <c r="N13" s="5">
        <f t="shared" si="12"/>
        <v>0.4844444444</v>
      </c>
      <c r="O13" s="5">
        <f t="shared" si="8"/>
        <v>0.03847389558</v>
      </c>
      <c r="P13" s="5">
        <f t="shared" si="9"/>
        <v>0.004604006638</v>
      </c>
      <c r="Q13" s="6">
        <v>44531.875</v>
      </c>
      <c r="R13" s="2" t="s">
        <v>24</v>
      </c>
      <c r="S13" s="7">
        <v>57051.81</v>
      </c>
      <c r="T13" s="7">
        <v>56772.29</v>
      </c>
      <c r="U13" s="7">
        <v>56471.55</v>
      </c>
      <c r="V13" s="7">
        <v>57033.67</v>
      </c>
      <c r="W13" s="8">
        <v>63.2104538244</v>
      </c>
      <c r="AE13" s="8">
        <v>1.6381548E12</v>
      </c>
      <c r="AF13" s="6">
        <v>44529.125</v>
      </c>
      <c r="AG13" s="2" t="s">
        <v>24</v>
      </c>
      <c r="AH13" s="8">
        <v>57359.53</v>
      </c>
      <c r="AI13" s="8">
        <v>57455.07</v>
      </c>
      <c r="AJ13" s="8">
        <v>57245.55</v>
      </c>
      <c r="AK13" s="8">
        <v>57400.61</v>
      </c>
      <c r="AL13" s="8">
        <v>34.3570373312</v>
      </c>
    </row>
    <row r="14">
      <c r="A14" s="4">
        <v>44531.67308406997</v>
      </c>
      <c r="B14" s="4">
        <f t="shared" si="1"/>
        <v>44531.88142</v>
      </c>
      <c r="C14">
        <v>479.0</v>
      </c>
      <c r="D14">
        <v>227.0</v>
      </c>
      <c r="E14">
        <v>644.0</v>
      </c>
      <c r="F14" s="5">
        <f t="shared" si="10"/>
        <v>0.3548148148</v>
      </c>
      <c r="G14" s="5">
        <f t="shared" si="2"/>
        <v>-0.003427041499</v>
      </c>
      <c r="H14" s="5">
        <f t="shared" si="3"/>
        <v>0.678470255</v>
      </c>
      <c r="I14" s="5">
        <f t="shared" si="4"/>
        <v>0.03185867938</v>
      </c>
      <c r="J14" s="5">
        <f t="shared" si="11"/>
        <v>0.1681481481</v>
      </c>
      <c r="K14" s="5">
        <f t="shared" si="5"/>
        <v>-0.02763944668</v>
      </c>
      <c r="L14" s="5">
        <f t="shared" si="6"/>
        <v>0.321529745</v>
      </c>
      <c r="M14" s="5">
        <f t="shared" si="7"/>
        <v>-0.03185867938</v>
      </c>
      <c r="N14" s="5">
        <f t="shared" si="12"/>
        <v>0.477037037</v>
      </c>
      <c r="O14" s="5">
        <f t="shared" si="8"/>
        <v>0.03106648817</v>
      </c>
      <c r="P14" s="5">
        <f t="shared" si="9"/>
        <v>0.00119105083</v>
      </c>
      <c r="Q14" s="6">
        <v>44531.916666666664</v>
      </c>
      <c r="R14" s="2" t="s">
        <v>24</v>
      </c>
      <c r="S14" s="7">
        <v>57189.74</v>
      </c>
      <c r="T14" s="7">
        <v>57033.67</v>
      </c>
      <c r="U14" s="7">
        <v>56665.01</v>
      </c>
      <c r="V14" s="7">
        <v>57101.6</v>
      </c>
      <c r="W14" s="8">
        <v>106.5471764407</v>
      </c>
      <c r="AE14" s="8">
        <v>1.6381584E12</v>
      </c>
      <c r="AF14" s="6">
        <v>44529.166666666664</v>
      </c>
      <c r="AG14" s="2" t="s">
        <v>24</v>
      </c>
      <c r="AH14" s="8">
        <v>57400.61</v>
      </c>
      <c r="AI14" s="8">
        <v>57709.41</v>
      </c>
      <c r="AJ14" s="8">
        <v>57299.0</v>
      </c>
      <c r="AK14" s="8">
        <v>57306.62</v>
      </c>
      <c r="AL14" s="8">
        <v>48.7937149071</v>
      </c>
    </row>
    <row r="15">
      <c r="A15" s="4">
        <v>44531.72225545273</v>
      </c>
      <c r="B15" s="4">
        <f t="shared" si="1"/>
        <v>44531.93059</v>
      </c>
      <c r="C15">
        <v>479.0</v>
      </c>
      <c r="D15">
        <v>221.0</v>
      </c>
      <c r="E15">
        <v>650.0</v>
      </c>
      <c r="F15" s="5">
        <f t="shared" si="10"/>
        <v>0.3548148148</v>
      </c>
      <c r="G15" s="5">
        <f t="shared" si="2"/>
        <v>-0.003427041499</v>
      </c>
      <c r="H15" s="5">
        <f t="shared" si="3"/>
        <v>0.6842857143</v>
      </c>
      <c r="I15" s="5">
        <f t="shared" si="4"/>
        <v>0.03767413871</v>
      </c>
      <c r="J15" s="5">
        <f t="shared" si="11"/>
        <v>0.1637037037</v>
      </c>
      <c r="K15" s="5">
        <f t="shared" si="5"/>
        <v>-0.03208389112</v>
      </c>
      <c r="L15" s="5">
        <f t="shared" si="6"/>
        <v>0.3157142857</v>
      </c>
      <c r="M15" s="5">
        <f t="shared" si="7"/>
        <v>-0.03767413871</v>
      </c>
      <c r="N15" s="5">
        <f t="shared" si="12"/>
        <v>0.4814814815</v>
      </c>
      <c r="O15" s="5">
        <f t="shared" si="8"/>
        <v>0.03551093262</v>
      </c>
      <c r="P15" s="5">
        <f t="shared" si="9"/>
        <v>0.002602554044</v>
      </c>
      <c r="Q15" s="6">
        <v>44531.958333333336</v>
      </c>
      <c r="R15" s="2" t="s">
        <v>24</v>
      </c>
      <c r="S15" s="7">
        <v>57277.61</v>
      </c>
      <c r="T15" s="7">
        <v>57101.6</v>
      </c>
      <c r="U15" s="7">
        <v>57038.49</v>
      </c>
      <c r="V15" s="7">
        <v>57250.21</v>
      </c>
      <c r="W15" s="8">
        <v>21.7513258264</v>
      </c>
      <c r="AE15" s="8">
        <v>1.638162E12</v>
      </c>
      <c r="AF15" s="6">
        <v>44529.208333333336</v>
      </c>
      <c r="AG15" s="2" t="s">
        <v>24</v>
      </c>
      <c r="AH15" s="8">
        <v>57306.62</v>
      </c>
      <c r="AI15" s="8">
        <v>57455.02</v>
      </c>
      <c r="AJ15" s="8">
        <v>57284.21</v>
      </c>
      <c r="AK15" s="8">
        <v>57399.98</v>
      </c>
      <c r="AL15" s="8">
        <v>93.8919681283</v>
      </c>
    </row>
    <row r="16">
      <c r="A16" s="4">
        <v>44531.78097504995</v>
      </c>
      <c r="B16" s="4">
        <f t="shared" si="1"/>
        <v>44531.98931</v>
      </c>
      <c r="C16" s="1">
        <v>161.0</v>
      </c>
      <c r="D16" s="1">
        <v>72.0</v>
      </c>
      <c r="E16" s="1">
        <v>217.0</v>
      </c>
      <c r="F16" s="5">
        <f t="shared" si="10"/>
        <v>0.3577777778</v>
      </c>
      <c r="G16" s="5">
        <f t="shared" si="2"/>
        <v>-0.0004640785364</v>
      </c>
      <c r="H16" s="5">
        <f t="shared" si="3"/>
        <v>0.6909871245</v>
      </c>
      <c r="I16" s="5">
        <f t="shared" si="4"/>
        <v>0.04437554889</v>
      </c>
      <c r="J16" s="5">
        <f t="shared" si="11"/>
        <v>0.16</v>
      </c>
      <c r="K16" s="5">
        <f t="shared" si="5"/>
        <v>-0.03578759482</v>
      </c>
      <c r="L16" s="5">
        <f t="shared" si="6"/>
        <v>0.3090128755</v>
      </c>
      <c r="M16" s="5">
        <f t="shared" si="7"/>
        <v>-0.04437554889</v>
      </c>
      <c r="N16" s="5">
        <f t="shared" si="12"/>
        <v>0.4822222222</v>
      </c>
      <c r="O16" s="5">
        <f t="shared" si="8"/>
        <v>0.03625167336</v>
      </c>
      <c r="P16" s="5">
        <f t="shared" si="9"/>
        <v>-0.003526449947</v>
      </c>
      <c r="Q16" s="6">
        <v>44532.0</v>
      </c>
      <c r="R16" s="2" t="s">
        <v>24</v>
      </c>
      <c r="S16" s="7">
        <v>57250.21</v>
      </c>
      <c r="T16" s="7">
        <v>57250.21</v>
      </c>
      <c r="U16" s="7">
        <v>56741.56</v>
      </c>
      <c r="V16" s="7">
        <v>57048.32</v>
      </c>
      <c r="W16" s="8">
        <v>19.5788451231</v>
      </c>
      <c r="AE16" s="8">
        <v>1.6381656E12</v>
      </c>
      <c r="AF16" s="6">
        <v>44529.25</v>
      </c>
      <c r="AG16" s="2" t="s">
        <v>24</v>
      </c>
      <c r="AH16" s="8">
        <v>57399.98</v>
      </c>
      <c r="AI16" s="8">
        <v>57566.31</v>
      </c>
      <c r="AJ16" s="8">
        <v>57393.83</v>
      </c>
      <c r="AK16" s="8">
        <v>57485.47</v>
      </c>
      <c r="AL16" s="8">
        <v>29.1253916714</v>
      </c>
    </row>
    <row r="17">
      <c r="A17" s="4">
        <v>44531.794635416576</v>
      </c>
      <c r="B17" s="4">
        <f t="shared" si="1"/>
        <v>44532.00297</v>
      </c>
      <c r="C17">
        <v>325.0</v>
      </c>
      <c r="D17">
        <v>146.0</v>
      </c>
      <c r="E17">
        <v>429.0</v>
      </c>
      <c r="F17" s="5">
        <f t="shared" si="10"/>
        <v>0.3611111111</v>
      </c>
      <c r="G17" s="5">
        <f t="shared" si="2"/>
        <v>0.002869254797</v>
      </c>
      <c r="H17" s="5">
        <f t="shared" si="3"/>
        <v>0.6900212314</v>
      </c>
      <c r="I17" s="5">
        <f t="shared" si="4"/>
        <v>0.04340965585</v>
      </c>
      <c r="J17" s="5">
        <f t="shared" si="11"/>
        <v>0.1622222222</v>
      </c>
      <c r="K17" s="5">
        <f t="shared" si="5"/>
        <v>-0.0335653726</v>
      </c>
      <c r="L17" s="5">
        <f t="shared" si="6"/>
        <v>0.3099787686</v>
      </c>
      <c r="M17" s="5">
        <f t="shared" si="7"/>
        <v>-0.04340965585</v>
      </c>
      <c r="N17" s="5">
        <f t="shared" si="12"/>
        <v>0.4766666667</v>
      </c>
      <c r="O17" s="5">
        <f t="shared" si="8"/>
        <v>0.0306961178</v>
      </c>
      <c r="P17" s="5">
        <f t="shared" si="9"/>
        <v>0.003573286645</v>
      </c>
      <c r="Q17" s="6">
        <v>44532.041666666664</v>
      </c>
      <c r="R17" s="2" t="s">
        <v>24</v>
      </c>
      <c r="S17" s="7">
        <v>57413.09</v>
      </c>
      <c r="T17" s="7">
        <v>57048.32</v>
      </c>
      <c r="U17" s="7">
        <v>56836.27</v>
      </c>
      <c r="V17" s="7">
        <v>57252.17</v>
      </c>
      <c r="W17" s="8">
        <v>26.7069264719</v>
      </c>
      <c r="AE17" s="8">
        <v>1.6381692E12</v>
      </c>
      <c r="AF17" s="6">
        <v>44529.291666666664</v>
      </c>
      <c r="AG17" s="2" t="s">
        <v>24</v>
      </c>
      <c r="AH17" s="8">
        <v>57485.47</v>
      </c>
      <c r="AI17" s="8">
        <v>57741.33</v>
      </c>
      <c r="AJ17" s="8">
        <v>57458.5</v>
      </c>
      <c r="AK17" s="8">
        <v>57566.39</v>
      </c>
      <c r="AL17" s="8">
        <v>10.1562619487</v>
      </c>
    </row>
    <row r="18">
      <c r="A18" s="4">
        <v>44531.85588607646</v>
      </c>
      <c r="B18" s="4">
        <f t="shared" si="1"/>
        <v>44532.06422</v>
      </c>
      <c r="C18">
        <v>315.0</v>
      </c>
      <c r="D18">
        <v>149.0</v>
      </c>
      <c r="E18">
        <v>436.0</v>
      </c>
      <c r="F18" s="5">
        <f t="shared" si="10"/>
        <v>0.35</v>
      </c>
      <c r="G18" s="5">
        <f t="shared" si="2"/>
        <v>-0.008241856314</v>
      </c>
      <c r="H18" s="5">
        <f t="shared" si="3"/>
        <v>0.6788793103</v>
      </c>
      <c r="I18" s="5">
        <f t="shared" si="4"/>
        <v>0.03226773477</v>
      </c>
      <c r="J18" s="5">
        <f t="shared" si="11"/>
        <v>0.1655555556</v>
      </c>
      <c r="K18" s="5">
        <f t="shared" si="5"/>
        <v>-0.03023203927</v>
      </c>
      <c r="L18" s="5">
        <f t="shared" si="6"/>
        <v>0.3211206897</v>
      </c>
      <c r="M18" s="5">
        <f t="shared" si="7"/>
        <v>-0.03226773477</v>
      </c>
      <c r="N18" s="5">
        <f t="shared" si="12"/>
        <v>0.4844444444</v>
      </c>
      <c r="O18" s="5">
        <f t="shared" si="8"/>
        <v>0.03847389558</v>
      </c>
      <c r="P18" s="5">
        <f t="shared" si="9"/>
        <v>-0.004484720841</v>
      </c>
      <c r="Q18" s="6">
        <v>44532.083333333336</v>
      </c>
      <c r="R18" s="2" t="s">
        <v>24</v>
      </c>
      <c r="S18" s="7">
        <v>57296.06</v>
      </c>
      <c r="T18" s="7">
        <v>57252.17</v>
      </c>
      <c r="U18" s="7">
        <v>56896.71</v>
      </c>
      <c r="V18" s="7">
        <v>56995.41</v>
      </c>
      <c r="W18" s="8">
        <v>124.9770443199</v>
      </c>
      <c r="AE18" s="8">
        <v>1.6381728E12</v>
      </c>
      <c r="AF18" s="6">
        <v>44529.333333333336</v>
      </c>
      <c r="AG18" s="2" t="s">
        <v>24</v>
      </c>
      <c r="AH18" s="8">
        <v>57566.39</v>
      </c>
      <c r="AI18" s="8">
        <v>57669.43</v>
      </c>
      <c r="AJ18" s="8">
        <v>57286.6</v>
      </c>
      <c r="AK18" s="8">
        <v>57312.79</v>
      </c>
      <c r="AL18" s="8">
        <v>15.7902752328</v>
      </c>
    </row>
    <row r="19">
      <c r="A19" s="4">
        <v>44531.88595300132</v>
      </c>
      <c r="B19" s="4">
        <f t="shared" si="1"/>
        <v>44532.09429</v>
      </c>
      <c r="C19">
        <v>323.0</v>
      </c>
      <c r="D19">
        <v>146.0</v>
      </c>
      <c r="E19">
        <v>431.0</v>
      </c>
      <c r="F19" s="5">
        <f t="shared" si="10"/>
        <v>0.3588888889</v>
      </c>
      <c r="G19" s="5">
        <f t="shared" si="2"/>
        <v>0.0006470325747</v>
      </c>
      <c r="H19" s="5">
        <f t="shared" si="3"/>
        <v>0.6886993603</v>
      </c>
      <c r="I19" s="5">
        <f t="shared" si="4"/>
        <v>0.04208778477</v>
      </c>
      <c r="J19" s="5">
        <f t="shared" si="11"/>
        <v>0.1622222222</v>
      </c>
      <c r="K19" s="5">
        <f t="shared" si="5"/>
        <v>-0.0335653726</v>
      </c>
      <c r="L19" s="5">
        <f t="shared" si="6"/>
        <v>0.3113006397</v>
      </c>
      <c r="M19" s="5">
        <f t="shared" si="7"/>
        <v>-0.04208778477</v>
      </c>
      <c r="N19" s="5">
        <f t="shared" si="12"/>
        <v>0.4788888889</v>
      </c>
      <c r="O19" s="5">
        <f t="shared" si="8"/>
        <v>0.03291834003</v>
      </c>
      <c r="P19" s="5">
        <f t="shared" si="9"/>
        <v>-0.01111001746</v>
      </c>
      <c r="Q19" s="6">
        <v>44532.125</v>
      </c>
      <c r="R19" s="2" t="s">
        <v>24</v>
      </c>
      <c r="S19" s="7">
        <v>56995.41</v>
      </c>
      <c r="T19" s="7">
        <v>56995.41</v>
      </c>
      <c r="U19" s="7">
        <v>55860.02</v>
      </c>
      <c r="V19" s="7">
        <v>56362.19</v>
      </c>
      <c r="W19" s="8">
        <v>111.5379417422</v>
      </c>
      <c r="AE19" s="8">
        <v>1.6381764E12</v>
      </c>
      <c r="AF19" s="6">
        <v>44529.375</v>
      </c>
      <c r="AG19" s="2" t="s">
        <v>24</v>
      </c>
      <c r="AH19" s="8">
        <v>57312.79</v>
      </c>
      <c r="AI19" s="8">
        <v>57458.86</v>
      </c>
      <c r="AJ19" s="8">
        <v>56734.49</v>
      </c>
      <c r="AK19" s="8">
        <v>56933.17</v>
      </c>
      <c r="AL19" s="8">
        <v>31.7047856419</v>
      </c>
    </row>
    <row r="20">
      <c r="A20" s="4">
        <v>44531.924487086966</v>
      </c>
      <c r="B20" s="4">
        <f t="shared" si="1"/>
        <v>44532.13282</v>
      </c>
      <c r="C20" s="1">
        <v>161.0</v>
      </c>
      <c r="D20" s="1">
        <v>75.0</v>
      </c>
      <c r="E20" s="1">
        <v>214.0</v>
      </c>
      <c r="F20" s="5">
        <f t="shared" si="10"/>
        <v>0.3577777778</v>
      </c>
      <c r="G20" s="5">
        <f t="shared" si="2"/>
        <v>-0.0004640785364</v>
      </c>
      <c r="H20" s="5">
        <f t="shared" si="3"/>
        <v>0.6822033898</v>
      </c>
      <c r="I20" s="5">
        <f t="shared" si="4"/>
        <v>0.03559181426</v>
      </c>
      <c r="J20" s="5">
        <f t="shared" si="11"/>
        <v>0.1666666667</v>
      </c>
      <c r="K20" s="5">
        <f t="shared" si="5"/>
        <v>-0.02912092816</v>
      </c>
      <c r="L20" s="5">
        <f t="shared" si="6"/>
        <v>0.3177966102</v>
      </c>
      <c r="M20" s="5">
        <f t="shared" si="7"/>
        <v>-0.03559181426</v>
      </c>
      <c r="N20" s="5">
        <f t="shared" si="12"/>
        <v>0.4755555556</v>
      </c>
      <c r="O20" s="5">
        <f t="shared" si="8"/>
        <v>0.02958500669</v>
      </c>
      <c r="P20" s="5">
        <f t="shared" si="9"/>
        <v>0.003538187569</v>
      </c>
      <c r="Q20" s="6">
        <v>44532.166666666664</v>
      </c>
      <c r="R20" s="2" t="s">
        <v>24</v>
      </c>
      <c r="S20" s="7">
        <v>56737.54</v>
      </c>
      <c r="T20" s="7">
        <v>56362.19</v>
      </c>
      <c r="U20" s="7">
        <v>56281.07</v>
      </c>
      <c r="V20" s="7">
        <v>56561.61</v>
      </c>
      <c r="W20" s="8">
        <v>76.6094041892</v>
      </c>
      <c r="AE20" s="8">
        <v>1.63818E12</v>
      </c>
      <c r="AF20" s="6">
        <v>44529.416666666664</v>
      </c>
      <c r="AG20" s="2" t="s">
        <v>24</v>
      </c>
      <c r="AH20" s="8">
        <v>56933.17</v>
      </c>
      <c r="AI20" s="8">
        <v>57440.49</v>
      </c>
      <c r="AJ20" s="8">
        <v>56870.01</v>
      </c>
      <c r="AK20" s="8">
        <v>57237.4</v>
      </c>
      <c r="AL20" s="8">
        <v>29.3046948048</v>
      </c>
    </row>
    <row r="21">
      <c r="A21" s="4">
        <v>44532.27914214936</v>
      </c>
      <c r="B21" s="4">
        <f t="shared" si="1"/>
        <v>44532.48748</v>
      </c>
      <c r="C21" s="1">
        <v>182.0</v>
      </c>
      <c r="D21" s="1">
        <v>97.0</v>
      </c>
      <c r="E21" s="1">
        <v>171.0</v>
      </c>
      <c r="F21" s="5">
        <f t="shared" si="10"/>
        <v>0.4044444444</v>
      </c>
      <c r="G21" s="5">
        <f t="shared" si="2"/>
        <v>0.04620258813</v>
      </c>
      <c r="H21" s="5">
        <f t="shared" si="3"/>
        <v>0.6523297491</v>
      </c>
      <c r="I21" s="5">
        <f t="shared" si="4"/>
        <v>0.005718173531</v>
      </c>
      <c r="J21" s="5">
        <f t="shared" si="11"/>
        <v>0.2155555556</v>
      </c>
      <c r="K21" s="5">
        <f t="shared" si="5"/>
        <v>0.01976796073</v>
      </c>
      <c r="L21" s="5">
        <f t="shared" si="6"/>
        <v>0.3476702509</v>
      </c>
      <c r="M21" s="5">
        <f t="shared" si="7"/>
        <v>-0.005718173531</v>
      </c>
      <c r="N21" s="5">
        <f t="shared" si="12"/>
        <v>0.38</v>
      </c>
      <c r="O21" s="5">
        <f t="shared" si="8"/>
        <v>-0.06597054886</v>
      </c>
      <c r="P21" s="5">
        <f t="shared" si="9"/>
        <v>0.003472726079</v>
      </c>
      <c r="Q21" s="6">
        <v>44532.5</v>
      </c>
      <c r="R21" s="2" t="s">
        <v>24</v>
      </c>
      <c r="S21" s="7">
        <v>56634.38</v>
      </c>
      <c r="T21" s="7">
        <v>56370.7</v>
      </c>
      <c r="U21" s="7">
        <v>56073.11</v>
      </c>
      <c r="V21" s="7">
        <v>56566.46</v>
      </c>
      <c r="W21" s="8">
        <v>24.652614861</v>
      </c>
      <c r="AE21" s="8">
        <v>1.6381836E12</v>
      </c>
      <c r="AF21" s="6">
        <v>44529.458333333336</v>
      </c>
      <c r="AG21" s="2" t="s">
        <v>24</v>
      </c>
      <c r="AH21" s="8">
        <v>57237.4</v>
      </c>
      <c r="AI21" s="8">
        <v>57347.42</v>
      </c>
      <c r="AJ21" s="8">
        <v>56928.2</v>
      </c>
      <c r="AK21" s="8">
        <v>56950.7</v>
      </c>
      <c r="AL21" s="8">
        <v>11.778547816</v>
      </c>
    </row>
    <row r="22">
      <c r="A22" s="4">
        <v>44532.30827148975</v>
      </c>
      <c r="B22" s="4">
        <f t="shared" si="1"/>
        <v>44532.5166</v>
      </c>
      <c r="C22" s="1">
        <v>165.0</v>
      </c>
      <c r="D22" s="1">
        <v>83.0</v>
      </c>
      <c r="E22" s="1">
        <v>202.0</v>
      </c>
      <c r="F22" s="5">
        <f t="shared" si="10"/>
        <v>0.3666666667</v>
      </c>
      <c r="G22" s="5">
        <f t="shared" si="2"/>
        <v>0.008424810353</v>
      </c>
      <c r="H22" s="5">
        <f t="shared" si="3"/>
        <v>0.6653225806</v>
      </c>
      <c r="I22" s="5">
        <f t="shared" si="4"/>
        <v>0.01871100507</v>
      </c>
      <c r="J22" s="5">
        <f t="shared" si="11"/>
        <v>0.1844444444</v>
      </c>
      <c r="K22" s="5">
        <f t="shared" si="5"/>
        <v>-0.01134315038</v>
      </c>
      <c r="L22" s="5">
        <f t="shared" si="6"/>
        <v>0.3346774194</v>
      </c>
      <c r="M22" s="5">
        <f t="shared" si="7"/>
        <v>-0.01871100507</v>
      </c>
      <c r="N22" s="5">
        <f t="shared" si="12"/>
        <v>0.4488888889</v>
      </c>
      <c r="O22" s="5">
        <f t="shared" si="8"/>
        <v>0.002918340027</v>
      </c>
      <c r="P22" s="5">
        <f t="shared" si="9"/>
        <v>-0.001428761849</v>
      </c>
      <c r="Q22" s="6">
        <v>44532.541666666664</v>
      </c>
      <c r="R22" s="2" t="s">
        <v>24</v>
      </c>
      <c r="S22" s="7">
        <v>56652.74</v>
      </c>
      <c r="T22" s="7">
        <v>56566.46</v>
      </c>
      <c r="U22" s="7">
        <v>56131.52</v>
      </c>
      <c r="V22" s="7">
        <v>56485.64</v>
      </c>
      <c r="W22" s="8">
        <v>26.5648643823</v>
      </c>
      <c r="AE22" s="8">
        <v>1.6381872E12</v>
      </c>
      <c r="AF22" s="6">
        <v>44529.5</v>
      </c>
      <c r="AG22" s="2" t="s">
        <v>24</v>
      </c>
      <c r="AH22" s="8">
        <v>56950.7</v>
      </c>
      <c r="AI22" s="8">
        <v>57163.89</v>
      </c>
      <c r="AJ22" s="8">
        <v>56899.37</v>
      </c>
      <c r="AK22" s="8">
        <v>56967.86</v>
      </c>
      <c r="AL22" s="8">
        <v>13.4435595845</v>
      </c>
    </row>
    <row r="23">
      <c r="A23" s="4">
        <v>44532.35644067173</v>
      </c>
      <c r="B23" s="4">
        <f t="shared" si="1"/>
        <v>44532.56477</v>
      </c>
      <c r="C23" s="1">
        <v>163.0</v>
      </c>
      <c r="D23" s="1">
        <v>84.0</v>
      </c>
      <c r="E23" s="1">
        <v>203.0</v>
      </c>
      <c r="F23" s="5">
        <f t="shared" si="10"/>
        <v>0.3622222222</v>
      </c>
      <c r="G23" s="5">
        <f t="shared" si="2"/>
        <v>0.003980365908</v>
      </c>
      <c r="H23" s="5">
        <f t="shared" si="3"/>
        <v>0.6599190283</v>
      </c>
      <c r="I23" s="5">
        <f t="shared" si="4"/>
        <v>0.01330745277</v>
      </c>
      <c r="J23" s="5">
        <f t="shared" si="11"/>
        <v>0.1866666667</v>
      </c>
      <c r="K23" s="5">
        <f t="shared" si="5"/>
        <v>-0.009120928157</v>
      </c>
      <c r="L23" s="5">
        <f t="shared" si="6"/>
        <v>0.3400809717</v>
      </c>
      <c r="M23" s="5">
        <f t="shared" si="7"/>
        <v>-0.01330745277</v>
      </c>
      <c r="N23" s="5">
        <f t="shared" si="12"/>
        <v>0.4511111111</v>
      </c>
      <c r="O23" s="5">
        <f t="shared" si="8"/>
        <v>0.005140562249</v>
      </c>
      <c r="P23" s="5">
        <f t="shared" si="9"/>
        <v>0.002258627148</v>
      </c>
      <c r="Q23" s="6">
        <v>44532.583333333336</v>
      </c>
      <c r="R23" s="2" t="s">
        <v>24</v>
      </c>
      <c r="S23" s="7">
        <v>56613.22</v>
      </c>
      <c r="T23" s="7">
        <v>56485.64</v>
      </c>
      <c r="U23" s="7">
        <v>56389.17</v>
      </c>
      <c r="V23" s="7">
        <v>56613.22</v>
      </c>
      <c r="W23" s="8">
        <v>5.4099469007</v>
      </c>
      <c r="AE23" s="8">
        <v>1.6381908E12</v>
      </c>
      <c r="AF23" s="6">
        <v>44529.541666666664</v>
      </c>
      <c r="AG23" s="2" t="s">
        <v>24</v>
      </c>
      <c r="AH23" s="8">
        <v>56967.86</v>
      </c>
      <c r="AI23" s="8">
        <v>57541.27</v>
      </c>
      <c r="AJ23" s="8">
        <v>56924.87</v>
      </c>
      <c r="AK23" s="8">
        <v>57349.45</v>
      </c>
      <c r="AL23" s="8">
        <v>35.5736605881</v>
      </c>
    </row>
    <row r="24">
      <c r="A24" s="4">
        <v>44532.37685278721</v>
      </c>
      <c r="B24" s="4">
        <f t="shared" si="1"/>
        <v>44532.58519</v>
      </c>
      <c r="C24">
        <v>492.0</v>
      </c>
      <c r="D24">
        <v>251.0</v>
      </c>
      <c r="E24">
        <v>607.0</v>
      </c>
      <c r="F24" s="5">
        <f t="shared" si="10"/>
        <v>0.3644444444</v>
      </c>
      <c r="G24" s="5">
        <f t="shared" si="2"/>
        <v>0.00620258813</v>
      </c>
      <c r="H24" s="5">
        <f t="shared" si="3"/>
        <v>0.6621803499</v>
      </c>
      <c r="I24" s="5">
        <f t="shared" si="4"/>
        <v>0.01556877436</v>
      </c>
      <c r="J24" s="5">
        <f t="shared" si="11"/>
        <v>0.1859259259</v>
      </c>
      <c r="K24" s="5">
        <f t="shared" si="5"/>
        <v>-0.009861668898</v>
      </c>
      <c r="L24" s="5">
        <f t="shared" si="6"/>
        <v>0.3378196501</v>
      </c>
      <c r="M24" s="5">
        <f t="shared" si="7"/>
        <v>-0.01556877436</v>
      </c>
      <c r="N24" s="5">
        <f t="shared" si="12"/>
        <v>0.4496296296</v>
      </c>
      <c r="O24" s="5">
        <f t="shared" si="8"/>
        <v>0.003659080768</v>
      </c>
      <c r="P24" s="5">
        <f t="shared" si="9"/>
        <v>-0.001008421708</v>
      </c>
      <c r="Q24" s="6">
        <v>44532.625</v>
      </c>
      <c r="R24" s="2" t="s">
        <v>24</v>
      </c>
      <c r="S24" s="7">
        <v>56613.22</v>
      </c>
      <c r="T24" s="7">
        <v>56613.22</v>
      </c>
      <c r="U24" s="7">
        <v>56000.0</v>
      </c>
      <c r="V24" s="7">
        <v>56556.13</v>
      </c>
      <c r="W24" s="8">
        <v>14.9944314058</v>
      </c>
      <c r="AE24" s="8">
        <v>1.6381944E12</v>
      </c>
      <c r="AF24" s="6">
        <v>44529.583333333336</v>
      </c>
      <c r="AG24" s="2" t="s">
        <v>24</v>
      </c>
      <c r="AH24" s="8">
        <v>57349.45</v>
      </c>
      <c r="AI24" s="8">
        <v>57450.9</v>
      </c>
      <c r="AJ24" s="8">
        <v>56973.19</v>
      </c>
      <c r="AK24" s="8">
        <v>57079.72</v>
      </c>
      <c r="AL24" s="8">
        <v>44.050844764</v>
      </c>
    </row>
    <row r="25">
      <c r="A25" s="4">
        <v>44532.43275850059</v>
      </c>
      <c r="B25" s="4">
        <f t="shared" si="1"/>
        <v>44532.64109</v>
      </c>
      <c r="C25" s="1">
        <v>166.0</v>
      </c>
      <c r="D25" s="1">
        <v>82.0</v>
      </c>
      <c r="E25" s="1">
        <v>202.0</v>
      </c>
      <c r="F25" s="5">
        <f t="shared" si="10"/>
        <v>0.3688888889</v>
      </c>
      <c r="G25" s="5">
        <f t="shared" si="2"/>
        <v>0.01064703257</v>
      </c>
      <c r="H25" s="5">
        <f t="shared" si="3"/>
        <v>0.6693548387</v>
      </c>
      <c r="I25" s="5">
        <f t="shared" si="4"/>
        <v>0.02274326314</v>
      </c>
      <c r="J25" s="5">
        <f t="shared" si="11"/>
        <v>0.1822222222</v>
      </c>
      <c r="K25" s="5">
        <f t="shared" si="5"/>
        <v>-0.0135653726</v>
      </c>
      <c r="L25" s="5">
        <f t="shared" si="6"/>
        <v>0.3306451613</v>
      </c>
      <c r="M25" s="5">
        <f t="shared" si="7"/>
        <v>-0.02274326314</v>
      </c>
      <c r="N25" s="5">
        <f t="shared" si="12"/>
        <v>0.4488888889</v>
      </c>
      <c r="O25" s="5">
        <f t="shared" si="8"/>
        <v>0.002918340027</v>
      </c>
      <c r="P25" s="5">
        <f t="shared" si="9"/>
        <v>-0.003157571071</v>
      </c>
      <c r="Q25" s="6">
        <v>44532.666666666664</v>
      </c>
      <c r="R25" s="2" t="s">
        <v>24</v>
      </c>
      <c r="S25" s="7">
        <v>56766.58</v>
      </c>
      <c r="T25" s="7">
        <v>56556.13</v>
      </c>
      <c r="U25" s="7">
        <v>56061.25</v>
      </c>
      <c r="V25" s="7">
        <v>56377.55</v>
      </c>
      <c r="W25" s="8">
        <v>49.4613791823</v>
      </c>
      <c r="AE25" s="8">
        <v>1.638198E12</v>
      </c>
      <c r="AF25" s="6">
        <v>44529.625</v>
      </c>
      <c r="AG25" s="2" t="s">
        <v>24</v>
      </c>
      <c r="AH25" s="8">
        <v>57079.72</v>
      </c>
      <c r="AI25" s="8">
        <v>57174.09</v>
      </c>
      <c r="AJ25" s="8">
        <v>56845.1</v>
      </c>
      <c r="AK25" s="8">
        <v>57163.3</v>
      </c>
      <c r="AL25" s="8">
        <v>80.176795571</v>
      </c>
    </row>
    <row r="26">
      <c r="A26" s="4">
        <v>44532.4663488558</v>
      </c>
      <c r="B26" s="4">
        <f t="shared" si="1"/>
        <v>44532.67468</v>
      </c>
      <c r="C26">
        <v>339.0</v>
      </c>
      <c r="D26">
        <v>140.0</v>
      </c>
      <c r="E26">
        <v>421.0</v>
      </c>
      <c r="F26" s="5">
        <f t="shared" si="10"/>
        <v>0.3766666667</v>
      </c>
      <c r="G26" s="5">
        <f t="shared" si="2"/>
        <v>0.01842481035</v>
      </c>
      <c r="H26" s="5">
        <f t="shared" si="3"/>
        <v>0.7077244259</v>
      </c>
      <c r="I26" s="5">
        <f t="shared" si="4"/>
        <v>0.06111285031</v>
      </c>
      <c r="J26" s="5">
        <f t="shared" si="11"/>
        <v>0.1555555556</v>
      </c>
      <c r="K26" s="5">
        <f t="shared" si="5"/>
        <v>-0.04023203927</v>
      </c>
      <c r="L26" s="5">
        <f t="shared" si="6"/>
        <v>0.2922755741</v>
      </c>
      <c r="M26" s="5">
        <f t="shared" si="7"/>
        <v>-0.06111285031</v>
      </c>
      <c r="N26" s="5">
        <f t="shared" si="12"/>
        <v>0.4677777778</v>
      </c>
      <c r="O26" s="5">
        <f t="shared" si="8"/>
        <v>0.02180722892</v>
      </c>
      <c r="P26" s="5">
        <f t="shared" si="9"/>
        <v>0.004286635372</v>
      </c>
      <c r="Q26" s="6">
        <v>44532.708333333336</v>
      </c>
      <c r="R26" s="2" t="s">
        <v>24</v>
      </c>
      <c r="S26" s="7">
        <v>56707.27</v>
      </c>
      <c r="T26" s="7">
        <v>56377.55</v>
      </c>
      <c r="U26" s="7">
        <v>56305.15</v>
      </c>
      <c r="V26" s="7">
        <v>56619.22</v>
      </c>
      <c r="W26" s="8">
        <v>44.7155092185</v>
      </c>
      <c r="AE26" s="8">
        <v>1.6382016E12</v>
      </c>
      <c r="AF26" s="6">
        <v>44529.666666666664</v>
      </c>
      <c r="AG26" s="2" t="s">
        <v>24</v>
      </c>
      <c r="AH26" s="8">
        <v>57163.3</v>
      </c>
      <c r="AI26" s="8">
        <v>57535.2</v>
      </c>
      <c r="AJ26" s="8">
        <v>57060.5</v>
      </c>
      <c r="AK26" s="8">
        <v>57509.01</v>
      </c>
      <c r="AL26" s="8">
        <v>70.4293623286</v>
      </c>
    </row>
    <row r="27">
      <c r="A27" s="4">
        <v>44532.52250147359</v>
      </c>
      <c r="B27" s="4">
        <f t="shared" si="1"/>
        <v>44532.73083</v>
      </c>
      <c r="C27">
        <v>333.0</v>
      </c>
      <c r="D27">
        <v>145.0</v>
      </c>
      <c r="E27">
        <v>422.0</v>
      </c>
      <c r="F27" s="5">
        <f t="shared" si="10"/>
        <v>0.37</v>
      </c>
      <c r="G27" s="5">
        <f t="shared" si="2"/>
        <v>0.01175814369</v>
      </c>
      <c r="H27" s="5">
        <f t="shared" si="3"/>
        <v>0.6966527197</v>
      </c>
      <c r="I27" s="5">
        <f t="shared" si="4"/>
        <v>0.05004114409</v>
      </c>
      <c r="J27" s="5">
        <f t="shared" si="11"/>
        <v>0.1611111111</v>
      </c>
      <c r="K27" s="5">
        <f t="shared" si="5"/>
        <v>-0.03467648371</v>
      </c>
      <c r="L27" s="5">
        <f t="shared" si="6"/>
        <v>0.3033472803</v>
      </c>
      <c r="M27" s="5">
        <f t="shared" si="7"/>
        <v>-0.05004114409</v>
      </c>
      <c r="N27" s="5">
        <f t="shared" si="12"/>
        <v>0.4688888889</v>
      </c>
      <c r="O27" s="5">
        <f t="shared" si="8"/>
        <v>0.02291834003</v>
      </c>
      <c r="P27" s="5">
        <f t="shared" si="9"/>
        <v>0.002150859726</v>
      </c>
      <c r="Q27" s="6">
        <v>44532.75</v>
      </c>
      <c r="R27" s="2" t="s">
        <v>24</v>
      </c>
      <c r="S27" s="7">
        <v>56787.3</v>
      </c>
      <c r="T27" s="7">
        <v>56619.22</v>
      </c>
      <c r="U27" s="7">
        <v>56181.0</v>
      </c>
      <c r="V27" s="7">
        <v>56741.0</v>
      </c>
      <c r="W27" s="8">
        <v>37.2322576629</v>
      </c>
      <c r="AE27" s="8">
        <v>1.6382052E12</v>
      </c>
      <c r="AF27" s="6">
        <v>44529.708333333336</v>
      </c>
      <c r="AG27" s="2" t="s">
        <v>24</v>
      </c>
      <c r="AH27" s="8">
        <v>57509.01</v>
      </c>
      <c r="AI27" s="8">
        <v>58826.84</v>
      </c>
      <c r="AJ27" s="8">
        <v>57485.12</v>
      </c>
      <c r="AK27" s="8">
        <v>58653.11</v>
      </c>
      <c r="AL27" s="8">
        <v>97.4833129521</v>
      </c>
    </row>
    <row r="28">
      <c r="A28" s="4">
        <v>44532.56867086675</v>
      </c>
      <c r="B28" s="4">
        <f t="shared" si="1"/>
        <v>44532.777</v>
      </c>
      <c r="C28" s="1">
        <v>170.0</v>
      </c>
      <c r="D28" s="1">
        <v>72.0</v>
      </c>
      <c r="E28" s="1">
        <v>208.0</v>
      </c>
      <c r="F28" s="5">
        <f t="shared" si="10"/>
        <v>0.3777777778</v>
      </c>
      <c r="G28" s="5">
        <f t="shared" si="2"/>
        <v>0.01953592146</v>
      </c>
      <c r="H28" s="5">
        <f t="shared" si="3"/>
        <v>0.7024793388</v>
      </c>
      <c r="I28" s="5">
        <f t="shared" si="4"/>
        <v>0.05586776327</v>
      </c>
      <c r="J28" s="5">
        <f t="shared" si="11"/>
        <v>0.16</v>
      </c>
      <c r="K28" s="5">
        <f t="shared" si="5"/>
        <v>-0.03578759482</v>
      </c>
      <c r="L28" s="5">
        <f t="shared" si="6"/>
        <v>0.2975206612</v>
      </c>
      <c r="M28" s="5">
        <f t="shared" si="7"/>
        <v>-0.05586776327</v>
      </c>
      <c r="N28" s="5">
        <f t="shared" si="12"/>
        <v>0.4622222222</v>
      </c>
      <c r="O28" s="5">
        <f t="shared" si="8"/>
        <v>0.01625167336</v>
      </c>
      <c r="P28" s="5">
        <f t="shared" si="9"/>
        <v>-0.001318799457</v>
      </c>
      <c r="Q28" s="6">
        <v>44532.791666666664</v>
      </c>
      <c r="R28" s="2" t="s">
        <v>24</v>
      </c>
      <c r="S28" s="7">
        <v>56999.99</v>
      </c>
      <c r="T28" s="7">
        <v>56741.0</v>
      </c>
      <c r="U28" s="7">
        <v>56540.8</v>
      </c>
      <c r="V28" s="7">
        <v>56666.17</v>
      </c>
      <c r="W28" s="8">
        <v>71.3861068886</v>
      </c>
      <c r="AE28" s="8">
        <v>1.6382088E12</v>
      </c>
      <c r="AF28" s="6">
        <v>44529.75</v>
      </c>
      <c r="AG28" s="2" t="s">
        <v>24</v>
      </c>
      <c r="AH28" s="8">
        <v>58653.11</v>
      </c>
      <c r="AI28" s="8">
        <v>58903.31</v>
      </c>
      <c r="AJ28" s="8">
        <v>58547.96</v>
      </c>
      <c r="AK28" s="8">
        <v>58704.74</v>
      </c>
      <c r="AL28" s="8">
        <v>43.9877993179</v>
      </c>
    </row>
    <row r="29">
      <c r="A29" s="4">
        <v>44532.59314481971</v>
      </c>
      <c r="B29" s="4">
        <f t="shared" si="1"/>
        <v>44532.80148</v>
      </c>
      <c r="C29">
        <v>339.0</v>
      </c>
      <c r="D29">
        <v>142.0</v>
      </c>
      <c r="E29">
        <v>419.0</v>
      </c>
      <c r="F29" s="5">
        <f t="shared" si="10"/>
        <v>0.3766666667</v>
      </c>
      <c r="G29" s="5">
        <f t="shared" si="2"/>
        <v>0.01842481035</v>
      </c>
      <c r="H29" s="5">
        <f t="shared" si="3"/>
        <v>0.7047817048</v>
      </c>
      <c r="I29" s="5">
        <f t="shared" si="4"/>
        <v>0.05817012921</v>
      </c>
      <c r="J29" s="5">
        <f t="shared" si="11"/>
        <v>0.1577777778</v>
      </c>
      <c r="K29" s="5">
        <f t="shared" si="5"/>
        <v>-0.03800981705</v>
      </c>
      <c r="L29" s="5">
        <f t="shared" si="6"/>
        <v>0.2952182952</v>
      </c>
      <c r="M29" s="5">
        <f t="shared" si="7"/>
        <v>-0.05817012921</v>
      </c>
      <c r="N29" s="5">
        <f t="shared" si="12"/>
        <v>0.4655555556</v>
      </c>
      <c r="O29" s="5">
        <f t="shared" si="8"/>
        <v>0.01958500669</v>
      </c>
      <c r="P29" s="5">
        <f t="shared" si="9"/>
        <v>0.006847295309</v>
      </c>
      <c r="Q29" s="6">
        <v>44532.833333333336</v>
      </c>
      <c r="R29" s="2" t="s">
        <v>24</v>
      </c>
      <c r="S29" s="7">
        <v>57277.92</v>
      </c>
      <c r="T29" s="7">
        <v>56666.17</v>
      </c>
      <c r="U29" s="7">
        <v>56578.22</v>
      </c>
      <c r="V29" s="7">
        <v>57054.18</v>
      </c>
      <c r="W29" s="8">
        <v>99.2046443614</v>
      </c>
      <c r="AE29" s="8">
        <v>1.6382124E12</v>
      </c>
      <c r="AF29" s="6">
        <v>44529.791666666664</v>
      </c>
      <c r="AG29" s="2" t="s">
        <v>24</v>
      </c>
      <c r="AH29" s="8">
        <v>58704.74</v>
      </c>
      <c r="AI29" s="8">
        <v>58727.48</v>
      </c>
      <c r="AJ29" s="8">
        <v>57819.27</v>
      </c>
      <c r="AK29" s="8">
        <v>57919.26</v>
      </c>
      <c r="AL29" s="8">
        <v>58.9400686868</v>
      </c>
    </row>
    <row r="30">
      <c r="A30" s="4">
        <v>44532.66117355924</v>
      </c>
      <c r="B30" s="4">
        <f t="shared" si="1"/>
        <v>44532.86951</v>
      </c>
      <c r="C30">
        <v>336.0</v>
      </c>
      <c r="D30">
        <v>142.0</v>
      </c>
      <c r="E30">
        <v>422.0</v>
      </c>
      <c r="F30" s="5">
        <f t="shared" si="10"/>
        <v>0.3733333333</v>
      </c>
      <c r="G30" s="5">
        <f t="shared" si="2"/>
        <v>0.01509147702</v>
      </c>
      <c r="H30" s="5">
        <f t="shared" si="3"/>
        <v>0.7029288703</v>
      </c>
      <c r="I30" s="5">
        <f t="shared" si="4"/>
        <v>0.05631729472</v>
      </c>
      <c r="J30" s="5">
        <f t="shared" si="11"/>
        <v>0.1577777778</v>
      </c>
      <c r="K30" s="5">
        <f t="shared" si="5"/>
        <v>-0.03800981705</v>
      </c>
      <c r="L30" s="5">
        <f t="shared" si="6"/>
        <v>0.2970711297</v>
      </c>
      <c r="M30" s="5">
        <f t="shared" si="7"/>
        <v>-0.05631729472</v>
      </c>
      <c r="N30" s="5">
        <f t="shared" si="12"/>
        <v>0.4688888889</v>
      </c>
      <c r="O30" s="5">
        <f t="shared" si="8"/>
        <v>0.02291834003</v>
      </c>
      <c r="P30" s="5">
        <f t="shared" si="9"/>
        <v>-0.002722499911</v>
      </c>
      <c r="Q30" s="6">
        <v>44532.875</v>
      </c>
      <c r="R30" s="2" t="s">
        <v>24</v>
      </c>
      <c r="S30" s="7">
        <v>57108.66</v>
      </c>
      <c r="T30" s="7">
        <v>57054.18</v>
      </c>
      <c r="U30" s="7">
        <v>56799.99</v>
      </c>
      <c r="V30" s="7">
        <v>56898.85</v>
      </c>
      <c r="W30" s="8">
        <v>72.2599967216</v>
      </c>
      <c r="AE30" s="8">
        <v>1.638216E12</v>
      </c>
      <c r="AF30" s="6">
        <v>44529.833333333336</v>
      </c>
      <c r="AG30" s="2" t="s">
        <v>24</v>
      </c>
      <c r="AH30" s="8">
        <v>57919.26</v>
      </c>
      <c r="AI30" s="8">
        <v>58317.06</v>
      </c>
      <c r="AJ30" s="8">
        <v>57779.97</v>
      </c>
      <c r="AK30" s="8">
        <v>58070.18</v>
      </c>
      <c r="AL30" s="8">
        <v>95.348681451</v>
      </c>
    </row>
    <row r="31">
      <c r="A31" s="4">
        <v>44532.68692865163</v>
      </c>
      <c r="B31" s="4">
        <f t="shared" si="1"/>
        <v>44532.89526</v>
      </c>
      <c r="C31" s="1">
        <v>167.0</v>
      </c>
      <c r="D31" s="1">
        <v>74.0</v>
      </c>
      <c r="E31" s="1">
        <v>209.0</v>
      </c>
      <c r="F31" s="5">
        <f t="shared" si="10"/>
        <v>0.3711111111</v>
      </c>
      <c r="G31" s="5">
        <f t="shared" si="2"/>
        <v>0.0128692548</v>
      </c>
      <c r="H31" s="5">
        <f t="shared" si="3"/>
        <v>0.6929460581</v>
      </c>
      <c r="I31" s="5">
        <f t="shared" si="4"/>
        <v>0.04633448252</v>
      </c>
      <c r="J31" s="5">
        <f t="shared" si="11"/>
        <v>0.1644444444</v>
      </c>
      <c r="K31" s="5">
        <f t="shared" si="5"/>
        <v>-0.03134315038</v>
      </c>
      <c r="L31" s="5">
        <f t="shared" si="6"/>
        <v>0.3070539419</v>
      </c>
      <c r="M31" s="5">
        <f t="shared" si="7"/>
        <v>-0.04633448252</v>
      </c>
      <c r="N31" s="5">
        <f t="shared" si="12"/>
        <v>0.4644444444</v>
      </c>
      <c r="O31" s="5">
        <f t="shared" si="8"/>
        <v>0.01847389558</v>
      </c>
      <c r="P31" s="5">
        <f t="shared" si="9"/>
        <v>0.0002525534347</v>
      </c>
      <c r="Q31" s="6">
        <v>44532.916666666664</v>
      </c>
      <c r="R31" s="2" t="s">
        <v>24</v>
      </c>
      <c r="S31" s="7">
        <v>56935.21</v>
      </c>
      <c r="T31" s="7">
        <v>56898.85</v>
      </c>
      <c r="U31" s="7">
        <v>56661.98</v>
      </c>
      <c r="V31" s="7">
        <v>56913.22</v>
      </c>
      <c r="W31" s="8">
        <v>23.6646761944</v>
      </c>
      <c r="AE31" s="8">
        <v>1.6382196E12</v>
      </c>
      <c r="AF31" s="6">
        <v>44529.875</v>
      </c>
      <c r="AG31" s="2" t="s">
        <v>24</v>
      </c>
      <c r="AH31" s="8">
        <v>58070.18</v>
      </c>
      <c r="AI31" s="8">
        <v>58449.68</v>
      </c>
      <c r="AJ31" s="8">
        <v>58009.94</v>
      </c>
      <c r="AK31" s="8">
        <v>58324.85</v>
      </c>
      <c r="AL31" s="8">
        <v>39.8962225929</v>
      </c>
    </row>
    <row r="32">
      <c r="A32" s="4">
        <v>44532.72655182672</v>
      </c>
      <c r="B32" s="4">
        <f t="shared" si="1"/>
        <v>44532.93489</v>
      </c>
      <c r="C32">
        <v>336.0</v>
      </c>
      <c r="D32">
        <v>144.0</v>
      </c>
      <c r="E32">
        <v>420.0</v>
      </c>
      <c r="F32" s="5">
        <f t="shared" si="10"/>
        <v>0.3733333333</v>
      </c>
      <c r="G32" s="5">
        <f t="shared" si="2"/>
        <v>0.01509147702</v>
      </c>
      <c r="H32" s="5">
        <f t="shared" si="3"/>
        <v>0.7</v>
      </c>
      <c r="I32" s="5">
        <f t="shared" si="4"/>
        <v>0.05338842443</v>
      </c>
      <c r="J32" s="5">
        <f t="shared" si="11"/>
        <v>0.16</v>
      </c>
      <c r="K32" s="5">
        <f t="shared" si="5"/>
        <v>-0.03578759482</v>
      </c>
      <c r="L32" s="5">
        <f t="shared" si="6"/>
        <v>0.3</v>
      </c>
      <c r="M32" s="5">
        <f t="shared" si="7"/>
        <v>-0.05338842443</v>
      </c>
      <c r="N32" s="5">
        <f t="shared" si="12"/>
        <v>0.4666666667</v>
      </c>
      <c r="O32" s="5">
        <f t="shared" si="8"/>
        <v>0.0206961178</v>
      </c>
      <c r="P32" s="5">
        <f t="shared" si="9"/>
        <v>-0.006748168527</v>
      </c>
      <c r="Q32" s="6">
        <v>44532.958333333336</v>
      </c>
      <c r="R32" s="2" t="s">
        <v>24</v>
      </c>
      <c r="S32" s="7">
        <v>56945.09</v>
      </c>
      <c r="T32" s="7">
        <v>56913.22</v>
      </c>
      <c r="U32" s="7">
        <v>56396.74</v>
      </c>
      <c r="V32" s="7">
        <v>56529.16</v>
      </c>
      <c r="W32" s="8">
        <v>44.810715359</v>
      </c>
      <c r="AE32" s="8">
        <v>1.6382232E12</v>
      </c>
      <c r="AF32" s="6">
        <v>44529.916666666664</v>
      </c>
      <c r="AG32" s="2" t="s">
        <v>24</v>
      </c>
      <c r="AH32" s="8">
        <v>58324.85</v>
      </c>
      <c r="AI32" s="8">
        <v>58465.1</v>
      </c>
      <c r="AJ32" s="8">
        <v>58095.68</v>
      </c>
      <c r="AK32" s="8">
        <v>58118.54</v>
      </c>
      <c r="AL32" s="8">
        <v>22.4550318442</v>
      </c>
    </row>
    <row r="33">
      <c r="A33" s="4">
        <v>44532.78343565824</v>
      </c>
      <c r="B33" s="4">
        <f t="shared" si="1"/>
        <v>44532.99177</v>
      </c>
      <c r="C33">
        <v>333.0</v>
      </c>
      <c r="D33">
        <v>147.0</v>
      </c>
      <c r="E33">
        <v>420.0</v>
      </c>
      <c r="F33" s="5">
        <f t="shared" si="10"/>
        <v>0.37</v>
      </c>
      <c r="G33" s="5">
        <f t="shared" si="2"/>
        <v>0.01175814369</v>
      </c>
      <c r="H33" s="5">
        <f t="shared" si="3"/>
        <v>0.69375</v>
      </c>
      <c r="I33" s="5">
        <f t="shared" si="4"/>
        <v>0.04713842443</v>
      </c>
      <c r="J33" s="5">
        <f t="shared" si="11"/>
        <v>0.1633333333</v>
      </c>
      <c r="K33" s="5">
        <f t="shared" si="5"/>
        <v>-0.03245426149</v>
      </c>
      <c r="L33" s="5">
        <f t="shared" si="6"/>
        <v>0.30625</v>
      </c>
      <c r="M33" s="5">
        <f t="shared" si="7"/>
        <v>-0.04713842443</v>
      </c>
      <c r="N33" s="5">
        <f t="shared" si="12"/>
        <v>0.4666666667</v>
      </c>
      <c r="O33" s="5">
        <f t="shared" si="8"/>
        <v>0.0206961178</v>
      </c>
      <c r="P33" s="5">
        <f t="shared" si="9"/>
        <v>0.0008997126439</v>
      </c>
      <c r="Q33" s="6">
        <v>44533.0</v>
      </c>
      <c r="R33" s="2" t="s">
        <v>24</v>
      </c>
      <c r="S33" s="7">
        <v>56800.0</v>
      </c>
      <c r="T33" s="7">
        <v>56529.16</v>
      </c>
      <c r="U33" s="7">
        <v>56474.24</v>
      </c>
      <c r="V33" s="7">
        <v>56580.02</v>
      </c>
      <c r="W33" s="8">
        <v>38.0861246038</v>
      </c>
      <c r="AE33" s="8">
        <v>1.6382268E12</v>
      </c>
      <c r="AF33" s="6">
        <v>44529.958333333336</v>
      </c>
      <c r="AG33" s="2" t="s">
        <v>24</v>
      </c>
      <c r="AH33" s="8">
        <v>58118.54</v>
      </c>
      <c r="AI33" s="8">
        <v>58136.75</v>
      </c>
      <c r="AJ33" s="8">
        <v>57746.84</v>
      </c>
      <c r="AK33" s="8">
        <v>57841.78</v>
      </c>
      <c r="AL33" s="8">
        <v>31.2102231248</v>
      </c>
    </row>
    <row r="34">
      <c r="A34" s="4">
        <v>44532.7976841269</v>
      </c>
      <c r="B34" s="4">
        <f t="shared" si="1"/>
        <v>44533.00602</v>
      </c>
      <c r="C34">
        <v>333.0</v>
      </c>
      <c r="D34">
        <v>150.0</v>
      </c>
      <c r="E34">
        <v>417.0</v>
      </c>
      <c r="F34" s="5">
        <f t="shared" si="10"/>
        <v>0.37</v>
      </c>
      <c r="G34" s="5">
        <f t="shared" si="2"/>
        <v>0.01175814369</v>
      </c>
      <c r="H34" s="5">
        <f t="shared" si="3"/>
        <v>0.6894409938</v>
      </c>
      <c r="I34" s="5">
        <f t="shared" si="4"/>
        <v>0.04282941822</v>
      </c>
      <c r="J34" s="5">
        <f t="shared" si="11"/>
        <v>0.1666666667</v>
      </c>
      <c r="K34" s="5">
        <f t="shared" si="5"/>
        <v>-0.02912092816</v>
      </c>
      <c r="L34" s="5">
        <f t="shared" si="6"/>
        <v>0.3105590062</v>
      </c>
      <c r="M34" s="5">
        <f t="shared" si="7"/>
        <v>-0.04282941822</v>
      </c>
      <c r="N34" s="5">
        <f t="shared" si="12"/>
        <v>0.4633333333</v>
      </c>
      <c r="O34" s="5">
        <f t="shared" si="8"/>
        <v>0.01736278447</v>
      </c>
      <c r="P34" s="5">
        <f t="shared" si="9"/>
        <v>-0.0005123716817</v>
      </c>
      <c r="Q34" s="6">
        <v>44533.041666666664</v>
      </c>
      <c r="R34" s="2" t="s">
        <v>24</v>
      </c>
      <c r="S34" s="7">
        <v>56761.35</v>
      </c>
      <c r="T34" s="7">
        <v>56580.02</v>
      </c>
      <c r="U34" s="7">
        <v>56436.7</v>
      </c>
      <c r="V34" s="7">
        <v>56551.03</v>
      </c>
      <c r="W34" s="8">
        <v>23.8314543444</v>
      </c>
      <c r="AE34" s="8">
        <v>1.6382304E12</v>
      </c>
      <c r="AF34" s="6">
        <v>44530.0</v>
      </c>
      <c r="AG34" s="2" t="s">
        <v>24</v>
      </c>
      <c r="AH34" s="8">
        <v>57841.78</v>
      </c>
      <c r="AI34" s="8">
        <v>58013.56</v>
      </c>
      <c r="AJ34" s="8">
        <v>57600.0</v>
      </c>
      <c r="AK34" s="8">
        <v>57762.3</v>
      </c>
      <c r="AL34" s="8">
        <v>32.3700396405</v>
      </c>
    </row>
    <row r="35">
      <c r="A35" s="4">
        <v>44532.94726025385</v>
      </c>
      <c r="B35" s="4">
        <f t="shared" si="1"/>
        <v>44533.15559</v>
      </c>
      <c r="C35" s="1">
        <v>171.0</v>
      </c>
      <c r="D35" s="1">
        <v>99.0</v>
      </c>
      <c r="E35" s="1">
        <v>180.0</v>
      </c>
      <c r="F35" s="5">
        <f t="shared" si="10"/>
        <v>0.38</v>
      </c>
      <c r="G35" s="5">
        <f t="shared" si="2"/>
        <v>0.02175814369</v>
      </c>
      <c r="H35" s="5">
        <f t="shared" si="3"/>
        <v>0.6333333333</v>
      </c>
      <c r="I35" s="5">
        <f t="shared" si="4"/>
        <v>-0.01327824224</v>
      </c>
      <c r="J35" s="5">
        <f t="shared" si="11"/>
        <v>0.22</v>
      </c>
      <c r="K35" s="5">
        <f t="shared" si="5"/>
        <v>0.02421240518</v>
      </c>
      <c r="L35" s="5">
        <f t="shared" si="6"/>
        <v>0.3666666667</v>
      </c>
      <c r="M35" s="5">
        <f t="shared" si="7"/>
        <v>0.01327824224</v>
      </c>
      <c r="N35" s="5">
        <f t="shared" si="12"/>
        <v>0.4</v>
      </c>
      <c r="O35" s="5">
        <f t="shared" si="8"/>
        <v>-0.04597054886</v>
      </c>
      <c r="P35" s="5">
        <f t="shared" si="9"/>
        <v>0.004621121758</v>
      </c>
      <c r="Q35" s="6">
        <v>44533.166666666664</v>
      </c>
      <c r="R35" s="2" t="s">
        <v>24</v>
      </c>
      <c r="S35" s="7">
        <v>56733.27</v>
      </c>
      <c r="T35" s="7">
        <v>56380.25</v>
      </c>
      <c r="U35" s="7">
        <v>56310.0</v>
      </c>
      <c r="V35" s="7">
        <v>56640.79</v>
      </c>
      <c r="W35" s="8">
        <v>45.3058407407</v>
      </c>
      <c r="AE35" s="8">
        <v>1.638234E12</v>
      </c>
      <c r="AF35" s="6">
        <v>44530.041666666664</v>
      </c>
      <c r="AG35" s="2" t="s">
        <v>24</v>
      </c>
      <c r="AH35" s="8">
        <v>57762.3</v>
      </c>
      <c r="AI35" s="8">
        <v>57839.38</v>
      </c>
      <c r="AJ35" s="8">
        <v>57114.73</v>
      </c>
      <c r="AK35" s="8">
        <v>57417.92</v>
      </c>
      <c r="AL35" s="8">
        <v>64.4648868966</v>
      </c>
    </row>
    <row r="36">
      <c r="A36" s="4">
        <v>44532.96574472202</v>
      </c>
      <c r="B36" s="4">
        <f t="shared" si="1"/>
        <v>44533.17408</v>
      </c>
      <c r="C36" s="1">
        <v>171.0</v>
      </c>
      <c r="D36" s="1">
        <v>100.0</v>
      </c>
      <c r="E36" s="1">
        <v>179.0</v>
      </c>
      <c r="F36" s="5">
        <f t="shared" si="10"/>
        <v>0.38</v>
      </c>
      <c r="G36" s="5">
        <f t="shared" si="2"/>
        <v>0.02175814369</v>
      </c>
      <c r="H36" s="5">
        <f t="shared" si="3"/>
        <v>0.63099631</v>
      </c>
      <c r="I36" s="5">
        <f t="shared" si="4"/>
        <v>-0.01561526561</v>
      </c>
      <c r="J36" s="5">
        <f t="shared" si="11"/>
        <v>0.2222222222</v>
      </c>
      <c r="K36" s="5">
        <f t="shared" si="5"/>
        <v>0.0264346274</v>
      </c>
      <c r="L36" s="5">
        <f t="shared" si="6"/>
        <v>0.36900369</v>
      </c>
      <c r="M36" s="5">
        <f t="shared" si="7"/>
        <v>0.01561526561</v>
      </c>
      <c r="N36" s="5">
        <f t="shared" si="12"/>
        <v>0.3977777778</v>
      </c>
      <c r="O36" s="5">
        <f t="shared" si="8"/>
        <v>-0.04819277108</v>
      </c>
      <c r="P36" s="5">
        <f t="shared" si="9"/>
        <v>0.002138917907</v>
      </c>
      <c r="Q36" s="6">
        <v>44533.208333333336</v>
      </c>
      <c r="R36" s="2" t="s">
        <v>24</v>
      </c>
      <c r="S36" s="7">
        <v>57056.94</v>
      </c>
      <c r="T36" s="7">
        <v>56640.79</v>
      </c>
      <c r="U36" s="7">
        <v>56463.17</v>
      </c>
      <c r="V36" s="7">
        <v>56761.94</v>
      </c>
      <c r="W36" s="8">
        <v>24.4540279196</v>
      </c>
      <c r="AE36" s="8">
        <v>1.6382376E12</v>
      </c>
      <c r="AF36" s="6">
        <v>44530.083333333336</v>
      </c>
      <c r="AG36" s="2" t="s">
        <v>24</v>
      </c>
      <c r="AH36" s="8">
        <v>57417.92</v>
      </c>
      <c r="AI36" s="8">
        <v>57591.52</v>
      </c>
      <c r="AJ36" s="8">
        <v>57319.33</v>
      </c>
      <c r="AK36" s="8">
        <v>57420.4</v>
      </c>
      <c r="AL36" s="8">
        <v>20.1311943879</v>
      </c>
    </row>
    <row r="37">
      <c r="A37" s="4">
        <v>44533.28299693021</v>
      </c>
      <c r="B37" s="4">
        <f t="shared" si="1"/>
        <v>44533.49133</v>
      </c>
      <c r="C37" s="1">
        <v>145.0</v>
      </c>
      <c r="D37" s="1">
        <v>54.0</v>
      </c>
      <c r="E37" s="1">
        <v>251.0</v>
      </c>
      <c r="F37" s="5">
        <f t="shared" si="10"/>
        <v>0.3222222222</v>
      </c>
      <c r="G37" s="5">
        <f t="shared" si="2"/>
        <v>-0.03601963409</v>
      </c>
      <c r="H37" s="5">
        <f t="shared" si="3"/>
        <v>0.7286432161</v>
      </c>
      <c r="I37" s="5">
        <f t="shared" si="4"/>
        <v>0.08203164051</v>
      </c>
      <c r="J37" s="5">
        <f t="shared" si="11"/>
        <v>0.12</v>
      </c>
      <c r="K37" s="5">
        <f t="shared" si="5"/>
        <v>-0.07578759482</v>
      </c>
      <c r="L37" s="5">
        <f t="shared" si="6"/>
        <v>0.2713567839</v>
      </c>
      <c r="M37" s="5">
        <f t="shared" si="7"/>
        <v>-0.08203164051</v>
      </c>
      <c r="N37" s="5">
        <f t="shared" si="12"/>
        <v>0.5577777778</v>
      </c>
      <c r="O37" s="5">
        <f t="shared" si="8"/>
        <v>0.1118072289</v>
      </c>
      <c r="P37" s="5">
        <f t="shared" si="9"/>
        <v>-0.00357418968</v>
      </c>
      <c r="Q37" s="6">
        <v>44533.5</v>
      </c>
      <c r="R37" s="2" t="s">
        <v>24</v>
      </c>
      <c r="S37" s="7">
        <v>57227.56</v>
      </c>
      <c r="T37" s="7">
        <v>57042.3</v>
      </c>
      <c r="U37" s="7">
        <v>56819.24</v>
      </c>
      <c r="V37" s="7">
        <v>56838.42</v>
      </c>
      <c r="W37" s="8">
        <v>8.794785509</v>
      </c>
      <c r="AE37" s="8">
        <v>1.6382412E12</v>
      </c>
      <c r="AF37" s="6">
        <v>44530.125</v>
      </c>
      <c r="AG37" s="2" t="s">
        <v>24</v>
      </c>
      <c r="AH37" s="8">
        <v>57420.4</v>
      </c>
      <c r="AI37" s="8">
        <v>57466.34</v>
      </c>
      <c r="AJ37" s="8">
        <v>56852.99</v>
      </c>
      <c r="AK37" s="8">
        <v>57163.87</v>
      </c>
      <c r="AL37" s="8">
        <v>36.5329403017</v>
      </c>
    </row>
    <row r="38">
      <c r="A38" s="4">
        <v>44533.29906805699</v>
      </c>
      <c r="B38" s="4">
        <f t="shared" si="1"/>
        <v>44533.5074</v>
      </c>
      <c r="C38" s="1">
        <v>149.0</v>
      </c>
      <c r="D38" s="1">
        <v>52.0</v>
      </c>
      <c r="E38" s="1">
        <v>249.0</v>
      </c>
      <c r="F38" s="5">
        <f t="shared" si="10"/>
        <v>0.3311111111</v>
      </c>
      <c r="G38" s="5">
        <f t="shared" si="2"/>
        <v>-0.0271307452</v>
      </c>
      <c r="H38" s="5">
        <f t="shared" si="3"/>
        <v>0.7412935323</v>
      </c>
      <c r="I38" s="5">
        <f t="shared" si="4"/>
        <v>0.09468195677</v>
      </c>
      <c r="J38" s="5">
        <f t="shared" si="11"/>
        <v>0.1155555556</v>
      </c>
      <c r="K38" s="5">
        <f t="shared" si="5"/>
        <v>-0.08023203927</v>
      </c>
      <c r="L38" s="5">
        <f t="shared" si="6"/>
        <v>0.2587064677</v>
      </c>
      <c r="M38" s="5">
        <f t="shared" si="7"/>
        <v>-0.09468195677</v>
      </c>
      <c r="N38" s="5">
        <f t="shared" si="12"/>
        <v>0.5533333333</v>
      </c>
      <c r="O38" s="5">
        <f t="shared" si="8"/>
        <v>0.1073627845</v>
      </c>
      <c r="P38" s="5">
        <f t="shared" si="9"/>
        <v>0.001734390224</v>
      </c>
      <c r="Q38" s="6">
        <v>44533.541666666664</v>
      </c>
      <c r="R38" s="2" t="s">
        <v>24</v>
      </c>
      <c r="S38" s="7">
        <v>57673.58</v>
      </c>
      <c r="T38" s="7">
        <v>56838.42</v>
      </c>
      <c r="U38" s="7">
        <v>56797.24</v>
      </c>
      <c r="V38" s="7">
        <v>56937.0</v>
      </c>
      <c r="W38" s="8">
        <v>38.4078039028</v>
      </c>
      <c r="AE38" s="8">
        <v>1.6382448E12</v>
      </c>
      <c r="AF38" s="6">
        <v>44530.166666666664</v>
      </c>
      <c r="AG38" s="2" t="s">
        <v>24</v>
      </c>
      <c r="AH38" s="8">
        <v>57163.87</v>
      </c>
      <c r="AI38" s="8">
        <v>57372.7</v>
      </c>
      <c r="AJ38" s="8">
        <v>57056.53</v>
      </c>
      <c r="AK38" s="8">
        <v>57271.1</v>
      </c>
      <c r="AL38" s="8">
        <v>35.3683965835</v>
      </c>
    </row>
    <row r="39">
      <c r="A39" s="4">
        <v>44533.348697037545</v>
      </c>
      <c r="B39" s="4">
        <f t="shared" si="1"/>
        <v>44533.55703</v>
      </c>
      <c r="C39" s="1">
        <v>270.0</v>
      </c>
      <c r="D39" s="1">
        <v>109.0</v>
      </c>
      <c r="E39" s="1">
        <v>521.0</v>
      </c>
      <c r="F39" s="5">
        <f t="shared" si="10"/>
        <v>0.3</v>
      </c>
      <c r="G39" s="5">
        <f t="shared" si="2"/>
        <v>-0.05824185631</v>
      </c>
      <c r="H39" s="5">
        <f t="shared" si="3"/>
        <v>0.7124010554</v>
      </c>
      <c r="I39" s="5">
        <f t="shared" si="4"/>
        <v>0.06578947984</v>
      </c>
      <c r="J39" s="5">
        <f t="shared" si="11"/>
        <v>0.1211111111</v>
      </c>
      <c r="K39" s="5">
        <f t="shared" si="5"/>
        <v>-0.07467648371</v>
      </c>
      <c r="L39" s="5">
        <f t="shared" si="6"/>
        <v>0.2875989446</v>
      </c>
      <c r="M39" s="5">
        <f t="shared" si="7"/>
        <v>-0.06578947984</v>
      </c>
      <c r="N39" s="5">
        <f t="shared" si="12"/>
        <v>0.5788888889</v>
      </c>
      <c r="O39" s="5">
        <f t="shared" si="8"/>
        <v>0.13291834</v>
      </c>
      <c r="P39" s="5">
        <f t="shared" si="9"/>
        <v>-0.01125278817</v>
      </c>
      <c r="Q39" s="6">
        <v>44533.583333333336</v>
      </c>
      <c r="R39" s="2" t="s">
        <v>24</v>
      </c>
      <c r="S39" s="7">
        <v>56963.79</v>
      </c>
      <c r="T39" s="7">
        <v>56937.0</v>
      </c>
      <c r="U39" s="7">
        <v>56213.56</v>
      </c>
      <c r="V39" s="7">
        <v>56296.3</v>
      </c>
      <c r="W39" s="8">
        <v>67.1124013685</v>
      </c>
      <c r="AE39" s="8">
        <v>1.6382484E12</v>
      </c>
      <c r="AF39" s="6">
        <v>44530.208333333336</v>
      </c>
      <c r="AG39" s="2" t="s">
        <v>24</v>
      </c>
      <c r="AH39" s="8">
        <v>57271.1</v>
      </c>
      <c r="AI39" s="8">
        <v>57339.31</v>
      </c>
      <c r="AJ39" s="8">
        <v>56299.99</v>
      </c>
      <c r="AK39" s="8">
        <v>56300.0</v>
      </c>
      <c r="AL39" s="8">
        <v>94.1420755523</v>
      </c>
    </row>
    <row r="40">
      <c r="A40" s="4">
        <v>44533.41175298564</v>
      </c>
      <c r="B40" s="4">
        <f t="shared" si="1"/>
        <v>44533.62009</v>
      </c>
      <c r="C40">
        <v>266.0</v>
      </c>
      <c r="D40">
        <v>111.0</v>
      </c>
      <c r="E40">
        <v>523.0</v>
      </c>
      <c r="F40" s="5">
        <f t="shared" si="10"/>
        <v>0.2955555556</v>
      </c>
      <c r="G40" s="5">
        <f t="shared" si="2"/>
        <v>-0.06268630076</v>
      </c>
      <c r="H40" s="5">
        <f t="shared" si="3"/>
        <v>0.7055702918</v>
      </c>
      <c r="I40" s="5">
        <f t="shared" si="4"/>
        <v>0.0589587162</v>
      </c>
      <c r="J40" s="5">
        <f t="shared" si="11"/>
        <v>0.1233333333</v>
      </c>
      <c r="K40" s="5">
        <f t="shared" si="5"/>
        <v>-0.07245426149</v>
      </c>
      <c r="L40" s="5">
        <f t="shared" si="6"/>
        <v>0.2944297082</v>
      </c>
      <c r="M40" s="5">
        <f t="shared" si="7"/>
        <v>-0.0589587162</v>
      </c>
      <c r="N40" s="5">
        <f t="shared" si="12"/>
        <v>0.5811111111</v>
      </c>
      <c r="O40" s="5">
        <f t="shared" si="8"/>
        <v>0.1351405622</v>
      </c>
      <c r="P40" s="5">
        <f t="shared" si="9"/>
        <v>-0.004965690463</v>
      </c>
      <c r="Q40" s="6">
        <v>44533.625</v>
      </c>
      <c r="R40" s="2" t="s">
        <v>24</v>
      </c>
      <c r="S40" s="7">
        <v>56369.89</v>
      </c>
      <c r="T40" s="7">
        <v>56296.3</v>
      </c>
      <c r="U40" s="7">
        <v>55778.3</v>
      </c>
      <c r="V40" s="7">
        <v>56016.75</v>
      </c>
      <c r="W40" s="8">
        <v>117.3506013754</v>
      </c>
      <c r="AE40" s="8">
        <v>1.638252E12</v>
      </c>
      <c r="AF40" s="6">
        <v>44530.25</v>
      </c>
      <c r="AG40" s="2" t="s">
        <v>24</v>
      </c>
      <c r="AH40" s="8">
        <v>56300.0</v>
      </c>
      <c r="AI40" s="8">
        <v>56613.11</v>
      </c>
      <c r="AJ40" s="8">
        <v>55930.25</v>
      </c>
      <c r="AK40" s="8">
        <v>56587.48</v>
      </c>
      <c r="AL40" s="8">
        <v>69.1802654533</v>
      </c>
    </row>
    <row r="41">
      <c r="A41" s="4">
        <v>44533.478355683576</v>
      </c>
      <c r="B41" s="4">
        <f t="shared" si="1"/>
        <v>44533.68669</v>
      </c>
      <c r="C41">
        <v>285.0</v>
      </c>
      <c r="D41">
        <v>110.0</v>
      </c>
      <c r="E41">
        <v>505.0</v>
      </c>
      <c r="F41" s="5">
        <f t="shared" si="10"/>
        <v>0.3166666667</v>
      </c>
      <c r="G41" s="5">
        <f t="shared" si="2"/>
        <v>-0.04157518965</v>
      </c>
      <c r="H41" s="5">
        <f t="shared" si="3"/>
        <v>0.7215189873</v>
      </c>
      <c r="I41" s="5">
        <f t="shared" si="4"/>
        <v>0.07490741177</v>
      </c>
      <c r="J41" s="5">
        <f t="shared" si="11"/>
        <v>0.1222222222</v>
      </c>
      <c r="K41" s="5">
        <f t="shared" si="5"/>
        <v>-0.0735653726</v>
      </c>
      <c r="L41" s="5">
        <f t="shared" si="6"/>
        <v>0.2784810127</v>
      </c>
      <c r="M41" s="5">
        <f t="shared" si="7"/>
        <v>-0.07490741177</v>
      </c>
      <c r="N41" s="5">
        <f t="shared" si="12"/>
        <v>0.5611111111</v>
      </c>
      <c r="O41" s="5">
        <f t="shared" si="8"/>
        <v>0.1151405622</v>
      </c>
      <c r="P41" s="5">
        <f t="shared" si="9"/>
        <v>0.0001325500576</v>
      </c>
      <c r="Q41" s="6">
        <v>44533.708333333336</v>
      </c>
      <c r="R41" s="2" t="s">
        <v>24</v>
      </c>
      <c r="S41" s="7">
        <v>55098.13</v>
      </c>
      <c r="T41" s="7">
        <v>54998.09</v>
      </c>
      <c r="U41" s="7">
        <v>54621.36</v>
      </c>
      <c r="V41" s="7">
        <v>55005.38</v>
      </c>
      <c r="W41" s="8">
        <v>72.7464018062</v>
      </c>
      <c r="AE41" s="8">
        <v>1.6382556E12</v>
      </c>
      <c r="AF41" s="6">
        <v>44530.291666666664</v>
      </c>
      <c r="AG41" s="2" t="s">
        <v>24</v>
      </c>
      <c r="AH41" s="8">
        <v>56587.48</v>
      </c>
      <c r="AI41" s="8">
        <v>56819.75</v>
      </c>
      <c r="AJ41" s="8">
        <v>56266.99</v>
      </c>
      <c r="AK41" s="8">
        <v>56536.35</v>
      </c>
      <c r="AL41" s="8">
        <v>24.3026242885</v>
      </c>
    </row>
    <row r="42">
      <c r="A42" s="4">
        <v>44533.52934571684</v>
      </c>
      <c r="B42" s="4">
        <f t="shared" si="1"/>
        <v>44533.73768</v>
      </c>
      <c r="C42" s="1">
        <v>280.0</v>
      </c>
      <c r="D42" s="1">
        <v>110.0</v>
      </c>
      <c r="E42" s="1">
        <v>510.0</v>
      </c>
      <c r="F42" s="5">
        <f t="shared" si="10"/>
        <v>0.3111111111</v>
      </c>
      <c r="G42" s="5">
        <f t="shared" si="2"/>
        <v>-0.0471307452</v>
      </c>
      <c r="H42" s="5">
        <f t="shared" si="3"/>
        <v>0.7179487179</v>
      </c>
      <c r="I42" s="5">
        <f t="shared" si="4"/>
        <v>0.07133714238</v>
      </c>
      <c r="J42" s="5">
        <f t="shared" si="11"/>
        <v>0.1222222222</v>
      </c>
      <c r="K42" s="5">
        <f t="shared" si="5"/>
        <v>-0.0735653726</v>
      </c>
      <c r="L42" s="5">
        <f t="shared" si="6"/>
        <v>0.2820512821</v>
      </c>
      <c r="M42" s="5">
        <f t="shared" si="7"/>
        <v>-0.07133714238</v>
      </c>
      <c r="N42" s="5">
        <f t="shared" si="12"/>
        <v>0.5666666667</v>
      </c>
      <c r="O42" s="5">
        <f t="shared" si="8"/>
        <v>0.1206961178</v>
      </c>
      <c r="P42" s="5">
        <f t="shared" si="9"/>
        <v>-0.002133609476</v>
      </c>
      <c r="Q42" s="6">
        <v>44533.75</v>
      </c>
      <c r="R42" s="2" t="s">
        <v>24</v>
      </c>
      <c r="S42" s="7">
        <v>55185.62</v>
      </c>
      <c r="T42" s="7">
        <v>55005.38</v>
      </c>
      <c r="U42" s="7">
        <v>54500.0</v>
      </c>
      <c r="V42" s="7">
        <v>54888.02</v>
      </c>
      <c r="W42" s="8">
        <v>56.374853643</v>
      </c>
      <c r="AE42" s="8">
        <v>1.6382592E12</v>
      </c>
      <c r="AF42" s="6">
        <v>44530.333333333336</v>
      </c>
      <c r="AG42" s="2" t="s">
        <v>24</v>
      </c>
      <c r="AH42" s="8">
        <v>56536.35</v>
      </c>
      <c r="AI42" s="8">
        <v>57414.98</v>
      </c>
      <c r="AJ42" s="8">
        <v>56292.81</v>
      </c>
      <c r="AK42" s="8">
        <v>56850.02</v>
      </c>
      <c r="AL42" s="8">
        <v>33.6872230672</v>
      </c>
    </row>
    <row r="43">
      <c r="A43" s="4">
        <v>44533.56296623023</v>
      </c>
      <c r="B43" s="4">
        <f t="shared" si="1"/>
        <v>44533.7713</v>
      </c>
      <c r="C43" s="1">
        <v>139.0</v>
      </c>
      <c r="D43" s="1">
        <v>55.0</v>
      </c>
      <c r="E43" s="1">
        <v>256.0</v>
      </c>
      <c r="F43" s="5">
        <f t="shared" si="10"/>
        <v>0.3088888889</v>
      </c>
      <c r="G43" s="5">
        <f t="shared" si="2"/>
        <v>-0.04935296743</v>
      </c>
      <c r="H43" s="5">
        <f t="shared" si="3"/>
        <v>0.7164948454</v>
      </c>
      <c r="I43" s="5">
        <f t="shared" si="4"/>
        <v>0.06988326979</v>
      </c>
      <c r="J43" s="5">
        <f t="shared" si="11"/>
        <v>0.1222222222</v>
      </c>
      <c r="K43" s="5">
        <f t="shared" si="5"/>
        <v>-0.0735653726</v>
      </c>
      <c r="L43" s="5">
        <f t="shared" si="6"/>
        <v>0.2835051546</v>
      </c>
      <c r="M43" s="5">
        <f t="shared" si="7"/>
        <v>-0.06988326979</v>
      </c>
      <c r="N43" s="5">
        <f t="shared" si="12"/>
        <v>0.5688888889</v>
      </c>
      <c r="O43" s="5">
        <f t="shared" si="8"/>
        <v>0.12291834</v>
      </c>
      <c r="P43" s="5">
        <f t="shared" si="9"/>
        <v>-0.0191094523</v>
      </c>
      <c r="Q43" s="6">
        <v>44533.791666666664</v>
      </c>
      <c r="R43" s="2" t="s">
        <v>24</v>
      </c>
      <c r="S43" s="7">
        <v>54914.66</v>
      </c>
      <c r="T43" s="7">
        <v>54888.02</v>
      </c>
      <c r="U43" s="7">
        <v>53750.0</v>
      </c>
      <c r="V43" s="7">
        <v>53839.14</v>
      </c>
      <c r="W43" s="8">
        <v>131.7959121042</v>
      </c>
      <c r="AE43" s="8">
        <v>1.6382628E12</v>
      </c>
      <c r="AF43" s="6">
        <v>44530.375</v>
      </c>
      <c r="AG43" s="2" t="s">
        <v>24</v>
      </c>
      <c r="AH43" s="8">
        <v>56850.02</v>
      </c>
      <c r="AI43" s="8">
        <v>56969.36</v>
      </c>
      <c r="AJ43" s="8">
        <v>56373.36</v>
      </c>
      <c r="AK43" s="8">
        <v>56778.08</v>
      </c>
      <c r="AL43" s="8">
        <v>44.2252250789</v>
      </c>
    </row>
    <row r="44">
      <c r="A44" s="4">
        <v>44533.61835610838</v>
      </c>
      <c r="B44" s="4">
        <f t="shared" si="1"/>
        <v>44533.82669</v>
      </c>
      <c r="C44" s="1">
        <v>142.0</v>
      </c>
      <c r="D44" s="1">
        <v>54.0</v>
      </c>
      <c r="E44" s="1">
        <v>254.0</v>
      </c>
      <c r="F44" s="5">
        <f t="shared" si="10"/>
        <v>0.3155555556</v>
      </c>
      <c r="G44" s="5">
        <f t="shared" si="2"/>
        <v>-0.04268630076</v>
      </c>
      <c r="H44" s="5">
        <f t="shared" si="3"/>
        <v>0.7244897959</v>
      </c>
      <c r="I44" s="5">
        <f t="shared" si="4"/>
        <v>0.07787822035</v>
      </c>
      <c r="J44" s="5">
        <f t="shared" si="11"/>
        <v>0.12</v>
      </c>
      <c r="K44" s="5">
        <f t="shared" si="5"/>
        <v>-0.07578759482</v>
      </c>
      <c r="L44" s="5">
        <f t="shared" si="6"/>
        <v>0.2755102041</v>
      </c>
      <c r="M44" s="5">
        <f t="shared" si="7"/>
        <v>-0.07787822035</v>
      </c>
      <c r="N44" s="5">
        <f t="shared" si="12"/>
        <v>0.5644444444</v>
      </c>
      <c r="O44" s="5">
        <f t="shared" si="8"/>
        <v>0.1184738956</v>
      </c>
      <c r="P44" s="5">
        <f t="shared" si="9"/>
        <v>-0.006384760232</v>
      </c>
      <c r="Q44" s="6">
        <v>44533.833333333336</v>
      </c>
      <c r="R44" s="2" t="s">
        <v>24</v>
      </c>
      <c r="S44" s="7">
        <v>54081.84</v>
      </c>
      <c r="T44" s="7">
        <v>53839.14</v>
      </c>
      <c r="U44" s="7">
        <v>51619.3</v>
      </c>
      <c r="V44" s="7">
        <v>53495.39</v>
      </c>
      <c r="W44" s="8">
        <v>543.2376459427</v>
      </c>
      <c r="AE44" s="8">
        <v>1.6382664E12</v>
      </c>
      <c r="AF44" s="6">
        <v>44530.416666666664</v>
      </c>
      <c r="AG44" s="2" t="s">
        <v>24</v>
      </c>
      <c r="AH44" s="8">
        <v>56778.08</v>
      </c>
      <c r="AI44" s="8">
        <v>57280.38</v>
      </c>
      <c r="AJ44" s="8">
        <v>56637.05</v>
      </c>
      <c r="AK44" s="8">
        <v>57186.57</v>
      </c>
      <c r="AL44" s="8">
        <v>21.9713791886</v>
      </c>
    </row>
    <row r="45">
      <c r="A45" s="4">
        <v>44533.65383132307</v>
      </c>
      <c r="B45" s="4">
        <f t="shared" si="1"/>
        <v>44533.86216</v>
      </c>
      <c r="C45" s="1">
        <v>135.0</v>
      </c>
      <c r="D45" s="1">
        <v>53.0</v>
      </c>
      <c r="E45" s="1">
        <v>262.0</v>
      </c>
      <c r="F45" s="5">
        <f t="shared" si="10"/>
        <v>0.3</v>
      </c>
      <c r="G45" s="5">
        <f t="shared" si="2"/>
        <v>-0.05824185631</v>
      </c>
      <c r="H45" s="5">
        <f t="shared" si="3"/>
        <v>0.7180851064</v>
      </c>
      <c r="I45" s="5">
        <f t="shared" si="4"/>
        <v>0.07147353081</v>
      </c>
      <c r="J45" s="5">
        <f t="shared" si="11"/>
        <v>0.1177777778</v>
      </c>
      <c r="K45" s="5">
        <f t="shared" si="5"/>
        <v>-0.07800981705</v>
      </c>
      <c r="L45" s="5">
        <f t="shared" si="6"/>
        <v>0.2819148936</v>
      </c>
      <c r="M45" s="5">
        <f t="shared" si="7"/>
        <v>-0.07147353081</v>
      </c>
      <c r="N45" s="5">
        <f t="shared" si="12"/>
        <v>0.5822222222</v>
      </c>
      <c r="O45" s="5">
        <f t="shared" si="8"/>
        <v>0.1362516734</v>
      </c>
      <c r="P45" s="5">
        <f t="shared" si="9"/>
        <v>0.003008857399</v>
      </c>
      <c r="Q45" s="6">
        <v>44533.875</v>
      </c>
      <c r="R45" s="2" t="s">
        <v>24</v>
      </c>
      <c r="S45" s="7">
        <v>54096.27</v>
      </c>
      <c r="T45" s="7">
        <v>53495.39</v>
      </c>
      <c r="U45" s="7">
        <v>53379.23</v>
      </c>
      <c r="V45" s="7">
        <v>53656.35</v>
      </c>
      <c r="W45" s="8">
        <v>118.5752026939</v>
      </c>
      <c r="AE45" s="8">
        <v>1.63827E12</v>
      </c>
      <c r="AF45" s="6">
        <v>44530.458333333336</v>
      </c>
      <c r="AG45" s="2" t="s">
        <v>24</v>
      </c>
      <c r="AH45" s="8">
        <v>57186.57</v>
      </c>
      <c r="AI45" s="8">
        <v>57744.79</v>
      </c>
      <c r="AJ45" s="8">
        <v>56975.26</v>
      </c>
      <c r="AK45" s="8">
        <v>57698.29</v>
      </c>
      <c r="AL45" s="8">
        <v>23.3212468037</v>
      </c>
    </row>
    <row r="46">
      <c r="A46" s="9">
        <v>44533.959235214425</v>
      </c>
      <c r="B46" s="4">
        <f t="shared" si="1"/>
        <v>44534.16757</v>
      </c>
      <c r="C46" s="10">
        <f>188+139</f>
        <v>327</v>
      </c>
      <c r="D46" s="10">
        <f>84+54</f>
        <v>138</v>
      </c>
      <c r="E46" s="10">
        <f>178+257</f>
        <v>435</v>
      </c>
      <c r="F46" s="5">
        <f t="shared" si="10"/>
        <v>0.3633333333</v>
      </c>
      <c r="G46" s="5">
        <f t="shared" si="2"/>
        <v>0.005091477019</v>
      </c>
      <c r="H46" s="5">
        <f t="shared" si="3"/>
        <v>0.7032258065</v>
      </c>
      <c r="I46" s="5">
        <f t="shared" si="4"/>
        <v>0.05661423088</v>
      </c>
      <c r="J46" s="5">
        <f t="shared" si="11"/>
        <v>0.1533333333</v>
      </c>
      <c r="K46" s="5">
        <f t="shared" si="5"/>
        <v>-0.04245426149</v>
      </c>
      <c r="L46" s="5">
        <f t="shared" si="6"/>
        <v>0.2967741935</v>
      </c>
      <c r="M46" s="5">
        <f t="shared" si="7"/>
        <v>-0.05661423088</v>
      </c>
      <c r="N46" s="5">
        <f t="shared" si="12"/>
        <v>0.4833333333</v>
      </c>
      <c r="O46" s="5">
        <f t="shared" si="8"/>
        <v>0.03736278447</v>
      </c>
      <c r="P46" s="5">
        <f t="shared" si="9"/>
        <v>-0.05725336619</v>
      </c>
      <c r="Q46" s="9">
        <v>44534.208333333336</v>
      </c>
      <c r="R46" s="11" t="s">
        <v>24</v>
      </c>
      <c r="S46" s="12">
        <v>50333.04</v>
      </c>
      <c r="T46" s="12">
        <v>50609.95</v>
      </c>
      <c r="U46" s="12">
        <v>42074.62</v>
      </c>
      <c r="V46" s="12">
        <v>47712.36</v>
      </c>
      <c r="W46" s="10">
        <v>1798.6823759231</v>
      </c>
      <c r="AE46" s="8">
        <v>1.6382736E12</v>
      </c>
      <c r="AF46" s="6">
        <v>44530.5</v>
      </c>
      <c r="AG46" s="2" t="s">
        <v>24</v>
      </c>
      <c r="AH46" s="8">
        <v>57698.29</v>
      </c>
      <c r="AI46" s="8">
        <v>58341.54</v>
      </c>
      <c r="AJ46" s="8">
        <v>57667.52</v>
      </c>
      <c r="AK46" s="8">
        <v>57872.3</v>
      </c>
      <c r="AL46" s="8">
        <v>33.5913293679</v>
      </c>
    </row>
    <row r="47">
      <c r="A47" s="9">
        <v>44534.29300017552</v>
      </c>
      <c r="B47" s="4">
        <f t="shared" si="1"/>
        <v>44534.50133</v>
      </c>
      <c r="C47" s="10">
        <f>169+166</f>
        <v>335</v>
      </c>
      <c r="D47" s="10">
        <f>92+89</f>
        <v>181</v>
      </c>
      <c r="E47" s="10">
        <f>192+192</f>
        <v>384</v>
      </c>
      <c r="F47" s="5">
        <f t="shared" si="10"/>
        <v>0.3722222222</v>
      </c>
      <c r="G47" s="5">
        <f t="shared" si="2"/>
        <v>0.01398036591</v>
      </c>
      <c r="H47" s="5">
        <f t="shared" si="3"/>
        <v>0.6492248062</v>
      </c>
      <c r="I47" s="5">
        <f t="shared" si="4"/>
        <v>0.002613230628</v>
      </c>
      <c r="J47" s="5">
        <f t="shared" si="11"/>
        <v>0.2011111111</v>
      </c>
      <c r="K47" s="5">
        <f t="shared" si="5"/>
        <v>0.005323516287</v>
      </c>
      <c r="L47" s="5">
        <f t="shared" si="6"/>
        <v>0.3507751938</v>
      </c>
      <c r="M47" s="5">
        <f t="shared" si="7"/>
        <v>-0.002613230628</v>
      </c>
      <c r="N47" s="5">
        <f t="shared" si="12"/>
        <v>0.4266666667</v>
      </c>
      <c r="O47" s="5">
        <f t="shared" si="8"/>
        <v>-0.0193038822</v>
      </c>
      <c r="P47" s="5">
        <f t="shared" si="9"/>
        <v>-0.00123644222</v>
      </c>
      <c r="Q47" s="9">
        <v>44534.541666666664</v>
      </c>
      <c r="R47" s="11" t="s">
        <v>24</v>
      </c>
      <c r="S47" s="12">
        <v>47139.29</v>
      </c>
      <c r="T47" s="12">
        <v>47523.45</v>
      </c>
      <c r="U47" s="12">
        <v>46845.12</v>
      </c>
      <c r="V47" s="12">
        <v>47464.69</v>
      </c>
      <c r="W47" s="10">
        <v>115.9704310487</v>
      </c>
      <c r="AE47" s="8">
        <v>1.6382808E12</v>
      </c>
      <c r="AF47" s="6">
        <v>44530.583333333336</v>
      </c>
      <c r="AG47" s="2" t="s">
        <v>24</v>
      </c>
      <c r="AH47" s="8">
        <v>58379.81</v>
      </c>
      <c r="AI47" s="8">
        <v>58607.08</v>
      </c>
      <c r="AJ47" s="8">
        <v>58108.99</v>
      </c>
      <c r="AK47" s="8">
        <v>58418.99</v>
      </c>
      <c r="AL47" s="8">
        <v>119.8780158204</v>
      </c>
    </row>
    <row r="48">
      <c r="A48" s="9">
        <v>44534.350184978706</v>
      </c>
      <c r="B48" s="4">
        <f t="shared" si="1"/>
        <v>44534.55852</v>
      </c>
      <c r="C48" s="10">
        <f>168+169</f>
        <v>337</v>
      </c>
      <c r="D48" s="10">
        <f>91+93</f>
        <v>184</v>
      </c>
      <c r="E48" s="10">
        <f>191+188</f>
        <v>379</v>
      </c>
      <c r="F48" s="5">
        <f t="shared" si="10"/>
        <v>0.3744444444</v>
      </c>
      <c r="G48" s="5">
        <f t="shared" si="2"/>
        <v>0.01620258813</v>
      </c>
      <c r="H48" s="5">
        <f t="shared" si="3"/>
        <v>0.6468330134</v>
      </c>
      <c r="I48" s="5">
        <f t="shared" si="4"/>
        <v>0.0002214378626</v>
      </c>
      <c r="J48" s="5">
        <f t="shared" si="11"/>
        <v>0.2044444444</v>
      </c>
      <c r="K48" s="5">
        <f t="shared" si="5"/>
        <v>0.008656849621</v>
      </c>
      <c r="L48" s="5">
        <f t="shared" si="6"/>
        <v>0.3531669866</v>
      </c>
      <c r="M48" s="5">
        <f t="shared" si="7"/>
        <v>-0.0002214378626</v>
      </c>
      <c r="N48" s="5">
        <f t="shared" si="12"/>
        <v>0.4211111111</v>
      </c>
      <c r="O48" s="5">
        <f t="shared" si="8"/>
        <v>-0.02485943775</v>
      </c>
      <c r="P48" s="5">
        <f t="shared" si="9"/>
        <v>-0.0006387449059</v>
      </c>
      <c r="Q48" s="9">
        <v>44534.583333333336</v>
      </c>
      <c r="R48" s="11" t="s">
        <v>24</v>
      </c>
      <c r="S48" s="12">
        <v>47464.69</v>
      </c>
      <c r="T48" s="12">
        <v>47937.76</v>
      </c>
      <c r="U48" s="12">
        <v>47344.54</v>
      </c>
      <c r="V48" s="12">
        <v>47907.14</v>
      </c>
      <c r="W48" s="10">
        <v>190.3437260078</v>
      </c>
      <c r="AE48" s="8"/>
      <c r="AF48" s="6"/>
      <c r="AG48" s="2"/>
      <c r="AH48" s="8"/>
      <c r="AI48" s="8"/>
      <c r="AJ48" s="8"/>
      <c r="AK48" s="8"/>
      <c r="AL48" s="8"/>
    </row>
    <row r="49">
      <c r="A49" s="9">
        <v>44534.383641797474</v>
      </c>
      <c r="B49" s="4">
        <f t="shared" si="1"/>
        <v>44534.59198</v>
      </c>
      <c r="C49" s="10">
        <f>169+169</f>
        <v>338</v>
      </c>
      <c r="D49" s="10">
        <f>89+93</f>
        <v>182</v>
      </c>
      <c r="E49" s="10">
        <f>192+188</f>
        <v>380</v>
      </c>
      <c r="F49" s="5">
        <f t="shared" si="10"/>
        <v>0.3755555556</v>
      </c>
      <c r="G49" s="5">
        <f t="shared" si="2"/>
        <v>0.01731369924</v>
      </c>
      <c r="H49" s="5">
        <f t="shared" si="3"/>
        <v>0.65</v>
      </c>
      <c r="I49" s="5">
        <f t="shared" si="4"/>
        <v>0.003388424427</v>
      </c>
      <c r="J49" s="5">
        <f t="shared" si="11"/>
        <v>0.2022222222</v>
      </c>
      <c r="K49" s="5">
        <f t="shared" si="5"/>
        <v>0.006434627398</v>
      </c>
      <c r="L49" s="5">
        <f t="shared" si="6"/>
        <v>0.35</v>
      </c>
      <c r="M49" s="5">
        <f t="shared" si="7"/>
        <v>-0.003388424427</v>
      </c>
      <c r="N49" s="5">
        <f t="shared" si="12"/>
        <v>0.4222222222</v>
      </c>
      <c r="O49" s="5">
        <f t="shared" si="8"/>
        <v>-0.02374832664</v>
      </c>
      <c r="P49" s="5">
        <f t="shared" si="9"/>
        <v>-0.008462490787</v>
      </c>
      <c r="Q49" s="9">
        <v>44534.625</v>
      </c>
      <c r="R49" s="11" t="s">
        <v>24</v>
      </c>
      <c r="S49" s="12">
        <v>47907.14</v>
      </c>
      <c r="T49" s="12">
        <v>48706.7</v>
      </c>
      <c r="U49" s="12">
        <v>47837.81</v>
      </c>
      <c r="V49" s="12">
        <v>48294.52</v>
      </c>
      <c r="W49" s="10">
        <v>269.2088788428</v>
      </c>
      <c r="AE49" s="8"/>
      <c r="AF49" s="6"/>
      <c r="AG49" s="2"/>
      <c r="AH49" s="8"/>
      <c r="AI49" s="8"/>
      <c r="AJ49" s="8"/>
      <c r="AK49" s="8"/>
      <c r="AL49" s="8"/>
    </row>
    <row r="50">
      <c r="A50" s="9">
        <v>44534.43751047157</v>
      </c>
      <c r="B50" s="4">
        <f t="shared" si="1"/>
        <v>44534.64584</v>
      </c>
      <c r="C50" s="10">
        <f>168+172</f>
        <v>340</v>
      </c>
      <c r="D50" s="10">
        <f>92+90</f>
        <v>182</v>
      </c>
      <c r="E50" s="10">
        <f>190+188</f>
        <v>378</v>
      </c>
      <c r="F50" s="5">
        <f t="shared" si="10"/>
        <v>0.3777777778</v>
      </c>
      <c r="G50" s="5">
        <f t="shared" si="2"/>
        <v>0.01953592146</v>
      </c>
      <c r="H50" s="5">
        <f t="shared" si="3"/>
        <v>0.6513409962</v>
      </c>
      <c r="I50" s="5">
        <f t="shared" si="4"/>
        <v>0.004729420596</v>
      </c>
      <c r="J50" s="5">
        <f t="shared" si="11"/>
        <v>0.2022222222</v>
      </c>
      <c r="K50" s="5">
        <f t="shared" si="5"/>
        <v>0.006434627398</v>
      </c>
      <c r="L50" s="5">
        <f t="shared" si="6"/>
        <v>0.3486590038</v>
      </c>
      <c r="M50" s="5">
        <f t="shared" si="7"/>
        <v>-0.004729420596</v>
      </c>
      <c r="N50" s="5">
        <f t="shared" si="12"/>
        <v>0.42</v>
      </c>
      <c r="O50" s="5">
        <f t="shared" si="8"/>
        <v>-0.02597054886</v>
      </c>
      <c r="P50" s="5">
        <f t="shared" si="9"/>
        <v>-0.01324362402</v>
      </c>
      <c r="Q50" s="9">
        <v>44534.666666666664</v>
      </c>
      <c r="R50" s="11" t="s">
        <v>24</v>
      </c>
      <c r="S50" s="12">
        <v>48294.52</v>
      </c>
      <c r="T50" s="12">
        <v>48549.4</v>
      </c>
      <c r="U50" s="12">
        <v>47850.0</v>
      </c>
      <c r="V50" s="12">
        <v>47906.43</v>
      </c>
      <c r="W50" s="10">
        <v>169.3246804599</v>
      </c>
      <c r="AE50" s="8"/>
      <c r="AF50" s="6"/>
      <c r="AG50" s="2"/>
      <c r="AH50" s="8"/>
      <c r="AI50" s="8"/>
      <c r="AJ50" s="8"/>
      <c r="AK50" s="8"/>
      <c r="AL50" s="8"/>
    </row>
    <row r="51">
      <c r="A51" s="9">
        <v>44534.482443299654</v>
      </c>
      <c r="B51" s="4">
        <f t="shared" si="1"/>
        <v>44534.69078</v>
      </c>
      <c r="C51" s="10">
        <v>168.0</v>
      </c>
      <c r="D51" s="10">
        <v>91.0</v>
      </c>
      <c r="E51" s="10">
        <v>191.0</v>
      </c>
      <c r="F51" s="5">
        <f t="shared" si="10"/>
        <v>0.3733333333</v>
      </c>
      <c r="G51" s="5">
        <f t="shared" si="2"/>
        <v>0.01509147702</v>
      </c>
      <c r="H51" s="5">
        <f t="shared" si="3"/>
        <v>0.6486486486</v>
      </c>
      <c r="I51" s="5">
        <f t="shared" si="4"/>
        <v>0.002037073076</v>
      </c>
      <c r="J51" s="5">
        <f t="shared" si="11"/>
        <v>0.2022222222</v>
      </c>
      <c r="K51" s="5">
        <f t="shared" si="5"/>
        <v>0.006434627398</v>
      </c>
      <c r="L51" s="5">
        <f t="shared" si="6"/>
        <v>0.3513513514</v>
      </c>
      <c r="M51" s="5">
        <f t="shared" si="7"/>
        <v>-0.002037073076</v>
      </c>
      <c r="N51" s="5">
        <f t="shared" si="12"/>
        <v>0.4244444444</v>
      </c>
      <c r="O51" s="5">
        <f t="shared" si="8"/>
        <v>-0.02152610442</v>
      </c>
      <c r="P51" s="5">
        <f t="shared" si="9"/>
        <v>-0.002129047709</v>
      </c>
      <c r="Q51" s="9">
        <v>44534.708333333336</v>
      </c>
      <c r="R51" s="11" t="s">
        <v>24</v>
      </c>
      <c r="S51" s="12">
        <v>47906.43</v>
      </c>
      <c r="T51" s="12">
        <v>48434.8</v>
      </c>
      <c r="U51" s="12">
        <v>47873.99</v>
      </c>
      <c r="V51" s="12">
        <v>48331.68</v>
      </c>
      <c r="W51" s="10">
        <v>143.1442735195</v>
      </c>
      <c r="AE51" s="8"/>
      <c r="AF51" s="6"/>
      <c r="AG51" s="2"/>
      <c r="AH51" s="8"/>
      <c r="AI51" s="8"/>
      <c r="AJ51" s="8"/>
      <c r="AK51" s="8"/>
      <c r="AL51" s="8"/>
    </row>
    <row r="52">
      <c r="A52" s="9">
        <v>44534.50848345609</v>
      </c>
      <c r="B52" s="4">
        <f t="shared" si="1"/>
        <v>44534.71682</v>
      </c>
      <c r="C52" s="10">
        <f>167+166</f>
        <v>333</v>
      </c>
      <c r="D52" s="10">
        <f>91+91</f>
        <v>182</v>
      </c>
      <c r="E52" s="10">
        <f>192+193</f>
        <v>385</v>
      </c>
      <c r="F52" s="5">
        <f t="shared" si="10"/>
        <v>0.37</v>
      </c>
      <c r="G52" s="5">
        <f t="shared" si="2"/>
        <v>0.01175814369</v>
      </c>
      <c r="H52" s="5">
        <f t="shared" si="3"/>
        <v>0.6466019417</v>
      </c>
      <c r="I52" s="5">
        <f t="shared" si="4"/>
        <v>-0.000009633825487</v>
      </c>
      <c r="J52" s="5">
        <f t="shared" si="11"/>
        <v>0.2022222222</v>
      </c>
      <c r="K52" s="5">
        <f t="shared" si="5"/>
        <v>0.006434627398</v>
      </c>
      <c r="L52" s="5">
        <f t="shared" si="6"/>
        <v>0.3533980583</v>
      </c>
      <c r="M52" s="5">
        <f t="shared" si="7"/>
        <v>0.000009633825487</v>
      </c>
      <c r="N52" s="5">
        <f t="shared" si="12"/>
        <v>0.4277777778</v>
      </c>
      <c r="O52" s="5">
        <f t="shared" si="8"/>
        <v>-0.01819277108</v>
      </c>
      <c r="P52" s="5">
        <f t="shared" si="9"/>
        <v>0</v>
      </c>
      <c r="Q52" s="9">
        <v>44534.75</v>
      </c>
      <c r="R52" s="11" t="s">
        <v>24</v>
      </c>
      <c r="S52" s="12">
        <v>48331.68</v>
      </c>
      <c r="T52" s="12">
        <v>48945.86</v>
      </c>
      <c r="U52" s="12">
        <v>48233.66</v>
      </c>
      <c r="V52" s="12">
        <v>48945.86</v>
      </c>
      <c r="W52" s="10">
        <v>70.2126239093</v>
      </c>
      <c r="AE52" s="8"/>
      <c r="AF52" s="6"/>
      <c r="AG52" s="2"/>
      <c r="AH52" s="8"/>
      <c r="AI52" s="8"/>
      <c r="AJ52" s="8"/>
      <c r="AK52" s="8"/>
      <c r="AL52" s="8"/>
    </row>
    <row r="53">
      <c r="A53" s="9">
        <v>44534.57500134544</v>
      </c>
      <c r="B53" s="4">
        <f t="shared" si="1"/>
        <v>44534.78333</v>
      </c>
      <c r="C53" s="10">
        <v>155.0</v>
      </c>
      <c r="D53" s="10">
        <v>93.0</v>
      </c>
      <c r="E53" s="10">
        <v>202.0</v>
      </c>
      <c r="F53" s="5">
        <f t="shared" si="10"/>
        <v>0.3444444444</v>
      </c>
      <c r="G53" s="5">
        <f t="shared" si="2"/>
        <v>-0.01379741187</v>
      </c>
      <c r="H53" s="5">
        <f t="shared" si="3"/>
        <v>0.625</v>
      </c>
      <c r="I53" s="5">
        <f t="shared" si="4"/>
        <v>-0.02161157557</v>
      </c>
      <c r="J53" s="5">
        <f t="shared" si="11"/>
        <v>0.2066666667</v>
      </c>
      <c r="K53" s="5">
        <f t="shared" si="5"/>
        <v>0.01087907184</v>
      </c>
      <c r="L53" s="5">
        <f t="shared" si="6"/>
        <v>0.375</v>
      </c>
      <c r="M53" s="5">
        <f t="shared" si="7"/>
        <v>0.02161157557</v>
      </c>
      <c r="N53" s="5">
        <f t="shared" si="12"/>
        <v>0.4488888889</v>
      </c>
      <c r="O53" s="5">
        <f t="shared" si="8"/>
        <v>0.002918340027</v>
      </c>
      <c r="P53" s="5">
        <f t="shared" si="9"/>
        <v>-0.003212186105</v>
      </c>
      <c r="Q53" s="9">
        <v>44534.791666666664</v>
      </c>
      <c r="R53" s="11" t="s">
        <v>24</v>
      </c>
      <c r="S53" s="12">
        <v>48945.86</v>
      </c>
      <c r="T53" s="12">
        <v>49499.0</v>
      </c>
      <c r="U53" s="12">
        <v>48712.42</v>
      </c>
      <c r="V53" s="12">
        <v>49340.0</v>
      </c>
      <c r="W53" s="10">
        <v>93.21199236</v>
      </c>
      <c r="AE53" s="8"/>
      <c r="AF53" s="6"/>
      <c r="AG53" s="2"/>
      <c r="AH53" s="8"/>
      <c r="AI53" s="8"/>
      <c r="AJ53" s="8"/>
      <c r="AK53" s="8"/>
      <c r="AL53" s="8"/>
    </row>
    <row r="54">
      <c r="A54" s="9">
        <v>44534.64859151443</v>
      </c>
      <c r="B54" s="4">
        <f t="shared" si="1"/>
        <v>44534.85692</v>
      </c>
      <c r="C54" s="10">
        <v>157.0</v>
      </c>
      <c r="D54" s="10">
        <v>94.0</v>
      </c>
      <c r="E54" s="10">
        <v>199.0</v>
      </c>
      <c r="F54" s="5">
        <f t="shared" si="10"/>
        <v>0.3488888889</v>
      </c>
      <c r="G54" s="5">
        <f t="shared" si="2"/>
        <v>-0.009352967425</v>
      </c>
      <c r="H54" s="5">
        <f t="shared" si="3"/>
        <v>0.625498008</v>
      </c>
      <c r="I54" s="5">
        <f t="shared" si="4"/>
        <v>-0.0211135676</v>
      </c>
      <c r="J54" s="5">
        <f t="shared" si="11"/>
        <v>0.2088888889</v>
      </c>
      <c r="K54" s="5">
        <f t="shared" si="5"/>
        <v>0.01310129407</v>
      </c>
      <c r="L54" s="5">
        <f t="shared" si="6"/>
        <v>0.374501992</v>
      </c>
      <c r="M54" s="5">
        <f t="shared" si="7"/>
        <v>0.0211135676</v>
      </c>
      <c r="N54" s="5">
        <f t="shared" si="12"/>
        <v>0.4422222222</v>
      </c>
      <c r="O54" s="5">
        <f t="shared" si="8"/>
        <v>-0.00374832664</v>
      </c>
      <c r="P54" s="5">
        <f t="shared" si="9"/>
        <v>-0.01297108776</v>
      </c>
      <c r="Q54" s="9">
        <v>44534.875</v>
      </c>
      <c r="R54" s="11" t="s">
        <v>24</v>
      </c>
      <c r="S54" s="12">
        <v>49333.1</v>
      </c>
      <c r="T54" s="12">
        <v>49402.95</v>
      </c>
      <c r="U54" s="12">
        <v>48532.2</v>
      </c>
      <c r="V54" s="12">
        <v>48762.14</v>
      </c>
      <c r="W54" s="10">
        <v>67.7223300276</v>
      </c>
      <c r="AE54" s="8"/>
      <c r="AF54" s="6"/>
      <c r="AG54" s="2"/>
      <c r="AH54" s="8"/>
      <c r="AI54" s="8"/>
      <c r="AJ54" s="8"/>
      <c r="AK54" s="8"/>
      <c r="AL54" s="8"/>
    </row>
    <row r="55">
      <c r="A55" s="9">
        <v>44534.67539759709</v>
      </c>
      <c r="B55" s="4">
        <f t="shared" si="1"/>
        <v>44534.88373</v>
      </c>
      <c r="C55" s="10">
        <v>154.0</v>
      </c>
      <c r="D55" s="10">
        <v>96.0</v>
      </c>
      <c r="E55" s="10">
        <v>200.0</v>
      </c>
      <c r="F55" s="5">
        <f t="shared" si="10"/>
        <v>0.3422222222</v>
      </c>
      <c r="G55" s="5">
        <f t="shared" si="2"/>
        <v>-0.01601963409</v>
      </c>
      <c r="H55" s="5">
        <f t="shared" si="3"/>
        <v>0.616</v>
      </c>
      <c r="I55" s="5">
        <f t="shared" si="4"/>
        <v>-0.03061157557</v>
      </c>
      <c r="J55" s="5">
        <f t="shared" si="11"/>
        <v>0.2133333333</v>
      </c>
      <c r="K55" s="5">
        <f t="shared" si="5"/>
        <v>0.01754573851</v>
      </c>
      <c r="L55" s="5">
        <f t="shared" si="6"/>
        <v>0.384</v>
      </c>
      <c r="M55" s="5">
        <f t="shared" si="7"/>
        <v>0.03061157557</v>
      </c>
      <c r="N55" s="5">
        <f t="shared" si="12"/>
        <v>0.4444444444</v>
      </c>
      <c r="O55" s="5">
        <f t="shared" si="8"/>
        <v>-0.001526104418</v>
      </c>
      <c r="P55" s="5">
        <f t="shared" si="9"/>
        <v>-0.001381741484</v>
      </c>
      <c r="Q55" s="9">
        <v>44534.916666666664</v>
      </c>
      <c r="R55" s="11" t="s">
        <v>24</v>
      </c>
      <c r="S55" s="12">
        <v>48762.14</v>
      </c>
      <c r="T55" s="12">
        <v>49365.24</v>
      </c>
      <c r="U55" s="12">
        <v>48686.45</v>
      </c>
      <c r="V55" s="12">
        <v>49297.03</v>
      </c>
      <c r="W55" s="10">
        <v>62.9833538754</v>
      </c>
      <c r="AE55" s="8"/>
      <c r="AF55" s="6"/>
      <c r="AG55" s="2"/>
      <c r="AH55" s="8"/>
      <c r="AI55" s="8"/>
      <c r="AJ55" s="8"/>
      <c r="AK55" s="8"/>
      <c r="AL55" s="8"/>
    </row>
    <row r="56">
      <c r="A56" s="9">
        <v>44534.71532362579</v>
      </c>
      <c r="B56" s="4">
        <f t="shared" si="1"/>
        <v>44534.92366</v>
      </c>
      <c r="C56" s="10">
        <v>154.0</v>
      </c>
      <c r="D56" s="10">
        <v>95.0</v>
      </c>
      <c r="E56" s="10">
        <v>201.0</v>
      </c>
      <c r="F56" s="5">
        <f t="shared" si="10"/>
        <v>0.3422222222</v>
      </c>
      <c r="G56" s="5">
        <f t="shared" si="2"/>
        <v>-0.01601963409</v>
      </c>
      <c r="H56" s="5">
        <f t="shared" si="3"/>
        <v>0.6184738956</v>
      </c>
      <c r="I56" s="5">
        <f t="shared" si="4"/>
        <v>-0.02813767999</v>
      </c>
      <c r="J56" s="5">
        <f t="shared" si="11"/>
        <v>0.2111111111</v>
      </c>
      <c r="K56" s="5">
        <f t="shared" si="5"/>
        <v>0.01532351629</v>
      </c>
      <c r="L56" s="5">
        <f t="shared" si="6"/>
        <v>0.3815261044</v>
      </c>
      <c r="M56" s="5">
        <f t="shared" si="7"/>
        <v>0.02813767999</v>
      </c>
      <c r="N56" s="5">
        <f t="shared" si="12"/>
        <v>0.4466666667</v>
      </c>
      <c r="O56" s="5">
        <f t="shared" si="8"/>
        <v>0.0006961178046</v>
      </c>
      <c r="P56" s="5">
        <f t="shared" si="9"/>
        <v>-0.00617904912</v>
      </c>
      <c r="Q56" s="9">
        <v>44534.958333333336</v>
      </c>
      <c r="R56" s="11" t="s">
        <v>24</v>
      </c>
      <c r="S56" s="12">
        <v>49297.03</v>
      </c>
      <c r="T56" s="12">
        <v>49544.84</v>
      </c>
      <c r="U56" s="12">
        <v>48895.28</v>
      </c>
      <c r="V56" s="12">
        <v>49238.7</v>
      </c>
      <c r="W56" s="10">
        <v>69.5393647594</v>
      </c>
      <c r="AE56" s="8"/>
      <c r="AF56" s="6"/>
      <c r="AG56" s="2"/>
      <c r="AH56" s="8"/>
      <c r="AI56" s="8"/>
      <c r="AJ56" s="8"/>
      <c r="AK56" s="8"/>
      <c r="AL56" s="8"/>
    </row>
    <row r="57">
      <c r="A57" s="9">
        <v>44534.93887162466</v>
      </c>
      <c r="B57" s="4">
        <f t="shared" si="1"/>
        <v>44535.1472</v>
      </c>
      <c r="C57" s="10">
        <v>157.0</v>
      </c>
      <c r="D57" s="10">
        <v>98.0</v>
      </c>
      <c r="E57" s="10">
        <v>195.0</v>
      </c>
      <c r="F57" s="5">
        <f t="shared" si="10"/>
        <v>0.3488888889</v>
      </c>
      <c r="G57" s="5">
        <f t="shared" si="2"/>
        <v>-0.009352967425</v>
      </c>
      <c r="H57" s="5">
        <f t="shared" si="3"/>
        <v>0.6156862745</v>
      </c>
      <c r="I57" s="5">
        <f t="shared" si="4"/>
        <v>-0.03092530106</v>
      </c>
      <c r="J57" s="5">
        <f t="shared" si="11"/>
        <v>0.2177777778</v>
      </c>
      <c r="K57" s="5">
        <f t="shared" si="5"/>
        <v>0.02199018295</v>
      </c>
      <c r="L57" s="5">
        <f t="shared" si="6"/>
        <v>0.3843137255</v>
      </c>
      <c r="M57" s="5">
        <f t="shared" si="7"/>
        <v>0.03092530106</v>
      </c>
      <c r="N57" s="5">
        <f t="shared" si="12"/>
        <v>0.4333333333</v>
      </c>
      <c r="O57" s="5">
        <f t="shared" si="8"/>
        <v>-0.01263721553</v>
      </c>
      <c r="P57" s="5">
        <f t="shared" si="9"/>
        <v>-0.00622834382</v>
      </c>
      <c r="Q57" s="9">
        <v>44535.166666666664</v>
      </c>
      <c r="R57" s="11" t="s">
        <v>24</v>
      </c>
      <c r="S57" s="12">
        <v>49249.56</v>
      </c>
      <c r="T57" s="12">
        <v>49327.72</v>
      </c>
      <c r="U57" s="12">
        <v>48912.96</v>
      </c>
      <c r="V57" s="12">
        <v>49020.49</v>
      </c>
      <c r="W57" s="10">
        <v>40.9993805649</v>
      </c>
      <c r="AE57" s="8"/>
      <c r="AF57" s="6"/>
      <c r="AG57" s="2"/>
      <c r="AH57" s="8"/>
      <c r="AI57" s="8"/>
      <c r="AJ57" s="8"/>
      <c r="AK57" s="8"/>
      <c r="AL57" s="8"/>
    </row>
    <row r="58">
      <c r="A58" s="9">
        <v>44534.95920914254</v>
      </c>
      <c r="B58" s="4">
        <f t="shared" si="1"/>
        <v>44535.16754</v>
      </c>
      <c r="C58" s="10">
        <v>161.0</v>
      </c>
      <c r="D58" s="10">
        <v>96.0</v>
      </c>
      <c r="E58" s="10">
        <v>193.0</v>
      </c>
      <c r="F58" s="5">
        <f t="shared" si="10"/>
        <v>0.3577777778</v>
      </c>
      <c r="G58" s="5">
        <f t="shared" si="2"/>
        <v>-0.0004640785364</v>
      </c>
      <c r="H58" s="5">
        <f t="shared" si="3"/>
        <v>0.626459144</v>
      </c>
      <c r="I58" s="5">
        <f t="shared" si="4"/>
        <v>-0.0201524316</v>
      </c>
      <c r="J58" s="5">
        <f t="shared" si="11"/>
        <v>0.2133333333</v>
      </c>
      <c r="K58" s="5">
        <f t="shared" si="5"/>
        <v>0.01754573851</v>
      </c>
      <c r="L58" s="5">
        <f t="shared" si="6"/>
        <v>0.373540856</v>
      </c>
      <c r="M58" s="5">
        <f t="shared" si="7"/>
        <v>0.0201524316</v>
      </c>
      <c r="N58" s="5">
        <f t="shared" si="12"/>
        <v>0.4288888889</v>
      </c>
      <c r="O58" s="5">
        <f t="shared" si="8"/>
        <v>-0.01708165997</v>
      </c>
      <c r="P58" s="5">
        <f t="shared" si="9"/>
        <v>-0.0002625821806</v>
      </c>
      <c r="Q58" s="9">
        <v>44535.208333333336</v>
      </c>
      <c r="R58" s="11" t="s">
        <v>24</v>
      </c>
      <c r="S58" s="12">
        <v>49020.49</v>
      </c>
      <c r="T58" s="12">
        <v>49508.31</v>
      </c>
      <c r="U58" s="12">
        <v>48943.55</v>
      </c>
      <c r="V58" s="12">
        <v>49495.31</v>
      </c>
      <c r="W58" s="10">
        <v>73.6441080526</v>
      </c>
      <c r="AE58" s="8"/>
      <c r="AF58" s="6"/>
      <c r="AG58" s="2"/>
      <c r="AH58" s="8"/>
      <c r="AI58" s="8"/>
      <c r="AJ58" s="8"/>
      <c r="AK58" s="8"/>
      <c r="AL58" s="8"/>
    </row>
    <row r="59">
      <c r="A59" s="9">
        <v>44535.28237984295</v>
      </c>
      <c r="B59" s="4">
        <f t="shared" si="1"/>
        <v>44535.49071</v>
      </c>
      <c r="C59" s="10">
        <v>132.0</v>
      </c>
      <c r="D59" s="10">
        <v>66.0</v>
      </c>
      <c r="E59" s="10">
        <v>252.0</v>
      </c>
      <c r="F59" s="5">
        <f t="shared" si="10"/>
        <v>0.2933333333</v>
      </c>
      <c r="G59" s="5">
        <f t="shared" si="2"/>
        <v>-0.06490852298</v>
      </c>
      <c r="H59" s="5">
        <f t="shared" si="3"/>
        <v>0.6666666667</v>
      </c>
      <c r="I59" s="5">
        <f t="shared" si="4"/>
        <v>0.02005509109</v>
      </c>
      <c r="J59" s="5">
        <f t="shared" si="11"/>
        <v>0.1466666667</v>
      </c>
      <c r="K59" s="5">
        <f t="shared" si="5"/>
        <v>-0.04912092816</v>
      </c>
      <c r="L59" s="5">
        <f t="shared" si="6"/>
        <v>0.3333333333</v>
      </c>
      <c r="M59" s="5">
        <f t="shared" si="7"/>
        <v>-0.02005509109</v>
      </c>
      <c r="N59" s="5">
        <f t="shared" si="12"/>
        <v>0.56</v>
      </c>
      <c r="O59" s="5">
        <f t="shared" si="8"/>
        <v>0.1140294511</v>
      </c>
      <c r="P59" s="5">
        <f t="shared" si="9"/>
        <v>-0.006247018546</v>
      </c>
      <c r="Q59" s="9">
        <v>44535.5</v>
      </c>
      <c r="R59" s="11" t="s">
        <v>24</v>
      </c>
      <c r="S59" s="12">
        <v>49386.69</v>
      </c>
      <c r="T59" s="12">
        <v>49786.95</v>
      </c>
      <c r="U59" s="12">
        <v>49165.17</v>
      </c>
      <c r="V59" s="12">
        <v>49475.93</v>
      </c>
      <c r="W59" s="10">
        <v>245.9374306527</v>
      </c>
      <c r="AE59" s="8"/>
      <c r="AF59" s="6"/>
      <c r="AG59" s="2"/>
      <c r="AH59" s="8"/>
      <c r="AI59" s="8"/>
      <c r="AJ59" s="8"/>
      <c r="AK59" s="8"/>
      <c r="AL59" s="8"/>
    </row>
    <row r="60">
      <c r="A60" s="9">
        <v>44535.32263543468</v>
      </c>
      <c r="B60" s="4">
        <f t="shared" si="1"/>
        <v>44535.53097</v>
      </c>
      <c r="C60" s="10">
        <v>131.0</v>
      </c>
      <c r="D60" s="10">
        <v>70.0</v>
      </c>
      <c r="E60" s="10">
        <v>249.0</v>
      </c>
      <c r="F60" s="5">
        <f t="shared" si="10"/>
        <v>0.2911111111</v>
      </c>
      <c r="G60" s="5">
        <f t="shared" si="2"/>
        <v>-0.0671307452</v>
      </c>
      <c r="H60" s="5">
        <f t="shared" si="3"/>
        <v>0.6517412935</v>
      </c>
      <c r="I60" s="5">
        <f t="shared" si="4"/>
        <v>0.005129717959</v>
      </c>
      <c r="J60" s="5">
        <f t="shared" si="11"/>
        <v>0.1555555556</v>
      </c>
      <c r="K60" s="5">
        <f t="shared" si="5"/>
        <v>-0.04023203927</v>
      </c>
      <c r="L60" s="5">
        <f t="shared" si="6"/>
        <v>0.3482587065</v>
      </c>
      <c r="M60" s="5">
        <f t="shared" si="7"/>
        <v>-0.005129717959</v>
      </c>
      <c r="N60" s="5">
        <f t="shared" si="12"/>
        <v>0.5533333333</v>
      </c>
      <c r="O60" s="5">
        <f t="shared" si="8"/>
        <v>0.1073627845</v>
      </c>
      <c r="P60" s="5">
        <f t="shared" si="9"/>
        <v>-0.003497894485</v>
      </c>
      <c r="Q60" s="9">
        <v>44535.541666666664</v>
      </c>
      <c r="R60" s="11" t="s">
        <v>24</v>
      </c>
      <c r="S60" s="12">
        <v>49475.93</v>
      </c>
      <c r="T60" s="12">
        <v>49569.82</v>
      </c>
      <c r="U60" s="12">
        <v>49250.06</v>
      </c>
      <c r="V60" s="12">
        <v>49396.43</v>
      </c>
      <c r="W60" s="10">
        <v>97.8442254126</v>
      </c>
      <c r="AE60" s="8"/>
      <c r="AF60" s="6"/>
      <c r="AG60" s="2"/>
      <c r="AH60" s="8"/>
      <c r="AI60" s="8"/>
      <c r="AJ60" s="8"/>
      <c r="AK60" s="8"/>
      <c r="AL60" s="8"/>
    </row>
    <row r="61">
      <c r="A61" s="9">
        <v>44535.35223771869</v>
      </c>
      <c r="B61" s="4">
        <f t="shared" si="1"/>
        <v>44535.56057</v>
      </c>
      <c r="C61" s="10">
        <v>126.0</v>
      </c>
      <c r="D61" s="10">
        <v>69.0</v>
      </c>
      <c r="E61" s="10">
        <v>255.0</v>
      </c>
      <c r="F61" s="5">
        <f t="shared" si="10"/>
        <v>0.28</v>
      </c>
      <c r="G61" s="5">
        <f t="shared" si="2"/>
        <v>-0.07824185631</v>
      </c>
      <c r="H61" s="5">
        <f t="shared" si="3"/>
        <v>0.6461538462</v>
      </c>
      <c r="I61" s="5">
        <f t="shared" si="4"/>
        <v>-0.0004577294192</v>
      </c>
      <c r="J61" s="5">
        <f t="shared" si="11"/>
        <v>0.1533333333</v>
      </c>
      <c r="K61" s="5">
        <f t="shared" si="5"/>
        <v>-0.04245426149</v>
      </c>
      <c r="L61" s="5">
        <f t="shared" si="6"/>
        <v>0.3538461538</v>
      </c>
      <c r="M61" s="5">
        <f t="shared" si="7"/>
        <v>0.0004577294192</v>
      </c>
      <c r="N61" s="5">
        <f t="shared" si="12"/>
        <v>0.5666666667</v>
      </c>
      <c r="O61" s="5">
        <f t="shared" si="8"/>
        <v>0.1206961178</v>
      </c>
      <c r="P61" s="5">
        <f t="shared" si="9"/>
        <v>-0.008370757797</v>
      </c>
      <c r="Q61" s="9">
        <v>44535.583333333336</v>
      </c>
      <c r="R61" s="11" t="s">
        <v>24</v>
      </c>
      <c r="S61" s="12">
        <v>49396.43</v>
      </c>
      <c r="T61" s="12">
        <v>49450.72</v>
      </c>
      <c r="U61" s="12">
        <v>48901.34</v>
      </c>
      <c r="V61" s="12">
        <v>49036.78</v>
      </c>
      <c r="W61" s="10">
        <v>124.9597019796</v>
      </c>
      <c r="AE61" s="8"/>
      <c r="AF61" s="6"/>
      <c r="AG61" s="2"/>
      <c r="AH61" s="8"/>
      <c r="AI61" s="8"/>
      <c r="AJ61" s="8"/>
      <c r="AK61" s="8"/>
      <c r="AL61" s="8"/>
    </row>
    <row r="62">
      <c r="A62" s="9">
        <v>44535.39806141349</v>
      </c>
      <c r="B62" s="4">
        <f t="shared" si="1"/>
        <v>44535.60639</v>
      </c>
      <c r="C62" s="10">
        <v>127.0</v>
      </c>
      <c r="D62" s="10">
        <v>69.0</v>
      </c>
      <c r="E62" s="10">
        <v>254.0</v>
      </c>
      <c r="F62" s="5">
        <f t="shared" si="10"/>
        <v>0.2822222222</v>
      </c>
      <c r="G62" s="5">
        <f t="shared" si="2"/>
        <v>-0.07601963409</v>
      </c>
      <c r="H62" s="5">
        <f t="shared" si="3"/>
        <v>0.6479591837</v>
      </c>
      <c r="I62" s="5">
        <f t="shared" si="4"/>
        <v>0.0013476081</v>
      </c>
      <c r="J62" s="5">
        <f t="shared" si="11"/>
        <v>0.1533333333</v>
      </c>
      <c r="K62" s="5">
        <f t="shared" si="5"/>
        <v>-0.04245426149</v>
      </c>
      <c r="L62" s="5">
        <f t="shared" si="6"/>
        <v>0.3520408163</v>
      </c>
      <c r="M62" s="5">
        <f t="shared" si="7"/>
        <v>-0.0013476081</v>
      </c>
      <c r="N62" s="5">
        <f t="shared" si="12"/>
        <v>0.5644444444</v>
      </c>
      <c r="O62" s="5">
        <f t="shared" si="8"/>
        <v>0.1184738956</v>
      </c>
      <c r="P62" s="5">
        <f t="shared" si="9"/>
        <v>-0.02371674631</v>
      </c>
      <c r="Q62" s="9">
        <v>44535.625</v>
      </c>
      <c r="R62" s="11" t="s">
        <v>24</v>
      </c>
      <c r="S62" s="12">
        <v>49036.78</v>
      </c>
      <c r="T62" s="12">
        <v>49196.04</v>
      </c>
      <c r="U62" s="12">
        <v>47844.03</v>
      </c>
      <c r="V62" s="12">
        <v>48029.27</v>
      </c>
      <c r="W62" s="10">
        <v>287.5173911969</v>
      </c>
      <c r="AE62" s="8"/>
      <c r="AF62" s="6"/>
      <c r="AG62" s="2"/>
      <c r="AH62" s="8"/>
      <c r="AI62" s="8"/>
      <c r="AJ62" s="8"/>
      <c r="AK62" s="8"/>
      <c r="AL62" s="8"/>
    </row>
    <row r="63">
      <c r="A63" s="9">
        <v>44535.422066335545</v>
      </c>
      <c r="B63" s="4">
        <f t="shared" si="1"/>
        <v>44535.6304</v>
      </c>
      <c r="C63" s="10">
        <v>130.0</v>
      </c>
      <c r="D63" s="10">
        <v>68.0</v>
      </c>
      <c r="E63" s="10">
        <v>252.0</v>
      </c>
      <c r="F63" s="5">
        <f t="shared" si="10"/>
        <v>0.2888888889</v>
      </c>
      <c r="G63" s="5">
        <f t="shared" si="2"/>
        <v>-0.06935296743</v>
      </c>
      <c r="H63" s="5">
        <f t="shared" si="3"/>
        <v>0.6565656566</v>
      </c>
      <c r="I63" s="5">
        <f t="shared" si="4"/>
        <v>0.009954080993</v>
      </c>
      <c r="J63" s="5">
        <f t="shared" si="11"/>
        <v>0.1511111111</v>
      </c>
      <c r="K63" s="5">
        <f t="shared" si="5"/>
        <v>-0.04467648371</v>
      </c>
      <c r="L63" s="5">
        <f t="shared" si="6"/>
        <v>0.3434343434</v>
      </c>
      <c r="M63" s="5">
        <f t="shared" si="7"/>
        <v>-0.009954080993</v>
      </c>
      <c r="N63" s="5">
        <f t="shared" si="12"/>
        <v>0.56</v>
      </c>
      <c r="O63" s="5">
        <f t="shared" si="8"/>
        <v>0.1140294511</v>
      </c>
      <c r="P63" s="5">
        <f t="shared" si="9"/>
        <v>-0.005226102901</v>
      </c>
      <c r="Q63" s="9">
        <v>44535.666666666664</v>
      </c>
      <c r="R63" s="11" t="s">
        <v>24</v>
      </c>
      <c r="S63" s="10">
        <v>48029.27</v>
      </c>
      <c r="T63" s="10">
        <v>48816.49</v>
      </c>
      <c r="U63" s="10">
        <v>47981.52</v>
      </c>
      <c r="V63" s="10">
        <v>48561.37</v>
      </c>
      <c r="W63" s="10">
        <v>164.7951215127</v>
      </c>
      <c r="AE63" s="8"/>
      <c r="AF63" s="6"/>
      <c r="AG63" s="2"/>
      <c r="AH63" s="8"/>
      <c r="AI63" s="8"/>
      <c r="AJ63" s="8"/>
      <c r="AK63" s="8"/>
      <c r="AL63" s="8"/>
    </row>
    <row r="64">
      <c r="A64" s="9">
        <v>44535.52831862201</v>
      </c>
      <c r="B64" s="4">
        <f t="shared" si="1"/>
        <v>44535.73665</v>
      </c>
      <c r="C64" s="10">
        <v>175.0</v>
      </c>
      <c r="D64" s="10">
        <v>98.0</v>
      </c>
      <c r="E64" s="10">
        <v>177.0</v>
      </c>
      <c r="F64" s="5">
        <f t="shared" si="10"/>
        <v>0.3888888889</v>
      </c>
      <c r="G64" s="5">
        <f t="shared" si="2"/>
        <v>0.03064703257</v>
      </c>
      <c r="H64" s="5">
        <f t="shared" si="3"/>
        <v>0.641025641</v>
      </c>
      <c r="I64" s="5">
        <f t="shared" si="4"/>
        <v>-0.005585934547</v>
      </c>
      <c r="J64" s="5">
        <f t="shared" si="11"/>
        <v>0.2177777778</v>
      </c>
      <c r="K64" s="5">
        <f t="shared" si="5"/>
        <v>0.02199018295</v>
      </c>
      <c r="L64" s="5">
        <f t="shared" si="6"/>
        <v>0.358974359</v>
      </c>
      <c r="M64" s="5">
        <f t="shared" si="7"/>
        <v>0.005585934547</v>
      </c>
      <c r="N64" s="5">
        <f t="shared" si="12"/>
        <v>0.3933333333</v>
      </c>
      <c r="O64" s="5">
        <f t="shared" si="8"/>
        <v>-0.05263721553</v>
      </c>
      <c r="P64" s="5">
        <f t="shared" si="9"/>
        <v>-0.004662329591</v>
      </c>
      <c r="Q64" s="9">
        <v>44535.75</v>
      </c>
      <c r="R64" s="11" t="s">
        <v>24</v>
      </c>
      <c r="S64" s="10">
        <v>49352.47</v>
      </c>
      <c r="T64" s="10">
        <v>49428.08</v>
      </c>
      <c r="U64" s="10">
        <v>49162.72</v>
      </c>
      <c r="V64" s="10">
        <v>49197.63</v>
      </c>
      <c r="W64" s="10">
        <v>95.9964321415</v>
      </c>
      <c r="AE64" s="8"/>
      <c r="AF64" s="6"/>
      <c r="AG64" s="2"/>
      <c r="AH64" s="8"/>
      <c r="AI64" s="8"/>
      <c r="AJ64" s="8"/>
      <c r="AK64" s="8"/>
      <c r="AL64" s="8"/>
    </row>
    <row r="65">
      <c r="A65" s="9">
        <v>44535.55162880429</v>
      </c>
      <c r="B65" s="4">
        <f t="shared" si="1"/>
        <v>44535.75996</v>
      </c>
      <c r="C65" s="10">
        <v>175.0</v>
      </c>
      <c r="D65" s="10">
        <v>98.0</v>
      </c>
      <c r="E65" s="10">
        <v>177.0</v>
      </c>
      <c r="F65" s="5">
        <f t="shared" si="10"/>
        <v>0.3888888889</v>
      </c>
      <c r="G65" s="5">
        <f t="shared" si="2"/>
        <v>0.03064703257</v>
      </c>
      <c r="H65" s="5">
        <f t="shared" si="3"/>
        <v>0.641025641</v>
      </c>
      <c r="I65" s="5">
        <f t="shared" si="4"/>
        <v>-0.005585934547</v>
      </c>
      <c r="J65" s="5">
        <f t="shared" si="11"/>
        <v>0.2177777778</v>
      </c>
      <c r="K65" s="5">
        <f t="shared" si="5"/>
        <v>0.02199018295</v>
      </c>
      <c r="L65" s="5">
        <f t="shared" si="6"/>
        <v>0.358974359</v>
      </c>
      <c r="M65" s="5">
        <f t="shared" si="7"/>
        <v>0.005585934547</v>
      </c>
      <c r="N65" s="5">
        <f t="shared" si="12"/>
        <v>0.3933333333</v>
      </c>
      <c r="O65" s="5">
        <f t="shared" si="8"/>
        <v>-0.05263721553</v>
      </c>
      <c r="P65" s="5">
        <f t="shared" si="9"/>
        <v>-0.004999498283</v>
      </c>
      <c r="Q65" s="9">
        <v>44535.791666666664</v>
      </c>
      <c r="R65" s="11" t="s">
        <v>24</v>
      </c>
      <c r="S65" s="12">
        <v>49197.63</v>
      </c>
      <c r="T65" s="12">
        <v>49230.94</v>
      </c>
      <c r="U65" s="12">
        <v>48373.94</v>
      </c>
      <c r="V65" s="12">
        <v>48984.81</v>
      </c>
      <c r="W65" s="10">
        <v>156.7465238856</v>
      </c>
      <c r="AE65" s="8"/>
      <c r="AF65" s="6"/>
      <c r="AG65" s="2"/>
      <c r="AH65" s="8"/>
      <c r="AI65" s="8"/>
      <c r="AJ65" s="8"/>
      <c r="AK65" s="8"/>
      <c r="AL65" s="8"/>
    </row>
    <row r="66">
      <c r="A66" s="9">
        <v>44535.82288058316</v>
      </c>
      <c r="B66" s="4">
        <f t="shared" si="1"/>
        <v>44536.03121</v>
      </c>
      <c r="C66" s="10">
        <v>180.0</v>
      </c>
      <c r="D66" s="10">
        <v>94.0</v>
      </c>
      <c r="E66" s="10">
        <v>176.0</v>
      </c>
      <c r="F66" s="5">
        <f t="shared" si="10"/>
        <v>0.4</v>
      </c>
      <c r="G66" s="5">
        <f t="shared" si="2"/>
        <v>0.04175814369</v>
      </c>
      <c r="H66" s="5">
        <f t="shared" si="3"/>
        <v>0.6569343066</v>
      </c>
      <c r="I66" s="5">
        <f t="shared" si="4"/>
        <v>0.010322731</v>
      </c>
      <c r="J66" s="5">
        <f t="shared" si="11"/>
        <v>0.2088888889</v>
      </c>
      <c r="K66" s="5">
        <f t="shared" si="5"/>
        <v>0.01310129407</v>
      </c>
      <c r="L66" s="5">
        <f t="shared" si="6"/>
        <v>0.3430656934</v>
      </c>
      <c r="M66" s="5">
        <f t="shared" si="7"/>
        <v>-0.010322731</v>
      </c>
      <c r="N66" s="5">
        <f t="shared" si="12"/>
        <v>0.3911111111</v>
      </c>
      <c r="O66" s="5">
        <f t="shared" si="8"/>
        <v>-0.05485943775</v>
      </c>
      <c r="P66" s="5">
        <f t="shared" si="9"/>
        <v>-0.003659168535</v>
      </c>
      <c r="Q66" s="9">
        <v>44536.041666666664</v>
      </c>
      <c r="R66" s="11" t="s">
        <v>24</v>
      </c>
      <c r="S66" s="12">
        <v>48860.61</v>
      </c>
      <c r="T66" s="12">
        <v>49093.12</v>
      </c>
      <c r="U66" s="12">
        <v>48370.71</v>
      </c>
      <c r="V66" s="12">
        <v>48913.48</v>
      </c>
      <c r="W66" s="10">
        <v>186.9976005949</v>
      </c>
      <c r="AE66" s="8"/>
      <c r="AF66" s="6"/>
      <c r="AG66" s="2"/>
      <c r="AH66" s="8"/>
      <c r="AI66" s="8"/>
      <c r="AJ66" s="8"/>
      <c r="AK66" s="8"/>
      <c r="AL66" s="8"/>
    </row>
    <row r="67">
      <c r="A67" s="9">
        <v>44535.84183338948</v>
      </c>
      <c r="B67" s="4">
        <f t="shared" si="1"/>
        <v>44536.05017</v>
      </c>
      <c r="C67" s="10">
        <v>178.0</v>
      </c>
      <c r="D67" s="10">
        <v>98.0</v>
      </c>
      <c r="E67" s="10">
        <v>174.0</v>
      </c>
      <c r="F67" s="5">
        <f t="shared" si="10"/>
        <v>0.3955555556</v>
      </c>
      <c r="G67" s="5">
        <f t="shared" si="2"/>
        <v>0.03731369924</v>
      </c>
      <c r="H67" s="5">
        <f t="shared" si="3"/>
        <v>0.6449275362</v>
      </c>
      <c r="I67" s="5">
        <f t="shared" si="4"/>
        <v>-0.001684039341</v>
      </c>
      <c r="J67" s="5">
        <f t="shared" si="11"/>
        <v>0.2177777778</v>
      </c>
      <c r="K67" s="5">
        <f t="shared" si="5"/>
        <v>0.02199018295</v>
      </c>
      <c r="L67" s="5">
        <f t="shared" si="6"/>
        <v>0.3550724638</v>
      </c>
      <c r="M67" s="5">
        <f t="shared" si="7"/>
        <v>0.001684039341</v>
      </c>
      <c r="N67" s="5">
        <f t="shared" si="12"/>
        <v>0.3866666667</v>
      </c>
      <c r="O67" s="5">
        <f t="shared" si="8"/>
        <v>-0.0593038822</v>
      </c>
      <c r="P67" s="5">
        <f t="shared" si="9"/>
        <v>-0.005278725825</v>
      </c>
      <c r="Q67" s="9">
        <v>44536.083333333336</v>
      </c>
      <c r="R67" s="11" t="s">
        <v>24</v>
      </c>
      <c r="S67" s="12">
        <v>48913.48</v>
      </c>
      <c r="T67" s="12">
        <v>49224.0</v>
      </c>
      <c r="U67" s="12">
        <v>48844.84</v>
      </c>
      <c r="V67" s="12">
        <v>48964.16</v>
      </c>
      <c r="W67" s="10">
        <v>158.8094771144</v>
      </c>
      <c r="AE67" s="8"/>
      <c r="AF67" s="6"/>
      <c r="AG67" s="2"/>
      <c r="AH67" s="8"/>
      <c r="AI67" s="8"/>
      <c r="AJ67" s="8"/>
      <c r="AK67" s="8"/>
      <c r="AL67" s="8"/>
    </row>
    <row r="68">
      <c r="A68" s="9">
        <v>44535.903887399814</v>
      </c>
      <c r="B68" s="4">
        <f t="shared" si="1"/>
        <v>44536.11222</v>
      </c>
      <c r="C68" s="10">
        <v>177.0</v>
      </c>
      <c r="D68" s="10">
        <v>97.0</v>
      </c>
      <c r="E68" s="10">
        <v>176.0</v>
      </c>
      <c r="F68" s="5">
        <f t="shared" si="10"/>
        <v>0.3933333333</v>
      </c>
      <c r="G68" s="5">
        <f t="shared" si="2"/>
        <v>0.03509147702</v>
      </c>
      <c r="H68" s="5">
        <f t="shared" si="3"/>
        <v>0.6459854015</v>
      </c>
      <c r="I68" s="5">
        <f t="shared" si="4"/>
        <v>-0.0006261741132</v>
      </c>
      <c r="J68" s="5">
        <f t="shared" si="11"/>
        <v>0.2155555556</v>
      </c>
      <c r="K68" s="5">
        <f t="shared" si="5"/>
        <v>0.01976796073</v>
      </c>
      <c r="L68" s="5">
        <f t="shared" si="6"/>
        <v>0.3540145985</v>
      </c>
      <c r="M68" s="5">
        <f t="shared" si="7"/>
        <v>0.0006261741132</v>
      </c>
      <c r="N68" s="5">
        <f t="shared" si="12"/>
        <v>0.3911111111</v>
      </c>
      <c r="O68" s="5">
        <f t="shared" si="8"/>
        <v>-0.05485943775</v>
      </c>
      <c r="P68" s="5">
        <f t="shared" si="9"/>
        <v>-0.003752033459</v>
      </c>
      <c r="Q68" s="9">
        <v>44536.125</v>
      </c>
      <c r="R68" s="11" t="s">
        <v>24</v>
      </c>
      <c r="S68" s="12">
        <v>48964.16</v>
      </c>
      <c r="T68" s="12">
        <v>49287.94</v>
      </c>
      <c r="U68" s="12">
        <v>48914.31</v>
      </c>
      <c r="V68" s="12">
        <v>49103.01</v>
      </c>
      <c r="W68" s="10">
        <v>168.9761136454</v>
      </c>
      <c r="AE68" s="8"/>
      <c r="AF68" s="6"/>
      <c r="AG68" s="2"/>
      <c r="AH68" s="8"/>
      <c r="AI68" s="8"/>
      <c r="AJ68" s="8"/>
      <c r="AK68" s="8"/>
      <c r="AL68" s="8"/>
    </row>
    <row r="69">
      <c r="A69" s="9">
        <v>44535.91896316978</v>
      </c>
      <c r="B69" s="4">
        <f t="shared" si="1"/>
        <v>44536.1273</v>
      </c>
      <c r="C69" s="10">
        <v>176.0</v>
      </c>
      <c r="D69" s="10">
        <v>98.0</v>
      </c>
      <c r="E69" s="10">
        <v>176.0</v>
      </c>
      <c r="F69" s="5">
        <f t="shared" si="10"/>
        <v>0.3911111111</v>
      </c>
      <c r="G69" s="5">
        <f t="shared" si="2"/>
        <v>0.0328692548</v>
      </c>
      <c r="H69" s="5">
        <f t="shared" si="3"/>
        <v>0.6423357664</v>
      </c>
      <c r="I69" s="5">
        <f t="shared" si="4"/>
        <v>-0.00427580915</v>
      </c>
      <c r="J69" s="5">
        <f t="shared" si="11"/>
        <v>0.2177777778</v>
      </c>
      <c r="K69" s="5">
        <f t="shared" si="5"/>
        <v>0.02199018295</v>
      </c>
      <c r="L69" s="5">
        <f t="shared" si="6"/>
        <v>0.3576642336</v>
      </c>
      <c r="M69" s="5">
        <f t="shared" si="7"/>
        <v>0.00427580915</v>
      </c>
      <c r="N69" s="5">
        <f t="shared" si="12"/>
        <v>0.3911111111</v>
      </c>
      <c r="O69" s="5">
        <f t="shared" si="8"/>
        <v>-0.05485943775</v>
      </c>
      <c r="P69" s="5">
        <f t="shared" si="9"/>
        <v>-0.00606205822</v>
      </c>
      <c r="Q69" s="9">
        <v>44536.166666666664</v>
      </c>
      <c r="R69" s="11" t="s">
        <v>24</v>
      </c>
      <c r="S69" s="12">
        <v>49103.01</v>
      </c>
      <c r="T69" s="12">
        <v>49372.67</v>
      </c>
      <c r="U69" s="12">
        <v>49057.17</v>
      </c>
      <c r="V69" s="12">
        <v>49073.37</v>
      </c>
      <c r="W69" s="10">
        <v>164.702108327</v>
      </c>
      <c r="AE69" s="8"/>
      <c r="AF69" s="6"/>
      <c r="AG69" s="2"/>
      <c r="AH69" s="8"/>
      <c r="AI69" s="8"/>
      <c r="AJ69" s="8"/>
      <c r="AK69" s="8"/>
      <c r="AL69" s="8"/>
    </row>
    <row r="70">
      <c r="A70" s="9">
        <v>44536.31704750788</v>
      </c>
      <c r="B70" s="4">
        <f t="shared" si="1"/>
        <v>44536.52538</v>
      </c>
      <c r="C70" s="10">
        <v>178.0</v>
      </c>
      <c r="D70" s="10">
        <v>96.0</v>
      </c>
      <c r="E70" s="10">
        <v>176.0</v>
      </c>
      <c r="F70" s="5">
        <f t="shared" si="10"/>
        <v>0.3955555556</v>
      </c>
      <c r="G70" s="5">
        <f t="shared" si="2"/>
        <v>0.03731369924</v>
      </c>
      <c r="H70" s="5">
        <f t="shared" si="3"/>
        <v>0.6496350365</v>
      </c>
      <c r="I70" s="5">
        <f t="shared" si="4"/>
        <v>0.003023460923</v>
      </c>
      <c r="J70" s="5">
        <f t="shared" si="11"/>
        <v>0.2133333333</v>
      </c>
      <c r="K70" s="5">
        <f t="shared" si="5"/>
        <v>0.01754573851</v>
      </c>
      <c r="L70" s="5">
        <f t="shared" si="6"/>
        <v>0.3503649635</v>
      </c>
      <c r="M70" s="5">
        <f t="shared" si="7"/>
        <v>-0.003023460923</v>
      </c>
      <c r="N70" s="5">
        <f t="shared" si="12"/>
        <v>0.3911111111</v>
      </c>
      <c r="O70" s="5">
        <f t="shared" si="8"/>
        <v>-0.05485943775</v>
      </c>
      <c r="P70" s="5">
        <f t="shared" si="9"/>
        <v>-0.007830573484</v>
      </c>
      <c r="Q70" s="9">
        <v>44536.541666666664</v>
      </c>
      <c r="R70" s="11" t="s">
        <v>24</v>
      </c>
      <c r="S70" s="12">
        <v>48550.0</v>
      </c>
      <c r="T70" s="12">
        <v>48733.34</v>
      </c>
      <c r="U70" s="12">
        <v>48077.68</v>
      </c>
      <c r="V70" s="12">
        <v>48351.73</v>
      </c>
      <c r="W70" s="10">
        <v>30.6401150287</v>
      </c>
      <c r="AE70" s="8"/>
      <c r="AF70" s="6"/>
      <c r="AG70" s="2"/>
      <c r="AH70" s="8"/>
      <c r="AI70" s="8"/>
      <c r="AJ70" s="8"/>
      <c r="AK70" s="8"/>
      <c r="AL70" s="8"/>
    </row>
    <row r="71">
      <c r="A71" s="9">
        <v>44536.37859293505</v>
      </c>
      <c r="B71" s="4">
        <f t="shared" si="1"/>
        <v>44536.58693</v>
      </c>
      <c r="C71" s="10">
        <f>177+175</f>
        <v>352</v>
      </c>
      <c r="D71" s="10">
        <f>96+95</f>
        <v>191</v>
      </c>
      <c r="E71" s="10">
        <f>177+180</f>
        <v>357</v>
      </c>
      <c r="F71" s="5">
        <f t="shared" si="10"/>
        <v>0.3911111111</v>
      </c>
      <c r="G71" s="5">
        <f t="shared" si="2"/>
        <v>0.0328692548</v>
      </c>
      <c r="H71" s="5">
        <f t="shared" si="3"/>
        <v>0.6482504604</v>
      </c>
      <c r="I71" s="5">
        <f t="shared" si="4"/>
        <v>0.001638884832</v>
      </c>
      <c r="J71" s="5">
        <f t="shared" si="11"/>
        <v>0.2122222222</v>
      </c>
      <c r="K71" s="5">
        <f t="shared" si="5"/>
        <v>0.0164346274</v>
      </c>
      <c r="L71" s="5">
        <f t="shared" si="6"/>
        <v>0.3517495396</v>
      </c>
      <c r="M71" s="5">
        <f t="shared" si="7"/>
        <v>-0.001638884832</v>
      </c>
      <c r="N71" s="5">
        <f t="shared" si="12"/>
        <v>0.3966666667</v>
      </c>
      <c r="O71" s="5">
        <f t="shared" si="8"/>
        <v>-0.0493038822</v>
      </c>
      <c r="P71" s="5">
        <f t="shared" si="9"/>
        <v>-0.0009173937862</v>
      </c>
      <c r="Q71" s="9">
        <v>44536.625</v>
      </c>
      <c r="R71" s="11" t="s">
        <v>24</v>
      </c>
      <c r="S71" s="12">
        <v>48238.36</v>
      </c>
      <c r="T71" s="12">
        <v>49052.0</v>
      </c>
      <c r="U71" s="12">
        <v>48067.14</v>
      </c>
      <c r="V71" s="12">
        <v>49007.0</v>
      </c>
      <c r="W71" s="10">
        <v>130.9574787932</v>
      </c>
      <c r="AE71" s="8"/>
      <c r="AF71" s="6"/>
      <c r="AG71" s="2"/>
      <c r="AH71" s="8"/>
      <c r="AI71" s="8"/>
      <c r="AJ71" s="8"/>
      <c r="AK71" s="8"/>
      <c r="AL71" s="8"/>
    </row>
    <row r="72">
      <c r="A72" s="9">
        <v>44536.41864614588</v>
      </c>
      <c r="B72" s="4">
        <f t="shared" si="1"/>
        <v>44536.62698</v>
      </c>
      <c r="C72" s="10">
        <f>175+177</f>
        <v>352</v>
      </c>
      <c r="D72" s="10">
        <f>100+95</f>
        <v>195</v>
      </c>
      <c r="E72" s="10">
        <f>175+178</f>
        <v>353</v>
      </c>
      <c r="F72" s="5">
        <f t="shared" si="10"/>
        <v>0.3911111111</v>
      </c>
      <c r="G72" s="5">
        <f t="shared" si="2"/>
        <v>0.0328692548</v>
      </c>
      <c r="H72" s="5">
        <f t="shared" si="3"/>
        <v>0.6435100548</v>
      </c>
      <c r="I72" s="5">
        <f t="shared" si="4"/>
        <v>-0.003101520728</v>
      </c>
      <c r="J72" s="5">
        <f t="shared" si="11"/>
        <v>0.2166666667</v>
      </c>
      <c r="K72" s="5">
        <f t="shared" si="5"/>
        <v>0.02087907184</v>
      </c>
      <c r="L72" s="5">
        <f t="shared" si="6"/>
        <v>0.3564899452</v>
      </c>
      <c r="M72" s="5">
        <f t="shared" si="7"/>
        <v>0.003101520728</v>
      </c>
      <c r="N72" s="5">
        <f t="shared" si="12"/>
        <v>0.3922222222</v>
      </c>
      <c r="O72" s="5">
        <f t="shared" si="8"/>
        <v>-0.05374832664</v>
      </c>
      <c r="P72" s="5">
        <f t="shared" si="9"/>
        <v>-0.00137757013</v>
      </c>
      <c r="Q72" s="9">
        <v>44536.666666666664</v>
      </c>
      <c r="R72" s="11" t="s">
        <v>24</v>
      </c>
      <c r="S72" s="12">
        <v>49007.0</v>
      </c>
      <c r="T72" s="12">
        <v>49260.65</v>
      </c>
      <c r="U72" s="12">
        <v>48716.27</v>
      </c>
      <c r="V72" s="12">
        <v>49192.79</v>
      </c>
      <c r="W72" s="10">
        <v>115.47312255</v>
      </c>
      <c r="AE72" s="8"/>
      <c r="AF72" s="6"/>
      <c r="AG72" s="2"/>
      <c r="AH72" s="8"/>
      <c r="AI72" s="8"/>
      <c r="AJ72" s="8"/>
      <c r="AK72" s="8"/>
      <c r="AL72" s="8"/>
    </row>
    <row r="73">
      <c r="A73" s="9">
        <v>44536.47534545363</v>
      </c>
      <c r="B73" s="4">
        <f t="shared" si="1"/>
        <v>44536.68368</v>
      </c>
      <c r="C73" s="13">
        <v>177.0</v>
      </c>
      <c r="D73" s="10">
        <v>94.0</v>
      </c>
      <c r="E73" s="10">
        <v>179.0</v>
      </c>
      <c r="F73" s="5">
        <f t="shared" si="10"/>
        <v>0.3933333333</v>
      </c>
      <c r="G73" s="5">
        <f t="shared" si="2"/>
        <v>0.03509147702</v>
      </c>
      <c r="H73" s="5">
        <f t="shared" si="3"/>
        <v>0.6531365314</v>
      </c>
      <c r="I73" s="5">
        <f t="shared" si="4"/>
        <v>0.006524955792</v>
      </c>
      <c r="J73" s="5">
        <f t="shared" si="11"/>
        <v>0.2088888889</v>
      </c>
      <c r="K73" s="5">
        <f t="shared" si="5"/>
        <v>0.01310129407</v>
      </c>
      <c r="L73" s="5">
        <f t="shared" si="6"/>
        <v>0.3468634686</v>
      </c>
      <c r="M73" s="5">
        <f t="shared" si="7"/>
        <v>-0.006524955792</v>
      </c>
      <c r="N73" s="5">
        <f t="shared" si="12"/>
        <v>0.3977777778</v>
      </c>
      <c r="O73" s="5">
        <f t="shared" si="8"/>
        <v>-0.04819277108</v>
      </c>
      <c r="P73" s="5">
        <f t="shared" si="9"/>
        <v>-0.005952081596</v>
      </c>
      <c r="Q73" s="9">
        <v>44536.708333333336</v>
      </c>
      <c r="R73" s="11" t="s">
        <v>24</v>
      </c>
      <c r="S73" s="12">
        <v>49192.79</v>
      </c>
      <c r="T73" s="12">
        <v>49312.16</v>
      </c>
      <c r="U73" s="12">
        <v>48955.07</v>
      </c>
      <c r="V73" s="12">
        <v>49018.65</v>
      </c>
      <c r="W73" s="10">
        <v>93.8838482023</v>
      </c>
      <c r="AE73" s="8"/>
      <c r="AF73" s="6"/>
      <c r="AG73" s="2"/>
      <c r="AH73" s="8"/>
      <c r="AI73" s="8"/>
      <c r="AJ73" s="8"/>
      <c r="AK73" s="8"/>
      <c r="AL73" s="8"/>
    </row>
    <row r="74">
      <c r="A74" s="9">
        <v>44536.519630366114</v>
      </c>
      <c r="B74" s="4">
        <f t="shared" si="1"/>
        <v>44536.72796</v>
      </c>
      <c r="C74" s="13">
        <v>178.0</v>
      </c>
      <c r="D74" s="10">
        <v>96.0</v>
      </c>
      <c r="E74" s="10">
        <v>176.0</v>
      </c>
      <c r="F74" s="5">
        <f t="shared" si="10"/>
        <v>0.3955555556</v>
      </c>
      <c r="G74" s="5">
        <f t="shared" si="2"/>
        <v>0.03731369924</v>
      </c>
      <c r="H74" s="5">
        <f t="shared" si="3"/>
        <v>0.6496350365</v>
      </c>
      <c r="I74" s="5">
        <f t="shared" si="4"/>
        <v>0.003023460923</v>
      </c>
      <c r="J74" s="5">
        <f t="shared" si="11"/>
        <v>0.2133333333</v>
      </c>
      <c r="K74" s="5">
        <f t="shared" si="5"/>
        <v>0.01754573851</v>
      </c>
      <c r="L74" s="5">
        <f t="shared" si="6"/>
        <v>0.3503649635</v>
      </c>
      <c r="M74" s="5">
        <f t="shared" si="7"/>
        <v>-0.003023460923</v>
      </c>
      <c r="N74" s="5">
        <f t="shared" si="12"/>
        <v>0.3911111111</v>
      </c>
      <c r="O74" s="5">
        <f t="shared" si="8"/>
        <v>-0.05485943775</v>
      </c>
      <c r="P74" s="5">
        <f t="shared" si="9"/>
        <v>-0.000827237799</v>
      </c>
      <c r="Q74" s="9">
        <v>44536.75</v>
      </c>
      <c r="R74" s="11" t="s">
        <v>24</v>
      </c>
      <c r="S74" s="12">
        <v>49018.65</v>
      </c>
      <c r="T74" s="12">
        <v>49272.41</v>
      </c>
      <c r="U74" s="12">
        <v>48844.5</v>
      </c>
      <c r="V74" s="12">
        <v>49231.65</v>
      </c>
      <c r="W74" s="10">
        <v>47.8257967629</v>
      </c>
      <c r="AE74" s="8"/>
      <c r="AF74" s="6"/>
      <c r="AG74" s="2"/>
      <c r="AH74" s="8"/>
      <c r="AI74" s="8"/>
      <c r="AJ74" s="8"/>
      <c r="AK74" s="8"/>
      <c r="AL74" s="8"/>
    </row>
    <row r="75">
      <c r="A75" s="9">
        <v>44536.55460421391</v>
      </c>
      <c r="B75" s="4">
        <f t="shared" si="1"/>
        <v>44536.76294</v>
      </c>
      <c r="C75" s="13">
        <v>182.0</v>
      </c>
      <c r="D75" s="10">
        <v>95.0</v>
      </c>
      <c r="E75" s="10">
        <v>173.0</v>
      </c>
      <c r="F75" s="5">
        <f t="shared" si="10"/>
        <v>0.4044444444</v>
      </c>
      <c r="G75" s="5">
        <f t="shared" si="2"/>
        <v>0.04620258813</v>
      </c>
      <c r="H75" s="5">
        <f t="shared" si="3"/>
        <v>0.6570397112</v>
      </c>
      <c r="I75" s="5">
        <f t="shared" si="4"/>
        <v>0.01042813562</v>
      </c>
      <c r="J75" s="5">
        <f t="shared" si="11"/>
        <v>0.2111111111</v>
      </c>
      <c r="K75" s="5">
        <f t="shared" si="5"/>
        <v>0.01532351629</v>
      </c>
      <c r="L75" s="5">
        <f t="shared" si="6"/>
        <v>0.3429602888</v>
      </c>
      <c r="M75" s="5">
        <f t="shared" si="7"/>
        <v>-0.01042813562</v>
      </c>
      <c r="N75" s="5">
        <f t="shared" si="12"/>
        <v>0.3844444444</v>
      </c>
      <c r="O75" s="5">
        <f t="shared" si="8"/>
        <v>-0.06152610442</v>
      </c>
      <c r="P75" s="5">
        <f t="shared" si="9"/>
        <v>-0.005012283739</v>
      </c>
      <c r="Q75" s="9">
        <v>44536.791666666664</v>
      </c>
      <c r="R75" s="11" t="s">
        <v>24</v>
      </c>
      <c r="S75" s="12">
        <v>49231.65</v>
      </c>
      <c r="T75" s="12">
        <v>49398.64</v>
      </c>
      <c r="U75" s="12">
        <v>49092.41</v>
      </c>
      <c r="V75" s="12">
        <v>49151.04</v>
      </c>
      <c r="W75" s="10">
        <v>63.3909500821</v>
      </c>
      <c r="AE75" s="8"/>
      <c r="AF75" s="6"/>
      <c r="AG75" s="2"/>
      <c r="AH75" s="8"/>
      <c r="AI75" s="8"/>
      <c r="AJ75" s="8"/>
      <c r="AK75" s="8"/>
      <c r="AL75" s="8"/>
    </row>
    <row r="76">
      <c r="A76" s="9">
        <v>44536.61129738673</v>
      </c>
      <c r="B76" s="4">
        <f t="shared" si="1"/>
        <v>44536.81963</v>
      </c>
      <c r="C76" s="13">
        <v>179.0</v>
      </c>
      <c r="D76" s="10">
        <v>96.0</v>
      </c>
      <c r="E76" s="10">
        <v>175.0</v>
      </c>
      <c r="F76" s="5">
        <f t="shared" si="10"/>
        <v>0.3977777778</v>
      </c>
      <c r="G76" s="5">
        <f t="shared" si="2"/>
        <v>0.03953592146</v>
      </c>
      <c r="H76" s="5">
        <f t="shared" si="3"/>
        <v>0.6509090909</v>
      </c>
      <c r="I76" s="5">
        <f t="shared" si="4"/>
        <v>0.004297515336</v>
      </c>
      <c r="J76" s="5">
        <f t="shared" si="11"/>
        <v>0.2133333333</v>
      </c>
      <c r="K76" s="5">
        <f t="shared" si="5"/>
        <v>0.01754573851</v>
      </c>
      <c r="L76" s="5">
        <f t="shared" si="6"/>
        <v>0.3490909091</v>
      </c>
      <c r="M76" s="5">
        <f t="shared" si="7"/>
        <v>-0.004297515336</v>
      </c>
      <c r="N76" s="5">
        <f t="shared" si="12"/>
        <v>0.3888888889</v>
      </c>
      <c r="O76" s="5">
        <f t="shared" si="8"/>
        <v>-0.05708165997</v>
      </c>
      <c r="P76" s="5">
        <f t="shared" si="9"/>
        <v>-0.008921726503</v>
      </c>
      <c r="Q76" s="9">
        <v>44536.833333333336</v>
      </c>
      <c r="R76" s="11" t="s">
        <v>24</v>
      </c>
      <c r="S76" s="12">
        <v>49151.04</v>
      </c>
      <c r="T76" s="12">
        <v>49306.6</v>
      </c>
      <c r="U76" s="12">
        <v>48817.29</v>
      </c>
      <c r="V76" s="12">
        <v>48866.7</v>
      </c>
      <c r="W76" s="10">
        <v>77.2631006893</v>
      </c>
      <c r="AE76" s="8"/>
      <c r="AF76" s="6"/>
      <c r="AG76" s="2"/>
      <c r="AH76" s="8"/>
      <c r="AI76" s="8"/>
      <c r="AJ76" s="8"/>
      <c r="AK76" s="8"/>
      <c r="AL76" s="8"/>
    </row>
    <row r="77">
      <c r="A77" s="9">
        <v>44536.648747080115</v>
      </c>
      <c r="B77" s="4">
        <f t="shared" si="1"/>
        <v>44536.85708</v>
      </c>
      <c r="C77" s="13">
        <v>181.0</v>
      </c>
      <c r="D77" s="10">
        <v>95.0</v>
      </c>
      <c r="E77" s="10">
        <v>174.0</v>
      </c>
      <c r="F77" s="5">
        <f t="shared" si="10"/>
        <v>0.4022222222</v>
      </c>
      <c r="G77" s="5">
        <f t="shared" si="2"/>
        <v>0.04398036591</v>
      </c>
      <c r="H77" s="5">
        <f t="shared" si="3"/>
        <v>0.6557971014</v>
      </c>
      <c r="I77" s="5">
        <f t="shared" si="4"/>
        <v>0.009185525876</v>
      </c>
      <c r="J77" s="5">
        <f t="shared" si="11"/>
        <v>0.2111111111</v>
      </c>
      <c r="K77" s="5">
        <f t="shared" si="5"/>
        <v>0.01532351629</v>
      </c>
      <c r="L77" s="5">
        <f t="shared" si="6"/>
        <v>0.3442028986</v>
      </c>
      <c r="M77" s="5">
        <f t="shared" si="7"/>
        <v>-0.009185525876</v>
      </c>
      <c r="N77" s="5">
        <f t="shared" si="12"/>
        <v>0.3866666667</v>
      </c>
      <c r="O77" s="5">
        <f t="shared" si="8"/>
        <v>-0.0593038822</v>
      </c>
      <c r="P77" s="5">
        <f t="shared" si="9"/>
        <v>-0.009262944231</v>
      </c>
      <c r="Q77" s="9">
        <v>44536.875</v>
      </c>
      <c r="R77" s="11" t="s">
        <v>24</v>
      </c>
      <c r="S77" s="12">
        <v>48866.7</v>
      </c>
      <c r="T77" s="12">
        <v>50605.94</v>
      </c>
      <c r="U77" s="12">
        <v>48859.75</v>
      </c>
      <c r="V77" s="12">
        <v>50137.18</v>
      </c>
      <c r="W77" s="10">
        <v>152.1062158426</v>
      </c>
      <c r="AE77" s="8"/>
      <c r="AF77" s="6"/>
      <c r="AG77" s="2"/>
      <c r="AH77" s="8"/>
      <c r="AI77" s="8"/>
      <c r="AJ77" s="8"/>
      <c r="AK77" s="8"/>
      <c r="AL77" s="8"/>
    </row>
    <row r="78">
      <c r="A78" s="9">
        <v>44536.69898890597</v>
      </c>
      <c r="B78" s="4">
        <f t="shared" si="1"/>
        <v>44536.90732</v>
      </c>
      <c r="C78" s="13">
        <v>181.0</v>
      </c>
      <c r="D78" s="10">
        <v>96.0</v>
      </c>
      <c r="E78" s="10">
        <v>173.0</v>
      </c>
      <c r="F78" s="5">
        <f t="shared" si="10"/>
        <v>0.4022222222</v>
      </c>
      <c r="G78" s="5">
        <f t="shared" si="2"/>
        <v>0.04398036591</v>
      </c>
      <c r="H78" s="5">
        <f t="shared" si="3"/>
        <v>0.6534296029</v>
      </c>
      <c r="I78" s="5">
        <f t="shared" si="4"/>
        <v>0.006818027315</v>
      </c>
      <c r="J78" s="5">
        <f t="shared" si="11"/>
        <v>0.2133333333</v>
      </c>
      <c r="K78" s="5">
        <f t="shared" si="5"/>
        <v>0.01754573851</v>
      </c>
      <c r="L78" s="5">
        <f t="shared" si="6"/>
        <v>0.3465703971</v>
      </c>
      <c r="M78" s="5">
        <f t="shared" si="7"/>
        <v>-0.006818027315</v>
      </c>
      <c r="N78" s="5">
        <f t="shared" si="12"/>
        <v>0.3844444444</v>
      </c>
      <c r="O78" s="5">
        <f t="shared" si="8"/>
        <v>-0.06152610442</v>
      </c>
      <c r="P78" s="5">
        <f t="shared" si="9"/>
        <v>-0.002308869702</v>
      </c>
      <c r="Q78" s="9">
        <v>44536.916666666664</v>
      </c>
      <c r="R78" s="11" t="s">
        <v>24</v>
      </c>
      <c r="S78" s="12">
        <v>50137.18</v>
      </c>
      <c r="T78" s="12">
        <v>50960.0</v>
      </c>
      <c r="U78" s="12">
        <v>50103.61</v>
      </c>
      <c r="V78" s="12">
        <v>50842.34</v>
      </c>
      <c r="W78" s="10">
        <v>170.3538886128</v>
      </c>
      <c r="AE78" s="8"/>
      <c r="AF78" s="6"/>
      <c r="AG78" s="2"/>
      <c r="AH78" s="8"/>
      <c r="AI78" s="8"/>
      <c r="AJ78" s="8"/>
      <c r="AK78" s="8"/>
      <c r="AL78" s="8"/>
    </row>
    <row r="79">
      <c r="A79" s="9">
        <v>44536.71345935226</v>
      </c>
      <c r="B79" s="4">
        <f t="shared" si="1"/>
        <v>44536.92179</v>
      </c>
      <c r="C79" s="13">
        <f>178+177</f>
        <v>355</v>
      </c>
      <c r="D79" s="10">
        <f>96+95</f>
        <v>191</v>
      </c>
      <c r="E79" s="10">
        <f>176+178</f>
        <v>354</v>
      </c>
      <c r="F79" s="5">
        <f t="shared" si="10"/>
        <v>0.3944444444</v>
      </c>
      <c r="G79" s="5">
        <f t="shared" si="2"/>
        <v>0.03620258813</v>
      </c>
      <c r="H79" s="5">
        <f t="shared" si="3"/>
        <v>0.6501831502</v>
      </c>
      <c r="I79" s="5">
        <f t="shared" si="4"/>
        <v>0.00357157461</v>
      </c>
      <c r="J79" s="5">
        <f t="shared" si="11"/>
        <v>0.2122222222</v>
      </c>
      <c r="K79" s="5">
        <f t="shared" si="5"/>
        <v>0.0164346274</v>
      </c>
      <c r="L79" s="5">
        <f t="shared" si="6"/>
        <v>0.3498168498</v>
      </c>
      <c r="M79" s="5">
        <f t="shared" si="7"/>
        <v>-0.00357157461</v>
      </c>
      <c r="N79" s="5">
        <f t="shared" si="12"/>
        <v>0.3933333333</v>
      </c>
      <c r="O79" s="5">
        <f t="shared" si="8"/>
        <v>-0.05263721553</v>
      </c>
      <c r="P79" s="5">
        <f t="shared" si="9"/>
        <v>-0.009312745098</v>
      </c>
      <c r="Q79" s="9">
        <v>44536.958333333336</v>
      </c>
      <c r="R79" s="11" t="s">
        <v>24</v>
      </c>
      <c r="S79" s="12">
        <v>50842.34</v>
      </c>
      <c r="T79" s="12">
        <v>51000.0</v>
      </c>
      <c r="U79" s="12">
        <v>50362.5</v>
      </c>
      <c r="V79" s="12">
        <v>50525.05</v>
      </c>
      <c r="W79" s="10">
        <v>88.6728677369</v>
      </c>
      <c r="AE79" s="8"/>
      <c r="AF79" s="6"/>
      <c r="AG79" s="2"/>
      <c r="AH79" s="8"/>
      <c r="AI79" s="8"/>
      <c r="AJ79" s="8"/>
      <c r="AK79" s="8"/>
      <c r="AL79" s="8"/>
    </row>
    <row r="80">
      <c r="A80" s="9">
        <v>44536.76272832417</v>
      </c>
      <c r="B80" s="4">
        <f t="shared" si="1"/>
        <v>44536.97106</v>
      </c>
      <c r="C80" s="13">
        <v>175.0</v>
      </c>
      <c r="D80" s="10">
        <v>96.0</v>
      </c>
      <c r="E80" s="10">
        <v>179.0</v>
      </c>
      <c r="F80" s="5">
        <f t="shared" si="10"/>
        <v>0.3888888889</v>
      </c>
      <c r="G80" s="5">
        <f t="shared" si="2"/>
        <v>0.03064703257</v>
      </c>
      <c r="H80" s="5">
        <f t="shared" si="3"/>
        <v>0.6457564576</v>
      </c>
      <c r="I80" s="5">
        <f t="shared" si="4"/>
        <v>-0.0008551180085</v>
      </c>
      <c r="J80" s="5">
        <f t="shared" si="11"/>
        <v>0.2133333333</v>
      </c>
      <c r="K80" s="5">
        <f t="shared" si="5"/>
        <v>0.01754573851</v>
      </c>
      <c r="L80" s="5">
        <f t="shared" si="6"/>
        <v>0.3542435424</v>
      </c>
      <c r="M80" s="5">
        <f t="shared" si="7"/>
        <v>0.0008551180085</v>
      </c>
      <c r="N80" s="5">
        <f t="shared" si="12"/>
        <v>0.3977777778</v>
      </c>
      <c r="O80" s="5">
        <f t="shared" si="8"/>
        <v>-0.04819277108</v>
      </c>
      <c r="P80" s="5">
        <f t="shared" si="9"/>
        <v>-0.0007370989915</v>
      </c>
      <c r="Q80" s="9">
        <v>44537.0</v>
      </c>
      <c r="R80" s="11" t="s">
        <v>24</v>
      </c>
      <c r="S80" s="12">
        <v>50525.05</v>
      </c>
      <c r="T80" s="12">
        <v>50671.62</v>
      </c>
      <c r="U80" s="12">
        <v>50519.32</v>
      </c>
      <c r="V80" s="12">
        <v>50634.27</v>
      </c>
      <c r="W80" s="10">
        <v>11.2297998707</v>
      </c>
      <c r="AE80" s="8"/>
      <c r="AF80" s="6"/>
      <c r="AG80" s="2"/>
      <c r="AH80" s="8"/>
      <c r="AI80" s="8"/>
      <c r="AJ80" s="8"/>
      <c r="AK80" s="8"/>
      <c r="AL80" s="8"/>
    </row>
    <row r="81">
      <c r="A81" s="9">
        <v>44536.89763443566</v>
      </c>
      <c r="B81" s="4">
        <f t="shared" si="1"/>
        <v>44537.10597</v>
      </c>
      <c r="C81" s="13">
        <v>177.0</v>
      </c>
      <c r="D81" s="10">
        <v>98.0</v>
      </c>
      <c r="E81" s="10">
        <v>175.0</v>
      </c>
      <c r="F81" s="5">
        <f t="shared" si="10"/>
        <v>0.3933333333</v>
      </c>
      <c r="G81" s="5">
        <f t="shared" si="2"/>
        <v>0.03509147702</v>
      </c>
      <c r="H81" s="5">
        <f t="shared" si="3"/>
        <v>0.6436363636</v>
      </c>
      <c r="I81" s="5">
        <f t="shared" si="4"/>
        <v>-0.002975211937</v>
      </c>
      <c r="J81" s="5">
        <f t="shared" si="11"/>
        <v>0.2177777778</v>
      </c>
      <c r="K81" s="5">
        <f t="shared" si="5"/>
        <v>0.02199018295</v>
      </c>
      <c r="L81" s="5">
        <f t="shared" si="6"/>
        <v>0.3563636364</v>
      </c>
      <c r="M81" s="5">
        <f t="shared" si="7"/>
        <v>0.002975211937</v>
      </c>
      <c r="N81" s="5">
        <f t="shared" si="12"/>
        <v>0.3888888889</v>
      </c>
      <c r="O81" s="5">
        <f t="shared" si="8"/>
        <v>-0.05708165997</v>
      </c>
      <c r="P81" s="5">
        <f t="shared" si="9"/>
        <v>-0.001165805823</v>
      </c>
      <c r="Q81" s="9">
        <v>44537.125</v>
      </c>
      <c r="R81" s="11" t="s">
        <v>24</v>
      </c>
      <c r="S81" s="12">
        <v>50705.94</v>
      </c>
      <c r="T81" s="12">
        <v>51071.97</v>
      </c>
      <c r="U81" s="12">
        <v>50673.33</v>
      </c>
      <c r="V81" s="12">
        <v>51012.43</v>
      </c>
      <c r="W81" s="10">
        <v>35.3044051168</v>
      </c>
      <c r="AE81" s="8"/>
      <c r="AF81" s="6"/>
      <c r="AG81" s="2"/>
      <c r="AH81" s="8"/>
      <c r="AI81" s="8"/>
      <c r="AJ81" s="8"/>
      <c r="AK81" s="8"/>
      <c r="AL81" s="8"/>
    </row>
    <row r="82">
      <c r="A82" s="9">
        <v>44536.9255548088</v>
      </c>
      <c r="B82" s="4">
        <f t="shared" si="1"/>
        <v>44537.13389</v>
      </c>
      <c r="C82" s="13">
        <v>177.0</v>
      </c>
      <c r="D82" s="10">
        <v>97.0</v>
      </c>
      <c r="E82" s="10">
        <v>176.0</v>
      </c>
      <c r="F82" s="5">
        <f t="shared" si="10"/>
        <v>0.3933333333</v>
      </c>
      <c r="G82" s="5">
        <f t="shared" si="2"/>
        <v>0.03509147702</v>
      </c>
      <c r="H82" s="5">
        <f t="shared" si="3"/>
        <v>0.6459854015</v>
      </c>
      <c r="I82" s="5">
        <f t="shared" si="4"/>
        <v>-0.0006261741132</v>
      </c>
      <c r="J82" s="5">
        <f t="shared" si="11"/>
        <v>0.2155555556</v>
      </c>
      <c r="K82" s="5">
        <f t="shared" si="5"/>
        <v>0.01976796073</v>
      </c>
      <c r="L82" s="5">
        <f t="shared" si="6"/>
        <v>0.3540145985</v>
      </c>
      <c r="M82" s="5">
        <f t="shared" si="7"/>
        <v>0.0006261741132</v>
      </c>
      <c r="N82" s="5">
        <f t="shared" si="12"/>
        <v>0.3911111111</v>
      </c>
      <c r="O82" s="5">
        <f t="shared" si="8"/>
        <v>-0.05485943775</v>
      </c>
      <c r="P82" s="5">
        <f t="shared" si="9"/>
        <v>-0.005590727608</v>
      </c>
      <c r="Q82" s="9">
        <v>44537.166666666664</v>
      </c>
      <c r="R82" s="11" t="s">
        <v>24</v>
      </c>
      <c r="S82" s="12">
        <v>51012.43</v>
      </c>
      <c r="T82" s="12">
        <v>51267.03</v>
      </c>
      <c r="U82" s="12">
        <v>50874.18</v>
      </c>
      <c r="V82" s="12">
        <v>50980.41</v>
      </c>
      <c r="W82" s="10">
        <v>42.0588303022</v>
      </c>
      <c r="AE82" s="8"/>
      <c r="AF82" s="6"/>
      <c r="AG82" s="2"/>
      <c r="AH82" s="8"/>
      <c r="AI82" s="8"/>
      <c r="AJ82" s="8"/>
      <c r="AK82" s="8"/>
      <c r="AL82" s="8"/>
    </row>
    <row r="83">
      <c r="A83" s="9">
        <v>44537.2815673436</v>
      </c>
      <c r="B83" s="4">
        <f t="shared" si="1"/>
        <v>44537.4899</v>
      </c>
      <c r="C83" s="13">
        <v>133.0</v>
      </c>
      <c r="D83" s="10">
        <v>67.0</v>
      </c>
      <c r="E83" s="10">
        <v>250.0</v>
      </c>
      <c r="F83" s="5">
        <f t="shared" si="10"/>
        <v>0.2955555556</v>
      </c>
      <c r="G83" s="5">
        <f t="shared" si="2"/>
        <v>-0.06268630076</v>
      </c>
      <c r="H83" s="5">
        <f t="shared" si="3"/>
        <v>0.665</v>
      </c>
      <c r="I83" s="5">
        <f t="shared" si="4"/>
        <v>0.01838842443</v>
      </c>
      <c r="J83" s="5">
        <f t="shared" si="11"/>
        <v>0.1488888889</v>
      </c>
      <c r="K83" s="5">
        <f t="shared" si="5"/>
        <v>-0.04689870593</v>
      </c>
      <c r="L83" s="5">
        <f t="shared" si="6"/>
        <v>0.335</v>
      </c>
      <c r="M83" s="5">
        <f t="shared" si="7"/>
        <v>-0.01838842443</v>
      </c>
      <c r="N83" s="5">
        <f t="shared" si="12"/>
        <v>0.5555555556</v>
      </c>
      <c r="O83" s="5">
        <f t="shared" si="8"/>
        <v>0.1095850067</v>
      </c>
      <c r="P83" s="5">
        <f t="shared" si="9"/>
        <v>-0.01217054068</v>
      </c>
      <c r="Q83" s="9">
        <v>44537.5</v>
      </c>
      <c r="R83" s="11" t="s">
        <v>24</v>
      </c>
      <c r="S83" s="10">
        <v>51543.43</v>
      </c>
      <c r="T83" s="10">
        <v>51595.9</v>
      </c>
      <c r="U83" s="10">
        <v>50714.07</v>
      </c>
      <c r="V83" s="10">
        <v>50967.95</v>
      </c>
      <c r="W83" s="10">
        <v>52.0146649552</v>
      </c>
      <c r="AE83" s="8"/>
      <c r="AF83" s="6"/>
      <c r="AG83" s="2"/>
      <c r="AH83" s="8"/>
      <c r="AI83" s="8"/>
      <c r="AJ83" s="8"/>
      <c r="AK83" s="8"/>
      <c r="AL83" s="8"/>
    </row>
    <row r="84">
      <c r="A84" s="9">
        <v>44537.30659199855</v>
      </c>
      <c r="B84" s="4">
        <f t="shared" si="1"/>
        <v>44537.51493</v>
      </c>
      <c r="C84" s="13">
        <v>131.0</v>
      </c>
      <c r="D84" s="10">
        <v>70.0</v>
      </c>
      <c r="E84" s="10">
        <v>249.0</v>
      </c>
      <c r="F84" s="5">
        <f t="shared" si="10"/>
        <v>0.2911111111</v>
      </c>
      <c r="G84" s="5">
        <f t="shared" si="2"/>
        <v>-0.0671307452</v>
      </c>
      <c r="H84" s="5">
        <f t="shared" si="3"/>
        <v>0.6517412935</v>
      </c>
      <c r="I84" s="5">
        <f t="shared" si="4"/>
        <v>0.005129717959</v>
      </c>
      <c r="J84" s="5">
        <f t="shared" si="11"/>
        <v>0.1555555556</v>
      </c>
      <c r="K84" s="5">
        <f t="shared" si="5"/>
        <v>-0.04023203927</v>
      </c>
      <c r="L84" s="5">
        <f t="shared" si="6"/>
        <v>0.3482587065</v>
      </c>
      <c r="M84" s="5">
        <f t="shared" si="7"/>
        <v>-0.005129717959</v>
      </c>
      <c r="N84" s="5">
        <f t="shared" si="12"/>
        <v>0.5533333333</v>
      </c>
      <c r="O84" s="5">
        <f t="shared" si="8"/>
        <v>0.1073627845</v>
      </c>
      <c r="P84" s="5">
        <f t="shared" si="9"/>
        <v>-0.003469072098</v>
      </c>
      <c r="Q84" s="9">
        <v>44537.541666666664</v>
      </c>
      <c r="R84" s="11" t="s">
        <v>24</v>
      </c>
      <c r="S84" s="12">
        <v>50967.95</v>
      </c>
      <c r="T84" s="12">
        <v>51166.42</v>
      </c>
      <c r="U84" s="12">
        <v>50900.0</v>
      </c>
      <c r="V84" s="12">
        <v>50988.92</v>
      </c>
      <c r="W84" s="10">
        <v>26.0873276182</v>
      </c>
      <c r="AE84" s="8"/>
      <c r="AF84" s="6"/>
      <c r="AG84" s="2"/>
      <c r="AH84" s="8"/>
      <c r="AI84" s="8"/>
      <c r="AJ84" s="8"/>
      <c r="AK84" s="8"/>
      <c r="AL84" s="8"/>
    </row>
    <row r="85">
      <c r="A85" s="9">
        <v>44537.35942131018</v>
      </c>
      <c r="B85" s="4">
        <f t="shared" si="1"/>
        <v>44537.56775</v>
      </c>
      <c r="C85" s="13">
        <v>141.0</v>
      </c>
      <c r="D85" s="10">
        <v>70.0</v>
      </c>
      <c r="E85" s="10">
        <v>239.0</v>
      </c>
      <c r="F85" s="5">
        <f t="shared" si="10"/>
        <v>0.3133333333</v>
      </c>
      <c r="G85" s="5">
        <f t="shared" si="2"/>
        <v>-0.04490852298</v>
      </c>
      <c r="H85" s="5">
        <f t="shared" si="3"/>
        <v>0.6682464455</v>
      </c>
      <c r="I85" s="5">
        <f t="shared" si="4"/>
        <v>0.02163486992</v>
      </c>
      <c r="J85" s="5">
        <f t="shared" si="11"/>
        <v>0.1555555556</v>
      </c>
      <c r="K85" s="5">
        <f t="shared" si="5"/>
        <v>-0.04023203927</v>
      </c>
      <c r="L85" s="5">
        <f t="shared" si="6"/>
        <v>0.3317535545</v>
      </c>
      <c r="M85" s="5">
        <f t="shared" si="7"/>
        <v>-0.02163486992</v>
      </c>
      <c r="N85" s="5">
        <f t="shared" si="12"/>
        <v>0.5311111111</v>
      </c>
      <c r="O85" s="5">
        <f t="shared" si="8"/>
        <v>0.08514056225</v>
      </c>
      <c r="P85" s="5">
        <f t="shared" si="9"/>
        <v>-0.0003321975489</v>
      </c>
      <c r="Q85" s="9">
        <v>44537.583333333336</v>
      </c>
      <c r="R85" s="11" t="s">
        <v>24</v>
      </c>
      <c r="S85" s="12">
        <v>50988.92</v>
      </c>
      <c r="T85" s="12">
        <v>51535.6</v>
      </c>
      <c r="U85" s="12">
        <v>50892.18</v>
      </c>
      <c r="V85" s="12">
        <v>51518.48</v>
      </c>
      <c r="W85" s="10">
        <v>58.2997791133</v>
      </c>
      <c r="AE85" s="8"/>
      <c r="AF85" s="6"/>
      <c r="AG85" s="2"/>
      <c r="AH85" s="8"/>
      <c r="AI85" s="8"/>
      <c r="AJ85" s="8"/>
      <c r="AK85" s="8"/>
      <c r="AL85" s="8"/>
    </row>
    <row r="86">
      <c r="A86" s="9">
        <v>44537.3793948717</v>
      </c>
      <c r="B86" s="4">
        <f t="shared" si="1"/>
        <v>44537.58773</v>
      </c>
      <c r="C86" s="13">
        <f>147+149</f>
        <v>296</v>
      </c>
      <c r="D86" s="10">
        <f>132+133</f>
        <v>265</v>
      </c>
      <c r="E86" s="10">
        <f>171+168</f>
        <v>339</v>
      </c>
      <c r="F86" s="5">
        <f t="shared" si="10"/>
        <v>0.3288888889</v>
      </c>
      <c r="G86" s="5">
        <f t="shared" si="2"/>
        <v>-0.02935296743</v>
      </c>
      <c r="H86" s="5">
        <f t="shared" si="3"/>
        <v>0.5276292335</v>
      </c>
      <c r="I86" s="5">
        <f t="shared" si="4"/>
        <v>-0.1189823421</v>
      </c>
      <c r="J86" s="5">
        <f t="shared" si="11"/>
        <v>0.2944444444</v>
      </c>
      <c r="K86" s="5">
        <f t="shared" si="5"/>
        <v>0.09865684962</v>
      </c>
      <c r="L86" s="5">
        <f t="shared" si="6"/>
        <v>0.4723707665</v>
      </c>
      <c r="M86" s="5">
        <f t="shared" si="7"/>
        <v>0.1189823421</v>
      </c>
      <c r="N86" s="5">
        <f t="shared" si="12"/>
        <v>0.3766666667</v>
      </c>
      <c r="O86" s="5">
        <f t="shared" si="8"/>
        <v>-0.0693038822</v>
      </c>
      <c r="P86" s="5">
        <f t="shared" si="9"/>
        <v>-0.003051402141</v>
      </c>
      <c r="Q86" s="9">
        <v>44537.625</v>
      </c>
      <c r="R86" s="11" t="s">
        <v>24</v>
      </c>
      <c r="S86" s="12">
        <v>51518.48</v>
      </c>
      <c r="T86" s="12">
        <v>51982.66</v>
      </c>
      <c r="U86" s="12">
        <v>51447.74</v>
      </c>
      <c r="V86" s="12">
        <v>51824.04</v>
      </c>
      <c r="W86" s="10">
        <v>209.1101634562</v>
      </c>
      <c r="AE86" s="8"/>
      <c r="AF86" s="6"/>
      <c r="AG86" s="2"/>
      <c r="AH86" s="8"/>
      <c r="AI86" s="8"/>
      <c r="AJ86" s="8"/>
      <c r="AK86" s="8"/>
      <c r="AL86" s="8"/>
    </row>
    <row r="87">
      <c r="A87" s="9">
        <v>44537.42464105636</v>
      </c>
      <c r="B87" s="4">
        <f t="shared" si="1"/>
        <v>44537.63297</v>
      </c>
      <c r="C87" s="13">
        <f>151+151</f>
        <v>302</v>
      </c>
      <c r="D87" s="10">
        <f>135+132</f>
        <v>267</v>
      </c>
      <c r="E87" s="10">
        <f>164+167</f>
        <v>331</v>
      </c>
      <c r="F87" s="5">
        <f t="shared" si="10"/>
        <v>0.3355555556</v>
      </c>
      <c r="G87" s="5">
        <f t="shared" si="2"/>
        <v>-0.02268630076</v>
      </c>
      <c r="H87" s="5">
        <f t="shared" si="3"/>
        <v>0.5307557118</v>
      </c>
      <c r="I87" s="5">
        <f t="shared" si="4"/>
        <v>-0.1158558638</v>
      </c>
      <c r="J87" s="5">
        <f t="shared" si="11"/>
        <v>0.2966666667</v>
      </c>
      <c r="K87" s="5">
        <f t="shared" si="5"/>
        <v>0.1008790718</v>
      </c>
      <c r="L87" s="5">
        <f t="shared" si="6"/>
        <v>0.4692442882</v>
      </c>
      <c r="M87" s="5">
        <f t="shared" si="7"/>
        <v>0.1158558638</v>
      </c>
      <c r="N87" s="5">
        <f t="shared" si="12"/>
        <v>0.3677777778</v>
      </c>
      <c r="O87" s="5">
        <f t="shared" si="8"/>
        <v>-0.07819277108</v>
      </c>
      <c r="P87" s="5">
        <f t="shared" si="9"/>
        <v>-0.01066110026</v>
      </c>
      <c r="Q87" s="9">
        <v>44537.666666666664</v>
      </c>
      <c r="R87" s="11" t="s">
        <v>24</v>
      </c>
      <c r="S87" s="12">
        <v>51824.04</v>
      </c>
      <c r="T87" s="12">
        <v>51944.92</v>
      </c>
      <c r="U87" s="12">
        <v>51168.23</v>
      </c>
      <c r="V87" s="12">
        <v>51391.13</v>
      </c>
      <c r="W87" s="10">
        <v>46.6481593246</v>
      </c>
      <c r="AE87" s="8"/>
      <c r="AF87" s="6"/>
      <c r="AG87" s="2"/>
      <c r="AH87" s="8"/>
      <c r="AI87" s="8"/>
      <c r="AJ87" s="8"/>
      <c r="AK87" s="8"/>
      <c r="AL87" s="8"/>
    </row>
    <row r="88">
      <c r="A88" s="9">
        <v>44537.46389848441</v>
      </c>
      <c r="B88" s="4">
        <f t="shared" si="1"/>
        <v>44537.67223</v>
      </c>
      <c r="C88" s="13">
        <v>150.0</v>
      </c>
      <c r="D88" s="10">
        <v>131.0</v>
      </c>
      <c r="E88" s="10">
        <v>169.0</v>
      </c>
      <c r="F88" s="5">
        <f t="shared" si="10"/>
        <v>0.3333333333</v>
      </c>
      <c r="G88" s="5">
        <f t="shared" si="2"/>
        <v>-0.02490852298</v>
      </c>
      <c r="H88" s="5">
        <f t="shared" si="3"/>
        <v>0.5338078292</v>
      </c>
      <c r="I88" s="5">
        <f t="shared" si="4"/>
        <v>-0.1128037464</v>
      </c>
      <c r="J88" s="5">
        <f t="shared" si="11"/>
        <v>0.2911111111</v>
      </c>
      <c r="K88" s="5">
        <f t="shared" si="5"/>
        <v>0.09532351629</v>
      </c>
      <c r="L88" s="5">
        <f t="shared" si="6"/>
        <v>0.4661921708</v>
      </c>
      <c r="M88" s="5">
        <f t="shared" si="7"/>
        <v>0.1128037464</v>
      </c>
      <c r="N88" s="5">
        <f t="shared" si="12"/>
        <v>0.3755555556</v>
      </c>
      <c r="O88" s="5">
        <f t="shared" si="8"/>
        <v>-0.07041499331</v>
      </c>
      <c r="P88" s="5">
        <f t="shared" si="9"/>
        <v>-0.006678553481</v>
      </c>
      <c r="Q88" s="9">
        <v>44537.708333333336</v>
      </c>
      <c r="R88" s="11" t="s">
        <v>24</v>
      </c>
      <c r="S88" s="12">
        <v>51391.13</v>
      </c>
      <c r="T88" s="12">
        <v>51418.32</v>
      </c>
      <c r="U88" s="12">
        <v>50899.17</v>
      </c>
      <c r="V88" s="12">
        <v>51074.92</v>
      </c>
      <c r="W88" s="10">
        <v>35.3342266634</v>
      </c>
      <c r="AE88" s="8"/>
      <c r="AF88" s="6"/>
      <c r="AG88" s="2"/>
      <c r="AH88" s="8"/>
      <c r="AI88" s="8"/>
      <c r="AJ88" s="8"/>
      <c r="AK88" s="8"/>
      <c r="AL88" s="8"/>
    </row>
    <row r="89">
      <c r="A89" s="9">
        <v>44537.523650263276</v>
      </c>
      <c r="B89" s="4">
        <f t="shared" si="1"/>
        <v>44537.73198</v>
      </c>
      <c r="C89" s="13">
        <v>151.0</v>
      </c>
      <c r="D89" s="10">
        <v>132.0</v>
      </c>
      <c r="E89" s="10">
        <v>167.0</v>
      </c>
      <c r="F89" s="5">
        <f t="shared" si="10"/>
        <v>0.3355555556</v>
      </c>
      <c r="G89" s="5">
        <f t="shared" si="2"/>
        <v>-0.02268630076</v>
      </c>
      <c r="H89" s="5">
        <f t="shared" si="3"/>
        <v>0.5335689046</v>
      </c>
      <c r="I89" s="5">
        <f t="shared" si="4"/>
        <v>-0.113042671</v>
      </c>
      <c r="J89" s="5">
        <f t="shared" si="11"/>
        <v>0.2933333333</v>
      </c>
      <c r="K89" s="5">
        <f t="shared" si="5"/>
        <v>0.09754573851</v>
      </c>
      <c r="L89" s="5">
        <f t="shared" si="6"/>
        <v>0.4664310954</v>
      </c>
      <c r="M89" s="5">
        <f t="shared" si="7"/>
        <v>0.113042671</v>
      </c>
      <c r="N89" s="5">
        <f t="shared" si="12"/>
        <v>0.3711111111</v>
      </c>
      <c r="O89" s="5">
        <f t="shared" si="8"/>
        <v>-0.07485943775</v>
      </c>
      <c r="P89" s="5">
        <f t="shared" si="9"/>
        <v>-0.004934186445</v>
      </c>
      <c r="Q89" s="9">
        <v>44537.75</v>
      </c>
      <c r="R89" s="11" t="s">
        <v>24</v>
      </c>
      <c r="S89" s="12">
        <v>51074.92</v>
      </c>
      <c r="T89" s="12">
        <v>51224.25</v>
      </c>
      <c r="U89" s="12">
        <v>50955.19</v>
      </c>
      <c r="V89" s="12">
        <v>50971.5</v>
      </c>
      <c r="W89" s="10">
        <v>42.5889885057</v>
      </c>
      <c r="AE89" s="8"/>
      <c r="AF89" s="6"/>
      <c r="AG89" s="2"/>
      <c r="AH89" s="8"/>
      <c r="AI89" s="8"/>
      <c r="AJ89" s="8"/>
      <c r="AK89" s="8"/>
      <c r="AL89" s="8"/>
    </row>
    <row r="90">
      <c r="A90" s="9">
        <v>44537.54428014207</v>
      </c>
      <c r="B90" s="4">
        <f t="shared" si="1"/>
        <v>44537.75261</v>
      </c>
      <c r="C90" s="13">
        <f>146+150</f>
        <v>296</v>
      </c>
      <c r="D90" s="10">
        <f>132+131</f>
        <v>263</v>
      </c>
      <c r="E90" s="10">
        <f>172+169</f>
        <v>341</v>
      </c>
      <c r="F90" s="5">
        <f t="shared" si="10"/>
        <v>0.3288888889</v>
      </c>
      <c r="G90" s="5">
        <f t="shared" si="2"/>
        <v>-0.02935296743</v>
      </c>
      <c r="H90" s="5">
        <f t="shared" si="3"/>
        <v>0.5295169946</v>
      </c>
      <c r="I90" s="5">
        <f t="shared" si="4"/>
        <v>-0.1170945809</v>
      </c>
      <c r="J90" s="5">
        <f t="shared" si="11"/>
        <v>0.2922222222</v>
      </c>
      <c r="K90" s="5">
        <f t="shared" si="5"/>
        <v>0.0964346274</v>
      </c>
      <c r="L90" s="5">
        <f t="shared" si="6"/>
        <v>0.4704830054</v>
      </c>
      <c r="M90" s="5">
        <f t="shared" si="7"/>
        <v>0.1170945809</v>
      </c>
      <c r="N90" s="5">
        <f t="shared" si="12"/>
        <v>0.3788888889</v>
      </c>
      <c r="O90" s="5">
        <f t="shared" si="8"/>
        <v>-0.06708165997</v>
      </c>
      <c r="P90" s="5">
        <f t="shared" si="9"/>
        <v>-0.005891304878</v>
      </c>
      <c r="Q90" s="9">
        <v>44537.791666666664</v>
      </c>
      <c r="R90" s="11" t="s">
        <v>24</v>
      </c>
      <c r="S90" s="12">
        <v>50971.5</v>
      </c>
      <c r="T90" s="12">
        <v>51221.25</v>
      </c>
      <c r="U90" s="12">
        <v>50730.94</v>
      </c>
      <c r="V90" s="12">
        <v>50919.49</v>
      </c>
      <c r="W90" s="10">
        <v>45.566828052</v>
      </c>
      <c r="AE90" s="8"/>
      <c r="AF90" s="6"/>
      <c r="AG90" s="2"/>
      <c r="AH90" s="8"/>
      <c r="AI90" s="8"/>
      <c r="AJ90" s="8"/>
      <c r="AK90" s="8"/>
      <c r="AL90" s="8"/>
    </row>
    <row r="91">
      <c r="A91" s="9">
        <v>44537.58622950272</v>
      </c>
      <c r="B91" s="4">
        <f t="shared" si="1"/>
        <v>44537.79456</v>
      </c>
      <c r="C91" s="13">
        <f>149+148</f>
        <v>297</v>
      </c>
      <c r="D91" s="10">
        <f>132+132</f>
        <v>264</v>
      </c>
      <c r="E91" s="10">
        <f>169+170</f>
        <v>339</v>
      </c>
      <c r="F91" s="5">
        <f t="shared" si="10"/>
        <v>0.33</v>
      </c>
      <c r="G91" s="5">
        <f t="shared" si="2"/>
        <v>-0.02824185631</v>
      </c>
      <c r="H91" s="5">
        <f t="shared" si="3"/>
        <v>0.5294117647</v>
      </c>
      <c r="I91" s="5">
        <f t="shared" si="4"/>
        <v>-0.1171998109</v>
      </c>
      <c r="J91" s="5">
        <f t="shared" si="11"/>
        <v>0.2933333333</v>
      </c>
      <c r="K91" s="5">
        <f t="shared" si="5"/>
        <v>0.09754573851</v>
      </c>
      <c r="L91" s="5">
        <f t="shared" si="6"/>
        <v>0.4705882353</v>
      </c>
      <c r="M91" s="5">
        <f t="shared" si="7"/>
        <v>0.1171998109</v>
      </c>
      <c r="N91" s="5">
        <f t="shared" si="12"/>
        <v>0.3766666667</v>
      </c>
      <c r="O91" s="5">
        <f t="shared" si="8"/>
        <v>-0.0693038822</v>
      </c>
      <c r="P91" s="5">
        <f t="shared" si="9"/>
        <v>-0.011350533</v>
      </c>
      <c r="Q91" s="9">
        <v>44537.833333333336</v>
      </c>
      <c r="R91" s="11" t="s">
        <v>24</v>
      </c>
      <c r="S91" s="10">
        <v>50919.49</v>
      </c>
      <c r="T91" s="10">
        <v>51045.18</v>
      </c>
      <c r="U91" s="10">
        <v>50193.0</v>
      </c>
      <c r="V91" s="10">
        <v>50465.79</v>
      </c>
      <c r="W91" s="10">
        <v>118.2721301604</v>
      </c>
      <c r="AE91" s="8"/>
      <c r="AF91" s="6"/>
      <c r="AG91" s="2"/>
      <c r="AH91" s="8"/>
      <c r="AI91" s="8"/>
      <c r="AJ91" s="8"/>
      <c r="AK91" s="8"/>
      <c r="AL91" s="8"/>
    </row>
    <row r="92">
      <c r="A92" s="9">
        <v>44537.637060002555</v>
      </c>
      <c r="B92" s="4">
        <f t="shared" si="1"/>
        <v>44537.84539</v>
      </c>
      <c r="C92" s="13">
        <v>149.0</v>
      </c>
      <c r="D92" s="10">
        <v>132.0</v>
      </c>
      <c r="E92" s="10">
        <v>169.0</v>
      </c>
      <c r="F92" s="5">
        <f t="shared" si="10"/>
        <v>0.3311111111</v>
      </c>
      <c r="G92" s="5">
        <f t="shared" si="2"/>
        <v>-0.0271307452</v>
      </c>
      <c r="H92" s="5">
        <f t="shared" si="3"/>
        <v>0.5302491103</v>
      </c>
      <c r="I92" s="5">
        <f t="shared" si="4"/>
        <v>-0.1163624653</v>
      </c>
      <c r="J92" s="5">
        <f t="shared" si="11"/>
        <v>0.2933333333</v>
      </c>
      <c r="K92" s="5">
        <f t="shared" si="5"/>
        <v>0.09754573851</v>
      </c>
      <c r="L92" s="5">
        <f t="shared" si="6"/>
        <v>0.4697508897</v>
      </c>
      <c r="M92" s="5">
        <f t="shared" si="7"/>
        <v>0.1163624653</v>
      </c>
      <c r="N92" s="5">
        <f t="shared" si="12"/>
        <v>0.3755555556</v>
      </c>
      <c r="O92" s="5">
        <f t="shared" si="8"/>
        <v>-0.07041499331</v>
      </c>
      <c r="P92" s="5">
        <f t="shared" si="9"/>
        <v>-0.006713026708</v>
      </c>
      <c r="Q92" s="9">
        <v>44537.875</v>
      </c>
      <c r="R92" s="11" t="s">
        <v>24</v>
      </c>
      <c r="S92" s="10">
        <v>50465.79</v>
      </c>
      <c r="T92" s="10">
        <v>50875.71</v>
      </c>
      <c r="U92" s="10">
        <v>50397.94</v>
      </c>
      <c r="V92" s="10">
        <v>50534.18</v>
      </c>
      <c r="W92" s="10">
        <v>130.2874474025</v>
      </c>
      <c r="AE92" s="8"/>
      <c r="AF92" s="6"/>
      <c r="AG92" s="2"/>
      <c r="AH92" s="8"/>
      <c r="AI92" s="8"/>
      <c r="AJ92" s="8"/>
      <c r="AK92" s="8"/>
      <c r="AL92" s="8"/>
    </row>
    <row r="93">
      <c r="A93" s="9">
        <v>44537.67687656693</v>
      </c>
      <c r="B93" s="4">
        <f t="shared" si="1"/>
        <v>44537.88521</v>
      </c>
      <c r="C93" s="13">
        <v>152.0</v>
      </c>
      <c r="D93" s="10">
        <v>131.0</v>
      </c>
      <c r="E93" s="10">
        <v>167.0</v>
      </c>
      <c r="F93" s="5">
        <f t="shared" si="10"/>
        <v>0.3377777778</v>
      </c>
      <c r="G93" s="5">
        <f t="shared" si="2"/>
        <v>-0.02046407854</v>
      </c>
      <c r="H93" s="5">
        <f t="shared" si="3"/>
        <v>0.5371024735</v>
      </c>
      <c r="I93" s="5">
        <f t="shared" si="4"/>
        <v>-0.1095091021</v>
      </c>
      <c r="J93" s="5">
        <f t="shared" si="11"/>
        <v>0.2911111111</v>
      </c>
      <c r="K93" s="5">
        <f t="shared" si="5"/>
        <v>0.09532351629</v>
      </c>
      <c r="L93" s="5">
        <f t="shared" si="6"/>
        <v>0.4628975265</v>
      </c>
      <c r="M93" s="5">
        <f t="shared" si="7"/>
        <v>0.1095091021</v>
      </c>
      <c r="N93" s="5">
        <f t="shared" si="12"/>
        <v>0.3711111111</v>
      </c>
      <c r="O93" s="5">
        <f t="shared" si="8"/>
        <v>-0.07485943775</v>
      </c>
      <c r="P93" s="5">
        <f t="shared" si="9"/>
        <v>-0.007174292169</v>
      </c>
      <c r="Q93" s="9">
        <v>44537.916666666664</v>
      </c>
      <c r="R93" s="11" t="s">
        <v>24</v>
      </c>
      <c r="S93" s="10">
        <v>50534.18</v>
      </c>
      <c r="T93" s="10">
        <v>50660.05</v>
      </c>
      <c r="U93" s="10">
        <v>50086.0</v>
      </c>
      <c r="V93" s="10">
        <v>50296.6</v>
      </c>
      <c r="W93" s="10">
        <v>59.2858123647</v>
      </c>
      <c r="AE93" s="8"/>
      <c r="AF93" s="6"/>
      <c r="AG93" s="2"/>
      <c r="AH93" s="8"/>
      <c r="AI93" s="8"/>
      <c r="AJ93" s="8"/>
      <c r="AK93" s="8"/>
      <c r="AL93" s="8"/>
    </row>
    <row r="94">
      <c r="A94" s="9">
        <v>44537.709564857745</v>
      </c>
      <c r="B94" s="4">
        <f t="shared" si="1"/>
        <v>44537.9179</v>
      </c>
      <c r="C94" s="10">
        <v>150.0</v>
      </c>
      <c r="D94" s="10">
        <v>133.0</v>
      </c>
      <c r="E94" s="10">
        <v>167.0</v>
      </c>
      <c r="F94" s="5">
        <f t="shared" si="10"/>
        <v>0.3333333333</v>
      </c>
      <c r="G94" s="5">
        <f t="shared" si="2"/>
        <v>-0.02490852298</v>
      </c>
      <c r="H94" s="5">
        <f t="shared" si="3"/>
        <v>0.5300353357</v>
      </c>
      <c r="I94" s="5">
        <f t="shared" si="4"/>
        <v>-0.1165762399</v>
      </c>
      <c r="J94" s="5">
        <f t="shared" si="11"/>
        <v>0.2955555556</v>
      </c>
      <c r="K94" s="5">
        <f t="shared" si="5"/>
        <v>0.09976796073</v>
      </c>
      <c r="L94" s="5">
        <f t="shared" si="6"/>
        <v>0.4699646643</v>
      </c>
      <c r="M94" s="5">
        <f t="shared" si="7"/>
        <v>0.1165762399</v>
      </c>
      <c r="N94" s="5">
        <f t="shared" si="12"/>
        <v>0.3711111111</v>
      </c>
      <c r="O94" s="5">
        <f t="shared" si="8"/>
        <v>-0.07485943775</v>
      </c>
      <c r="P94" s="5">
        <f t="shared" si="9"/>
        <v>-0.002066653568</v>
      </c>
      <c r="Q94" s="9">
        <v>44537.958333333336</v>
      </c>
      <c r="R94" s="11" t="s">
        <v>24</v>
      </c>
      <c r="S94" s="10">
        <v>50296.6</v>
      </c>
      <c r="T94" s="10">
        <v>50743.87</v>
      </c>
      <c r="U94" s="10">
        <v>50201.45</v>
      </c>
      <c r="V94" s="10">
        <v>50639.0</v>
      </c>
      <c r="W94" s="10">
        <v>55.9343627048</v>
      </c>
      <c r="AE94" s="8"/>
      <c r="AF94" s="6"/>
      <c r="AG94" s="2"/>
      <c r="AH94" s="8"/>
      <c r="AI94" s="8"/>
      <c r="AJ94" s="8"/>
      <c r="AK94" s="8"/>
      <c r="AL94" s="8"/>
    </row>
    <row r="95">
      <c r="A95" s="9">
        <v>44537.76458268847</v>
      </c>
      <c r="B95" s="4">
        <f t="shared" si="1"/>
        <v>44537.97292</v>
      </c>
      <c r="C95" s="10">
        <f>153+153</f>
        <v>306</v>
      </c>
      <c r="D95" s="10">
        <f>131+131</f>
        <v>262</v>
      </c>
      <c r="E95" s="10">
        <f>166+166</f>
        <v>332</v>
      </c>
      <c r="F95" s="5">
        <f t="shared" si="10"/>
        <v>0.34</v>
      </c>
      <c r="G95" s="5">
        <f t="shared" si="2"/>
        <v>-0.01824185631</v>
      </c>
      <c r="H95" s="5">
        <f t="shared" si="3"/>
        <v>0.5387323944</v>
      </c>
      <c r="I95" s="5">
        <f t="shared" si="4"/>
        <v>-0.1078791812</v>
      </c>
      <c r="J95" s="5">
        <f t="shared" si="11"/>
        <v>0.2911111111</v>
      </c>
      <c r="K95" s="5">
        <f t="shared" si="5"/>
        <v>0.09532351629</v>
      </c>
      <c r="L95" s="5">
        <f t="shared" si="6"/>
        <v>0.4612676056</v>
      </c>
      <c r="M95" s="5">
        <f t="shared" si="7"/>
        <v>0.1078791812</v>
      </c>
      <c r="N95" s="5">
        <f t="shared" si="12"/>
        <v>0.3688888889</v>
      </c>
      <c r="O95" s="5">
        <f t="shared" si="8"/>
        <v>-0.07708165997</v>
      </c>
      <c r="P95" s="5">
        <f t="shared" si="9"/>
        <v>-0.0008179232073</v>
      </c>
      <c r="Q95" s="9">
        <v>44538.0</v>
      </c>
      <c r="R95" s="11" t="s">
        <v>24</v>
      </c>
      <c r="S95" s="10">
        <v>50639.0</v>
      </c>
      <c r="T95" s="10">
        <v>50799.39</v>
      </c>
      <c r="U95" s="10">
        <v>50377.28</v>
      </c>
      <c r="V95" s="10">
        <v>50757.84</v>
      </c>
      <c r="W95" s="10">
        <v>43.6664231045</v>
      </c>
      <c r="AE95" s="8"/>
      <c r="AF95" s="6"/>
      <c r="AG95" s="2"/>
      <c r="AH95" s="8"/>
      <c r="AI95" s="8"/>
      <c r="AJ95" s="8"/>
      <c r="AK95" s="8"/>
      <c r="AL95" s="8"/>
    </row>
    <row r="96">
      <c r="A96" s="9">
        <v>44537.84101600611</v>
      </c>
      <c r="B96" s="4">
        <f t="shared" si="1"/>
        <v>44538.04935</v>
      </c>
      <c r="C96" s="10">
        <v>150.0</v>
      </c>
      <c r="D96" s="10">
        <v>134.0</v>
      </c>
      <c r="E96" s="10">
        <v>166.0</v>
      </c>
      <c r="F96" s="5">
        <f t="shared" si="10"/>
        <v>0.3333333333</v>
      </c>
      <c r="G96" s="5">
        <f t="shared" si="2"/>
        <v>-0.02490852298</v>
      </c>
      <c r="H96" s="5">
        <f t="shared" si="3"/>
        <v>0.5281690141</v>
      </c>
      <c r="I96" s="5">
        <f t="shared" si="4"/>
        <v>-0.1184425615</v>
      </c>
      <c r="J96" s="5">
        <f t="shared" si="11"/>
        <v>0.2977777778</v>
      </c>
      <c r="K96" s="5">
        <f t="shared" si="5"/>
        <v>0.101990183</v>
      </c>
      <c r="L96" s="5">
        <f t="shared" si="6"/>
        <v>0.4718309859</v>
      </c>
      <c r="M96" s="5">
        <f t="shared" si="7"/>
        <v>0.1184425615</v>
      </c>
      <c r="N96" s="5">
        <f t="shared" si="12"/>
        <v>0.3688888889</v>
      </c>
      <c r="O96" s="5">
        <f t="shared" si="8"/>
        <v>-0.07708165997</v>
      </c>
      <c r="P96" s="5">
        <f t="shared" si="9"/>
        <v>-0.007546522107</v>
      </c>
      <c r="Q96" s="9">
        <v>44538.083333333336</v>
      </c>
      <c r="R96" s="11" t="s">
        <v>24</v>
      </c>
      <c r="S96" s="12">
        <v>50452.12</v>
      </c>
      <c r="T96" s="12">
        <v>50745.23</v>
      </c>
      <c r="U96" s="12">
        <v>50361.98</v>
      </c>
      <c r="V96" s="12">
        <v>50362.28</v>
      </c>
      <c r="W96" s="10">
        <v>14.542488328</v>
      </c>
      <c r="AE96" s="8"/>
      <c r="AF96" s="6"/>
      <c r="AG96" s="2"/>
      <c r="AH96" s="8"/>
      <c r="AI96" s="8"/>
      <c r="AJ96" s="8"/>
      <c r="AK96" s="8"/>
      <c r="AL96" s="8"/>
    </row>
    <row r="97">
      <c r="A97" s="9">
        <v>44537.880442429756</v>
      </c>
      <c r="B97" s="4">
        <f t="shared" si="1"/>
        <v>44538.08878</v>
      </c>
      <c r="C97" s="10">
        <v>155.0</v>
      </c>
      <c r="D97" s="10">
        <v>131.0</v>
      </c>
      <c r="E97" s="10">
        <v>164.0</v>
      </c>
      <c r="F97" s="5">
        <f t="shared" si="10"/>
        <v>0.3444444444</v>
      </c>
      <c r="G97" s="5">
        <f t="shared" si="2"/>
        <v>-0.01379741187</v>
      </c>
      <c r="H97" s="5">
        <f t="shared" si="3"/>
        <v>0.541958042</v>
      </c>
      <c r="I97" s="5">
        <f t="shared" si="4"/>
        <v>-0.1046535336</v>
      </c>
      <c r="J97" s="5">
        <f t="shared" si="11"/>
        <v>0.2911111111</v>
      </c>
      <c r="K97" s="5">
        <f t="shared" si="5"/>
        <v>0.09532351629</v>
      </c>
      <c r="L97" s="5">
        <f t="shared" si="6"/>
        <v>0.458041958</v>
      </c>
      <c r="M97" s="5">
        <f t="shared" si="7"/>
        <v>0.1046535336</v>
      </c>
      <c r="N97" s="5">
        <f t="shared" si="12"/>
        <v>0.3644444444</v>
      </c>
      <c r="O97" s="5">
        <f t="shared" si="8"/>
        <v>-0.08152610442</v>
      </c>
      <c r="P97" s="5">
        <f t="shared" si="9"/>
        <v>-0.007844484543</v>
      </c>
      <c r="Q97" s="9">
        <v>44538.125</v>
      </c>
      <c r="R97" s="11" t="s">
        <v>24</v>
      </c>
      <c r="S97" s="12">
        <v>50362.28</v>
      </c>
      <c r="T97" s="12">
        <v>50559.09</v>
      </c>
      <c r="U97" s="12">
        <v>50161.05</v>
      </c>
      <c r="V97" s="12">
        <v>50162.48</v>
      </c>
      <c r="W97" s="10">
        <v>22.3293692657</v>
      </c>
      <c r="AE97" s="8"/>
      <c r="AF97" s="6"/>
      <c r="AG97" s="2"/>
      <c r="AH97" s="8"/>
      <c r="AI97" s="8"/>
      <c r="AJ97" s="8"/>
      <c r="AK97" s="8"/>
      <c r="AL97" s="8"/>
    </row>
    <row r="98">
      <c r="A98" s="9">
        <v>44537.935481603046</v>
      </c>
      <c r="B98" s="4">
        <f t="shared" si="1"/>
        <v>44538.14381</v>
      </c>
      <c r="C98" s="10">
        <v>149.0</v>
      </c>
      <c r="D98" s="10">
        <v>133.0</v>
      </c>
      <c r="E98" s="10">
        <v>168.0</v>
      </c>
      <c r="F98" s="5">
        <f t="shared" si="10"/>
        <v>0.3311111111</v>
      </c>
      <c r="G98" s="5">
        <f t="shared" si="2"/>
        <v>-0.0271307452</v>
      </c>
      <c r="H98" s="5">
        <f t="shared" si="3"/>
        <v>0.5283687943</v>
      </c>
      <c r="I98" s="5">
        <f t="shared" si="4"/>
        <v>-0.1182427812</v>
      </c>
      <c r="J98" s="5">
        <f t="shared" si="11"/>
        <v>0.2955555556</v>
      </c>
      <c r="K98" s="5">
        <f t="shared" si="5"/>
        <v>0.09976796073</v>
      </c>
      <c r="L98" s="5">
        <f t="shared" si="6"/>
        <v>0.4716312057</v>
      </c>
      <c r="M98" s="5">
        <f t="shared" si="7"/>
        <v>0.1182427812</v>
      </c>
      <c r="N98" s="5">
        <f t="shared" si="12"/>
        <v>0.3733333333</v>
      </c>
      <c r="O98" s="5">
        <f t="shared" si="8"/>
        <v>-0.07263721553</v>
      </c>
      <c r="P98" s="5">
        <f t="shared" si="9"/>
        <v>-0.003569953788</v>
      </c>
      <c r="Q98" s="9">
        <v>44538.166666666664</v>
      </c>
      <c r="R98" s="11" t="s">
        <v>24</v>
      </c>
      <c r="S98" s="12">
        <v>50162.48</v>
      </c>
      <c r="T98" s="12">
        <v>50443.23</v>
      </c>
      <c r="U98" s="12">
        <v>50124.49</v>
      </c>
      <c r="V98" s="12">
        <v>50263.15</v>
      </c>
      <c r="W98" s="10">
        <v>19.4838350526</v>
      </c>
      <c r="AE98" s="8"/>
      <c r="AF98" s="6"/>
      <c r="AG98" s="2"/>
      <c r="AH98" s="8"/>
      <c r="AI98" s="8"/>
      <c r="AJ98" s="8"/>
      <c r="AK98" s="8"/>
      <c r="AL98" s="8"/>
    </row>
    <row r="99">
      <c r="A99" s="9">
        <v>44538.27487714881</v>
      </c>
      <c r="B99" s="4">
        <f t="shared" si="1"/>
        <v>44538.48321</v>
      </c>
      <c r="C99" s="10">
        <v>179.0</v>
      </c>
      <c r="D99" s="10">
        <v>92.0</v>
      </c>
      <c r="E99" s="10">
        <v>179.0</v>
      </c>
      <c r="F99" s="5">
        <f t="shared" si="10"/>
        <v>0.3977777778</v>
      </c>
      <c r="G99" s="5">
        <f t="shared" si="2"/>
        <v>0.03953592146</v>
      </c>
      <c r="H99" s="5">
        <f t="shared" si="3"/>
        <v>0.6605166052</v>
      </c>
      <c r="I99" s="5">
        <f t="shared" si="4"/>
        <v>0.01390502959</v>
      </c>
      <c r="J99" s="5">
        <f t="shared" si="11"/>
        <v>0.2044444444</v>
      </c>
      <c r="K99" s="5">
        <f t="shared" si="5"/>
        <v>0.008656849621</v>
      </c>
      <c r="L99" s="5">
        <f t="shared" si="6"/>
        <v>0.3394833948</v>
      </c>
      <c r="M99" s="5">
        <f t="shared" si="7"/>
        <v>-0.01390502959</v>
      </c>
      <c r="N99" s="5">
        <f t="shared" si="12"/>
        <v>0.3977777778</v>
      </c>
      <c r="O99" s="5">
        <f t="shared" si="8"/>
        <v>-0.04819277108</v>
      </c>
      <c r="P99" s="5">
        <f t="shared" si="9"/>
        <v>-0.001469709037</v>
      </c>
      <c r="Q99" s="9">
        <v>44538.5</v>
      </c>
      <c r="R99" s="11" t="s">
        <v>24</v>
      </c>
      <c r="S99" s="12">
        <v>49268.59</v>
      </c>
      <c r="T99" s="12">
        <v>49343.1</v>
      </c>
      <c r="U99" s="12">
        <v>48669.68</v>
      </c>
      <c r="V99" s="12">
        <v>49270.58</v>
      </c>
      <c r="W99" s="10">
        <v>36.6947753108</v>
      </c>
      <c r="AE99" s="8"/>
      <c r="AF99" s="6"/>
      <c r="AG99" s="2"/>
      <c r="AH99" s="8"/>
      <c r="AI99" s="8"/>
      <c r="AJ99" s="8"/>
      <c r="AK99" s="8"/>
      <c r="AL99" s="8"/>
    </row>
    <row r="100">
      <c r="A100" s="9">
        <v>44538.31192108055</v>
      </c>
      <c r="B100" s="4">
        <f t="shared" si="1"/>
        <v>44538.52025</v>
      </c>
      <c r="C100" s="10">
        <v>173.0</v>
      </c>
      <c r="D100" s="10">
        <v>95.0</v>
      </c>
      <c r="E100" s="10">
        <v>182.0</v>
      </c>
      <c r="F100" s="5">
        <f t="shared" si="10"/>
        <v>0.3844444444</v>
      </c>
      <c r="G100" s="5">
        <f t="shared" si="2"/>
        <v>0.02620258813</v>
      </c>
      <c r="H100" s="5">
        <f t="shared" si="3"/>
        <v>0.6455223881</v>
      </c>
      <c r="I100" s="5">
        <f t="shared" si="4"/>
        <v>-0.001089187513</v>
      </c>
      <c r="J100" s="5">
        <f t="shared" si="11"/>
        <v>0.2111111111</v>
      </c>
      <c r="K100" s="5">
        <f t="shared" si="5"/>
        <v>0.01532351629</v>
      </c>
      <c r="L100" s="5">
        <f t="shared" si="6"/>
        <v>0.3544776119</v>
      </c>
      <c r="M100" s="5">
        <f t="shared" si="7"/>
        <v>0.001089187513</v>
      </c>
      <c r="N100" s="5">
        <f t="shared" si="12"/>
        <v>0.4044444444</v>
      </c>
      <c r="O100" s="5">
        <f t="shared" si="8"/>
        <v>-0.04152610442</v>
      </c>
      <c r="P100" s="5">
        <f t="shared" si="9"/>
        <v>-0.006406360582</v>
      </c>
      <c r="Q100" s="9">
        <v>44538.541666666664</v>
      </c>
      <c r="R100" s="11" t="s">
        <v>24</v>
      </c>
      <c r="S100" s="12">
        <v>49270.58</v>
      </c>
      <c r="T100" s="12">
        <v>49411.83</v>
      </c>
      <c r="U100" s="12">
        <v>49046.31</v>
      </c>
      <c r="V100" s="12">
        <v>49095.28</v>
      </c>
      <c r="W100" s="10">
        <v>25.1394678964</v>
      </c>
      <c r="AE100" s="8"/>
      <c r="AF100" s="6"/>
      <c r="AG100" s="2"/>
      <c r="AH100" s="8"/>
      <c r="AI100" s="8"/>
      <c r="AJ100" s="8"/>
      <c r="AK100" s="8"/>
      <c r="AL100" s="8"/>
    </row>
    <row r="101">
      <c r="A101" s="9">
        <v>44538.36682258207</v>
      </c>
      <c r="B101" s="4">
        <f t="shared" si="1"/>
        <v>44538.57516</v>
      </c>
      <c r="C101" s="10">
        <v>171.0</v>
      </c>
      <c r="D101" s="10">
        <v>96.0</v>
      </c>
      <c r="E101" s="10">
        <v>183.0</v>
      </c>
      <c r="F101" s="5">
        <f t="shared" si="10"/>
        <v>0.38</v>
      </c>
      <c r="G101" s="5">
        <f t="shared" si="2"/>
        <v>0.02175814369</v>
      </c>
      <c r="H101" s="5">
        <f t="shared" si="3"/>
        <v>0.6404494382</v>
      </c>
      <c r="I101" s="5">
        <f t="shared" si="4"/>
        <v>-0.006162137371</v>
      </c>
      <c r="J101" s="5">
        <f t="shared" si="11"/>
        <v>0.2133333333</v>
      </c>
      <c r="K101" s="5">
        <f t="shared" si="5"/>
        <v>0.01754573851</v>
      </c>
      <c r="L101" s="5">
        <f t="shared" si="6"/>
        <v>0.3595505618</v>
      </c>
      <c r="M101" s="5">
        <f t="shared" si="7"/>
        <v>0.006162137371</v>
      </c>
      <c r="N101" s="5">
        <f t="shared" si="12"/>
        <v>0.4066666667</v>
      </c>
      <c r="O101" s="5">
        <f t="shared" si="8"/>
        <v>-0.0393038822</v>
      </c>
      <c r="P101" s="5">
        <f t="shared" si="9"/>
        <v>-0.005806318124</v>
      </c>
      <c r="Q101" s="9">
        <v>44538.583333333336</v>
      </c>
      <c r="R101" s="11" t="s">
        <v>24</v>
      </c>
      <c r="S101" s="12">
        <v>49095.28</v>
      </c>
      <c r="T101" s="12">
        <v>51085.73</v>
      </c>
      <c r="U101" s="12">
        <v>48998.26</v>
      </c>
      <c r="V101" s="12">
        <v>50789.11</v>
      </c>
      <c r="W101" s="10">
        <v>158.0961269862</v>
      </c>
      <c r="AE101" s="8"/>
      <c r="AF101" s="6"/>
      <c r="AG101" s="2"/>
      <c r="AH101" s="8"/>
      <c r="AI101" s="8"/>
      <c r="AJ101" s="8"/>
      <c r="AK101" s="8"/>
      <c r="AL101" s="8"/>
    </row>
    <row r="102">
      <c r="A102" s="9">
        <v>44538.39452233834</v>
      </c>
      <c r="B102" s="4">
        <f t="shared" si="1"/>
        <v>44538.60286</v>
      </c>
      <c r="C102" s="10">
        <v>150.0</v>
      </c>
      <c r="D102" s="10">
        <v>101.0</v>
      </c>
      <c r="E102" s="10">
        <v>199.0</v>
      </c>
      <c r="F102" s="5">
        <f t="shared" si="10"/>
        <v>0.3333333333</v>
      </c>
      <c r="G102" s="5">
        <f t="shared" si="2"/>
        <v>-0.02490852298</v>
      </c>
      <c r="H102" s="5">
        <f t="shared" si="3"/>
        <v>0.5976095618</v>
      </c>
      <c r="I102" s="5">
        <f t="shared" si="4"/>
        <v>-0.04900201382</v>
      </c>
      <c r="J102" s="5">
        <f t="shared" si="11"/>
        <v>0.2244444444</v>
      </c>
      <c r="K102" s="5">
        <f t="shared" si="5"/>
        <v>0.02865684962</v>
      </c>
      <c r="L102" s="5">
        <f t="shared" si="6"/>
        <v>0.4023904382</v>
      </c>
      <c r="M102" s="5">
        <f t="shared" si="7"/>
        <v>0.04900201382</v>
      </c>
      <c r="N102" s="5">
        <f t="shared" si="12"/>
        <v>0.4422222222</v>
      </c>
      <c r="O102" s="5">
        <f t="shared" si="8"/>
        <v>-0.00374832664</v>
      </c>
      <c r="P102" s="5">
        <f t="shared" si="9"/>
        <v>-0.01144201403</v>
      </c>
      <c r="Q102" s="9">
        <v>44538.625</v>
      </c>
      <c r="R102" s="11" t="s">
        <v>24</v>
      </c>
      <c r="S102" s="12">
        <v>50789.11</v>
      </c>
      <c r="T102" s="12">
        <v>51269.82</v>
      </c>
      <c r="U102" s="12">
        <v>50529.77</v>
      </c>
      <c r="V102" s="12">
        <v>50683.19</v>
      </c>
      <c r="W102" s="10">
        <v>71.166760741</v>
      </c>
      <c r="AE102" s="8"/>
      <c r="AF102" s="6"/>
      <c r="AG102" s="2"/>
      <c r="AH102" s="8"/>
      <c r="AI102" s="8"/>
      <c r="AJ102" s="8"/>
      <c r="AK102" s="8"/>
      <c r="AL102" s="8"/>
    </row>
    <row r="103">
      <c r="A103" s="9">
        <v>44538.42067722428</v>
      </c>
      <c r="B103" s="4">
        <f t="shared" si="1"/>
        <v>44538.62901</v>
      </c>
      <c r="C103" s="10">
        <f>149+149</f>
        <v>298</v>
      </c>
      <c r="D103" s="10">
        <f>101+102</f>
        <v>203</v>
      </c>
      <c r="E103" s="10">
        <f>200+199</f>
        <v>399</v>
      </c>
      <c r="F103" s="5">
        <f t="shared" si="10"/>
        <v>0.3311111111</v>
      </c>
      <c r="G103" s="5">
        <f t="shared" si="2"/>
        <v>-0.0271307452</v>
      </c>
      <c r="H103" s="5">
        <f t="shared" si="3"/>
        <v>0.5948103792</v>
      </c>
      <c r="I103" s="5">
        <f t="shared" si="4"/>
        <v>-0.05180119633</v>
      </c>
      <c r="J103" s="5">
        <f t="shared" si="11"/>
        <v>0.2255555556</v>
      </c>
      <c r="K103" s="5">
        <f t="shared" si="5"/>
        <v>0.02976796073</v>
      </c>
      <c r="L103" s="5">
        <f t="shared" si="6"/>
        <v>0.4051896208</v>
      </c>
      <c r="M103" s="5">
        <f t="shared" si="7"/>
        <v>0.05180119633</v>
      </c>
      <c r="N103" s="5">
        <f t="shared" si="12"/>
        <v>0.4433333333</v>
      </c>
      <c r="O103" s="5">
        <f t="shared" si="8"/>
        <v>-0.002637215529</v>
      </c>
      <c r="P103" s="5">
        <f t="shared" si="9"/>
        <v>-0.006195877104</v>
      </c>
      <c r="Q103" s="9">
        <v>44538.666666666664</v>
      </c>
      <c r="R103" s="11" t="s">
        <v>24</v>
      </c>
      <c r="S103" s="10">
        <v>50683.19</v>
      </c>
      <c r="T103" s="10">
        <v>50807.98</v>
      </c>
      <c r="U103" s="10">
        <v>50231.78</v>
      </c>
      <c r="V103" s="10">
        <v>50493.18</v>
      </c>
      <c r="W103" s="10">
        <v>75.4852360717</v>
      </c>
      <c r="AE103" s="8"/>
      <c r="AF103" s="6"/>
      <c r="AG103" s="2"/>
      <c r="AH103" s="8"/>
      <c r="AI103" s="8"/>
      <c r="AJ103" s="8"/>
      <c r="AK103" s="8"/>
      <c r="AL103" s="8"/>
    </row>
    <row r="104">
      <c r="A104" s="9">
        <v>44538.45879131465</v>
      </c>
      <c r="B104" s="4">
        <f t="shared" si="1"/>
        <v>44538.66712</v>
      </c>
      <c r="C104" s="10">
        <f>150+151</f>
        <v>301</v>
      </c>
      <c r="D104" s="10">
        <f>98+99</f>
        <v>197</v>
      </c>
      <c r="E104" s="10">
        <f>202+200</f>
        <v>402</v>
      </c>
      <c r="F104" s="5">
        <f t="shared" si="10"/>
        <v>0.3344444444</v>
      </c>
      <c r="G104" s="5">
        <f t="shared" si="2"/>
        <v>-0.02379741187</v>
      </c>
      <c r="H104" s="5">
        <f t="shared" si="3"/>
        <v>0.6044176707</v>
      </c>
      <c r="I104" s="5">
        <f t="shared" si="4"/>
        <v>-0.04219390489</v>
      </c>
      <c r="J104" s="5">
        <f t="shared" si="11"/>
        <v>0.2188888889</v>
      </c>
      <c r="K104" s="5">
        <f t="shared" si="5"/>
        <v>0.02310129407</v>
      </c>
      <c r="L104" s="5">
        <f t="shared" si="6"/>
        <v>0.3955823293</v>
      </c>
      <c r="M104" s="5">
        <f t="shared" si="7"/>
        <v>0.04219390489</v>
      </c>
      <c r="N104" s="5">
        <f t="shared" si="12"/>
        <v>0.4466666667</v>
      </c>
      <c r="O104" s="5">
        <f t="shared" si="8"/>
        <v>0.0006961178046</v>
      </c>
      <c r="P104" s="5">
        <f t="shared" si="9"/>
        <v>-0.004284846935</v>
      </c>
      <c r="Q104" s="9">
        <v>44538.708333333336</v>
      </c>
      <c r="R104" s="11" t="s">
        <v>24</v>
      </c>
      <c r="S104" s="12">
        <v>50493.18</v>
      </c>
      <c r="T104" s="12">
        <v>50531.56</v>
      </c>
      <c r="U104" s="12">
        <v>50230.24</v>
      </c>
      <c r="V104" s="12">
        <v>50315.04</v>
      </c>
      <c r="W104" s="10">
        <v>26.4464296009</v>
      </c>
      <c r="AE104" s="8"/>
      <c r="AF104" s="6"/>
      <c r="AG104" s="2"/>
      <c r="AH104" s="8"/>
      <c r="AI104" s="8"/>
      <c r="AJ104" s="8"/>
      <c r="AK104" s="8"/>
      <c r="AL104" s="8"/>
    </row>
    <row r="105">
      <c r="A105" s="9">
        <v>44538.505182404886</v>
      </c>
      <c r="B105" s="4">
        <f t="shared" si="1"/>
        <v>44538.71352</v>
      </c>
      <c r="C105" s="10">
        <v>152.0</v>
      </c>
      <c r="D105" s="10">
        <v>101.0</v>
      </c>
      <c r="E105" s="10">
        <v>197.0</v>
      </c>
      <c r="F105" s="5">
        <f t="shared" si="10"/>
        <v>0.3377777778</v>
      </c>
      <c r="G105" s="5">
        <f t="shared" si="2"/>
        <v>-0.02046407854</v>
      </c>
      <c r="H105" s="5">
        <f t="shared" si="3"/>
        <v>0.6007905138</v>
      </c>
      <c r="I105" s="5">
        <f t="shared" si="4"/>
        <v>-0.04582106174</v>
      </c>
      <c r="J105" s="5">
        <f t="shared" si="11"/>
        <v>0.2244444444</v>
      </c>
      <c r="K105" s="5">
        <f t="shared" si="5"/>
        <v>0.02865684962</v>
      </c>
      <c r="L105" s="5">
        <f t="shared" si="6"/>
        <v>0.3992094862</v>
      </c>
      <c r="M105" s="5">
        <f t="shared" si="7"/>
        <v>0.04582106174</v>
      </c>
      <c r="N105" s="5">
        <f t="shared" si="12"/>
        <v>0.4377777778</v>
      </c>
      <c r="O105" s="5">
        <f t="shared" si="8"/>
        <v>-0.008192771084</v>
      </c>
      <c r="P105" s="5">
        <f t="shared" si="9"/>
        <v>-0.002124538658</v>
      </c>
      <c r="Q105" s="9">
        <v>44538.75</v>
      </c>
      <c r="R105" s="11" t="s">
        <v>24</v>
      </c>
      <c r="S105" s="12">
        <v>50315.04</v>
      </c>
      <c r="T105" s="12">
        <v>50721.6</v>
      </c>
      <c r="U105" s="12">
        <v>50115.56</v>
      </c>
      <c r="V105" s="12">
        <v>50613.84</v>
      </c>
      <c r="W105" s="10">
        <v>46.6357938267</v>
      </c>
      <c r="AE105" s="8"/>
      <c r="AF105" s="6"/>
      <c r="AG105" s="2"/>
      <c r="AH105" s="8"/>
      <c r="AI105" s="8"/>
      <c r="AJ105" s="8"/>
      <c r="AK105" s="8"/>
      <c r="AL105" s="8"/>
    </row>
    <row r="106">
      <c r="A106" s="9">
        <v>44538.54284743386</v>
      </c>
      <c r="B106" s="4">
        <f t="shared" si="1"/>
        <v>44538.75118</v>
      </c>
      <c r="C106" s="10">
        <f>149+148</f>
        <v>297</v>
      </c>
      <c r="D106" s="10">
        <f>101+101</f>
        <v>202</v>
      </c>
      <c r="E106" s="10">
        <f>200+201</f>
        <v>401</v>
      </c>
      <c r="F106" s="5">
        <f t="shared" si="10"/>
        <v>0.33</v>
      </c>
      <c r="G106" s="5">
        <f t="shared" si="2"/>
        <v>-0.02824185631</v>
      </c>
      <c r="H106" s="5">
        <f t="shared" si="3"/>
        <v>0.5951903808</v>
      </c>
      <c r="I106" s="5">
        <f t="shared" si="4"/>
        <v>-0.05142119481</v>
      </c>
      <c r="J106" s="5">
        <f t="shared" si="11"/>
        <v>0.2244444444</v>
      </c>
      <c r="K106" s="5">
        <f t="shared" si="5"/>
        <v>0.02865684962</v>
      </c>
      <c r="L106" s="5">
        <f t="shared" si="6"/>
        <v>0.4048096192</v>
      </c>
      <c r="M106" s="5">
        <f t="shared" si="7"/>
        <v>0.05142119481</v>
      </c>
      <c r="N106" s="5">
        <f t="shared" si="12"/>
        <v>0.4455555556</v>
      </c>
      <c r="O106" s="5">
        <f t="shared" si="8"/>
        <v>-0.0004149933066</v>
      </c>
      <c r="P106" s="5">
        <f t="shared" si="9"/>
        <v>-0.008524578058</v>
      </c>
      <c r="Q106" s="9">
        <v>44538.791666666664</v>
      </c>
      <c r="R106" s="11" t="s">
        <v>24</v>
      </c>
      <c r="S106" s="12">
        <v>50613.84</v>
      </c>
      <c r="T106" s="12">
        <v>50915.13</v>
      </c>
      <c r="U106" s="12">
        <v>50373.91</v>
      </c>
      <c r="V106" s="12">
        <v>50481.1</v>
      </c>
      <c r="W106" s="10">
        <v>41.4813615641</v>
      </c>
      <c r="AE106" s="8"/>
      <c r="AF106" s="6"/>
      <c r="AG106" s="2"/>
      <c r="AH106" s="8"/>
      <c r="AI106" s="8"/>
      <c r="AJ106" s="8"/>
      <c r="AK106" s="8"/>
      <c r="AL106" s="8"/>
    </row>
    <row r="107">
      <c r="A107" s="9">
        <v>44538.60482105437</v>
      </c>
      <c r="B107" s="4">
        <f t="shared" si="1"/>
        <v>44538.81315</v>
      </c>
      <c r="C107" s="10">
        <v>152.0</v>
      </c>
      <c r="D107" s="10">
        <v>101.0</v>
      </c>
      <c r="E107" s="10">
        <v>197.0</v>
      </c>
      <c r="F107" s="5">
        <f t="shared" si="10"/>
        <v>0.3377777778</v>
      </c>
      <c r="G107" s="5">
        <f t="shared" si="2"/>
        <v>-0.02046407854</v>
      </c>
      <c r="H107" s="5">
        <f t="shared" si="3"/>
        <v>0.6007905138</v>
      </c>
      <c r="I107" s="5">
        <f t="shared" si="4"/>
        <v>-0.04582106174</v>
      </c>
      <c r="J107" s="5">
        <f t="shared" si="11"/>
        <v>0.2244444444</v>
      </c>
      <c r="K107" s="5">
        <f t="shared" si="5"/>
        <v>0.02865684962</v>
      </c>
      <c r="L107" s="5">
        <f t="shared" si="6"/>
        <v>0.3992094862</v>
      </c>
      <c r="M107" s="5">
        <f t="shared" si="7"/>
        <v>0.04582106174</v>
      </c>
      <c r="N107" s="5">
        <f t="shared" si="12"/>
        <v>0.4377777778</v>
      </c>
      <c r="O107" s="5">
        <f t="shared" si="8"/>
        <v>-0.008192771084</v>
      </c>
      <c r="P107" s="5">
        <f t="shared" si="9"/>
        <v>-0.003227605515</v>
      </c>
      <c r="Q107" s="9">
        <v>44538.833333333336</v>
      </c>
      <c r="R107" s="11" t="s">
        <v>24</v>
      </c>
      <c r="S107" s="12">
        <v>50481.1</v>
      </c>
      <c r="T107" s="12">
        <v>50904.61</v>
      </c>
      <c r="U107" s="12">
        <v>50388.12</v>
      </c>
      <c r="V107" s="12">
        <v>50740.31</v>
      </c>
      <c r="W107" s="10">
        <v>68.9040881891</v>
      </c>
      <c r="AE107" s="8"/>
      <c r="AF107" s="6"/>
      <c r="AG107" s="2"/>
      <c r="AH107" s="8"/>
      <c r="AI107" s="8"/>
      <c r="AJ107" s="8"/>
      <c r="AK107" s="8"/>
      <c r="AL107" s="8"/>
    </row>
    <row r="108">
      <c r="A108" s="9">
        <v>44538.632591275906</v>
      </c>
      <c r="B108" s="4">
        <f t="shared" si="1"/>
        <v>44538.84092</v>
      </c>
      <c r="C108" s="10">
        <v>147.0</v>
      </c>
      <c r="D108" s="10">
        <v>102.0</v>
      </c>
      <c r="E108" s="10">
        <v>201.0</v>
      </c>
      <c r="F108" s="5">
        <f t="shared" si="10"/>
        <v>0.3266666667</v>
      </c>
      <c r="G108" s="5">
        <f t="shared" si="2"/>
        <v>-0.03157518965</v>
      </c>
      <c r="H108" s="5">
        <f t="shared" si="3"/>
        <v>0.5903614458</v>
      </c>
      <c r="I108" s="5">
        <f t="shared" si="4"/>
        <v>-0.05625012979</v>
      </c>
      <c r="J108" s="5">
        <f t="shared" si="11"/>
        <v>0.2266666667</v>
      </c>
      <c r="K108" s="5">
        <f t="shared" si="5"/>
        <v>0.03087907184</v>
      </c>
      <c r="L108" s="5">
        <f t="shared" si="6"/>
        <v>0.4096385542</v>
      </c>
      <c r="M108" s="5">
        <f t="shared" si="7"/>
        <v>0.05625012979</v>
      </c>
      <c r="N108" s="5">
        <f t="shared" si="12"/>
        <v>0.4466666667</v>
      </c>
      <c r="O108" s="5">
        <f t="shared" si="8"/>
        <v>0.0006961178046</v>
      </c>
      <c r="P108" s="5">
        <f t="shared" si="9"/>
        <v>-0.004487455535</v>
      </c>
      <c r="Q108" s="9">
        <v>44538.875</v>
      </c>
      <c r="R108" s="11" t="s">
        <v>24</v>
      </c>
      <c r="S108" s="12">
        <v>50740.31</v>
      </c>
      <c r="T108" s="12">
        <v>50855.1</v>
      </c>
      <c r="U108" s="12">
        <v>50523.17</v>
      </c>
      <c r="V108" s="12">
        <v>50626.89</v>
      </c>
      <c r="W108" s="10">
        <v>42.0641117217</v>
      </c>
      <c r="AE108" s="8"/>
      <c r="AF108" s="6"/>
      <c r="AG108" s="2"/>
      <c r="AH108" s="8"/>
      <c r="AI108" s="8"/>
      <c r="AJ108" s="8"/>
      <c r="AK108" s="8"/>
      <c r="AL108" s="8"/>
    </row>
    <row r="109">
      <c r="A109" s="9">
        <v>44538.67385297155</v>
      </c>
      <c r="B109" s="4">
        <f t="shared" si="1"/>
        <v>44538.88219</v>
      </c>
      <c r="C109" s="10">
        <v>172.0</v>
      </c>
      <c r="D109" s="10">
        <v>71.0</v>
      </c>
      <c r="E109" s="10">
        <v>207.0</v>
      </c>
      <c r="F109" s="5">
        <f t="shared" si="10"/>
        <v>0.3822222222</v>
      </c>
      <c r="G109" s="5">
        <f t="shared" si="2"/>
        <v>0.02398036591</v>
      </c>
      <c r="H109" s="5">
        <f t="shared" si="3"/>
        <v>0.70781893</v>
      </c>
      <c r="I109" s="5">
        <f t="shared" si="4"/>
        <v>0.06120735447</v>
      </c>
      <c r="J109" s="5">
        <f t="shared" si="11"/>
        <v>0.1577777778</v>
      </c>
      <c r="K109" s="5">
        <f t="shared" si="5"/>
        <v>-0.03800981705</v>
      </c>
      <c r="L109" s="5">
        <f t="shared" si="6"/>
        <v>0.29218107</v>
      </c>
      <c r="M109" s="5">
        <f t="shared" si="7"/>
        <v>-0.06120735447</v>
      </c>
      <c r="N109" s="5">
        <f t="shared" si="12"/>
        <v>0.46</v>
      </c>
      <c r="O109" s="5">
        <f t="shared" si="8"/>
        <v>0.01402945114</v>
      </c>
      <c r="P109" s="5">
        <f t="shared" si="9"/>
        <v>-0.01203917909</v>
      </c>
      <c r="Q109" s="9">
        <v>44538.916666666664</v>
      </c>
      <c r="R109" s="11" t="s">
        <v>24</v>
      </c>
      <c r="S109" s="12">
        <v>50626.89</v>
      </c>
      <c r="T109" s="12">
        <v>50859.78</v>
      </c>
      <c r="U109" s="12">
        <v>50110.77</v>
      </c>
      <c r="V109" s="12">
        <v>50247.47</v>
      </c>
      <c r="W109" s="10">
        <v>23.8956175695</v>
      </c>
      <c r="AE109" s="8"/>
      <c r="AF109" s="6"/>
      <c r="AG109" s="2"/>
      <c r="AH109" s="8"/>
      <c r="AI109" s="8"/>
      <c r="AJ109" s="8"/>
      <c r="AK109" s="8"/>
      <c r="AL109" s="8"/>
    </row>
    <row r="110">
      <c r="A110" s="9">
        <v>44538.72456688371</v>
      </c>
      <c r="B110" s="4">
        <f t="shared" si="1"/>
        <v>44538.9329</v>
      </c>
      <c r="C110" s="10">
        <v>172.0</v>
      </c>
      <c r="D110" s="10">
        <v>73.0</v>
      </c>
      <c r="E110" s="10">
        <v>205.0</v>
      </c>
      <c r="F110" s="5">
        <f t="shared" si="10"/>
        <v>0.3822222222</v>
      </c>
      <c r="G110" s="5">
        <f t="shared" si="2"/>
        <v>0.02398036591</v>
      </c>
      <c r="H110" s="5">
        <f t="shared" si="3"/>
        <v>0.7020408163</v>
      </c>
      <c r="I110" s="5">
        <f t="shared" si="4"/>
        <v>0.05542924075</v>
      </c>
      <c r="J110" s="5">
        <f t="shared" si="11"/>
        <v>0.1622222222</v>
      </c>
      <c r="K110" s="5">
        <f t="shared" si="5"/>
        <v>-0.0335653726</v>
      </c>
      <c r="L110" s="5">
        <f t="shared" si="6"/>
        <v>0.2979591837</v>
      </c>
      <c r="M110" s="5">
        <f t="shared" si="7"/>
        <v>-0.05542924075</v>
      </c>
      <c r="N110" s="5">
        <f t="shared" si="12"/>
        <v>0.4555555556</v>
      </c>
      <c r="O110" s="5">
        <f t="shared" si="8"/>
        <v>0.009585006693</v>
      </c>
      <c r="P110" s="5">
        <f t="shared" si="9"/>
        <v>-0.002160618627</v>
      </c>
      <c r="Q110" s="9">
        <v>44538.958333333336</v>
      </c>
      <c r="R110" s="11" t="s">
        <v>24</v>
      </c>
      <c r="S110" s="12">
        <v>50247.47</v>
      </c>
      <c r="T110" s="12">
        <v>50624.39</v>
      </c>
      <c r="U110" s="12">
        <v>50216.18</v>
      </c>
      <c r="V110" s="12">
        <v>50515.01</v>
      </c>
      <c r="W110" s="10">
        <v>29.9297052995</v>
      </c>
      <c r="AE110" s="8"/>
      <c r="AF110" s="6"/>
      <c r="AG110" s="2"/>
      <c r="AH110" s="8"/>
      <c r="AI110" s="8"/>
      <c r="AJ110" s="8"/>
      <c r="AK110" s="8"/>
      <c r="AL110" s="8"/>
    </row>
    <row r="111">
      <c r="A111" s="9">
        <v>44538.759200814675</v>
      </c>
      <c r="B111" s="4">
        <f t="shared" si="1"/>
        <v>44538.96753</v>
      </c>
      <c r="C111" s="10">
        <v>169.0</v>
      </c>
      <c r="D111" s="10">
        <v>73.0</v>
      </c>
      <c r="E111" s="10">
        <v>208.0</v>
      </c>
      <c r="F111" s="5">
        <f t="shared" si="10"/>
        <v>0.3755555556</v>
      </c>
      <c r="G111" s="5">
        <f t="shared" si="2"/>
        <v>0.01731369924</v>
      </c>
      <c r="H111" s="5">
        <f t="shared" si="3"/>
        <v>0.6983471074</v>
      </c>
      <c r="I111" s="5">
        <f t="shared" si="4"/>
        <v>0.05173553186</v>
      </c>
      <c r="J111" s="5">
        <f t="shared" si="11"/>
        <v>0.1622222222</v>
      </c>
      <c r="K111" s="5">
        <f t="shared" si="5"/>
        <v>-0.0335653726</v>
      </c>
      <c r="L111" s="5">
        <f t="shared" si="6"/>
        <v>0.3016528926</v>
      </c>
      <c r="M111" s="5">
        <f t="shared" si="7"/>
        <v>-0.05173553186</v>
      </c>
      <c r="N111" s="5">
        <f t="shared" si="12"/>
        <v>0.4622222222</v>
      </c>
      <c r="O111" s="5">
        <f t="shared" si="8"/>
        <v>0.01625167336</v>
      </c>
      <c r="P111" s="5">
        <f t="shared" si="9"/>
        <v>-0.00117913684</v>
      </c>
      <c r="Q111" s="9">
        <v>44539.0</v>
      </c>
      <c r="R111" s="11" t="s">
        <v>24</v>
      </c>
      <c r="S111" s="12">
        <v>50515.01</v>
      </c>
      <c r="T111" s="12">
        <v>50782.91</v>
      </c>
      <c r="U111" s="12">
        <v>50487.35</v>
      </c>
      <c r="V111" s="12">
        <v>50723.03</v>
      </c>
      <c r="W111" s="10">
        <v>7.0275358098</v>
      </c>
      <c r="AE111" s="8"/>
      <c r="AF111" s="6"/>
      <c r="AG111" s="2"/>
      <c r="AH111" s="8"/>
      <c r="AI111" s="8"/>
      <c r="AJ111" s="8"/>
      <c r="AK111" s="8"/>
      <c r="AL111" s="8"/>
    </row>
    <row r="112">
      <c r="A112" s="9">
        <v>44538.80684978838</v>
      </c>
      <c r="B112" s="4">
        <f t="shared" si="1"/>
        <v>44539.01518</v>
      </c>
      <c r="C112" s="10">
        <f>162+166</f>
        <v>328</v>
      </c>
      <c r="D112" s="10">
        <f>76+74</f>
        <v>150</v>
      </c>
      <c r="E112" s="10">
        <f>212+210</f>
        <v>422</v>
      </c>
      <c r="F112" s="5">
        <f t="shared" si="10"/>
        <v>0.3644444444</v>
      </c>
      <c r="G112" s="5">
        <f t="shared" si="2"/>
        <v>0.00620258813</v>
      </c>
      <c r="H112" s="5">
        <f t="shared" si="3"/>
        <v>0.6861924686</v>
      </c>
      <c r="I112" s="5">
        <f t="shared" si="4"/>
        <v>0.03958089305</v>
      </c>
      <c r="J112" s="5">
        <f t="shared" si="11"/>
        <v>0.1666666667</v>
      </c>
      <c r="K112" s="5">
        <f t="shared" si="5"/>
        <v>-0.02912092816</v>
      </c>
      <c r="L112" s="5">
        <f t="shared" si="6"/>
        <v>0.3138075314</v>
      </c>
      <c r="M112" s="5">
        <f t="shared" si="7"/>
        <v>-0.03958089305</v>
      </c>
      <c r="N112" s="5">
        <f t="shared" si="12"/>
        <v>0.4688888889</v>
      </c>
      <c r="O112" s="5">
        <f t="shared" si="8"/>
        <v>0.02291834003</v>
      </c>
      <c r="P112" s="5">
        <f t="shared" si="9"/>
        <v>-0.006251503859</v>
      </c>
      <c r="Q112" s="9">
        <v>44539.041666666664</v>
      </c>
      <c r="R112" s="11" t="s">
        <v>24</v>
      </c>
      <c r="S112" s="12">
        <v>50463.42</v>
      </c>
      <c r="T112" s="12">
        <v>50536.64</v>
      </c>
      <c r="U112" s="12">
        <v>50188.85</v>
      </c>
      <c r="V112" s="12">
        <v>50220.71</v>
      </c>
      <c r="W112" s="10">
        <v>56.9159924265</v>
      </c>
      <c r="AE112" s="8"/>
      <c r="AF112" s="6"/>
      <c r="AG112" s="2"/>
      <c r="AH112" s="8"/>
      <c r="AI112" s="8"/>
      <c r="AJ112" s="8"/>
      <c r="AK112" s="8"/>
      <c r="AL112" s="8"/>
    </row>
    <row r="113">
      <c r="A113" s="9">
        <v>44538.84197811549</v>
      </c>
      <c r="B113" s="4">
        <f t="shared" si="1"/>
        <v>44539.05031</v>
      </c>
      <c r="C113" s="10">
        <v>163.0</v>
      </c>
      <c r="D113" s="10">
        <v>73.0</v>
      </c>
      <c r="E113" s="10">
        <v>214.0</v>
      </c>
      <c r="F113" s="5">
        <f t="shared" si="10"/>
        <v>0.3622222222</v>
      </c>
      <c r="G113" s="5">
        <f t="shared" si="2"/>
        <v>0.003980365908</v>
      </c>
      <c r="H113" s="5">
        <f t="shared" si="3"/>
        <v>0.6906779661</v>
      </c>
      <c r="I113" s="5">
        <f t="shared" si="4"/>
        <v>0.04406639053</v>
      </c>
      <c r="J113" s="5">
        <f t="shared" si="11"/>
        <v>0.1622222222</v>
      </c>
      <c r="K113" s="5">
        <f t="shared" si="5"/>
        <v>-0.0335653726</v>
      </c>
      <c r="L113" s="5">
        <f t="shared" si="6"/>
        <v>0.3093220339</v>
      </c>
      <c r="M113" s="5">
        <f t="shared" si="7"/>
        <v>-0.04406639053</v>
      </c>
      <c r="N113" s="5">
        <f t="shared" si="12"/>
        <v>0.4755555556</v>
      </c>
      <c r="O113" s="5">
        <f t="shared" si="8"/>
        <v>0.02958500669</v>
      </c>
      <c r="P113" s="5">
        <f t="shared" si="9"/>
        <v>-0.007437261705</v>
      </c>
      <c r="Q113" s="9">
        <v>44539.083333333336</v>
      </c>
      <c r="R113" s="11" t="s">
        <v>24</v>
      </c>
      <c r="S113" s="12">
        <v>50220.71</v>
      </c>
      <c r="T113" s="12">
        <v>50320.94</v>
      </c>
      <c r="U113" s="12">
        <v>49657.0</v>
      </c>
      <c r="V113" s="12">
        <v>49946.69</v>
      </c>
      <c r="W113" s="10">
        <v>98.4307792383</v>
      </c>
      <c r="AE113" s="8"/>
      <c r="AF113" s="6"/>
      <c r="AG113" s="2"/>
      <c r="AH113" s="8"/>
      <c r="AI113" s="8"/>
      <c r="AJ113" s="8"/>
      <c r="AK113" s="8"/>
      <c r="AL113" s="8"/>
    </row>
    <row r="114">
      <c r="A114" s="9">
        <v>44538.88966553624</v>
      </c>
      <c r="B114" s="4">
        <f t="shared" si="1"/>
        <v>44539.098</v>
      </c>
      <c r="C114" s="10">
        <v>166.0</v>
      </c>
      <c r="D114" s="10">
        <v>75.0</v>
      </c>
      <c r="E114" s="10">
        <v>209.0</v>
      </c>
      <c r="F114" s="5">
        <f t="shared" si="10"/>
        <v>0.3688888889</v>
      </c>
      <c r="G114" s="5">
        <f t="shared" si="2"/>
        <v>0.01064703257</v>
      </c>
      <c r="H114" s="5">
        <f t="shared" si="3"/>
        <v>0.6887966805</v>
      </c>
      <c r="I114" s="5">
        <f t="shared" si="4"/>
        <v>0.04218510492</v>
      </c>
      <c r="J114" s="5">
        <f t="shared" si="11"/>
        <v>0.1666666667</v>
      </c>
      <c r="K114" s="5">
        <f t="shared" si="5"/>
        <v>-0.02912092816</v>
      </c>
      <c r="L114" s="5">
        <f t="shared" si="6"/>
        <v>0.3112033195</v>
      </c>
      <c r="M114" s="5">
        <f t="shared" si="7"/>
        <v>-0.04218510492</v>
      </c>
      <c r="N114" s="5">
        <f t="shared" si="12"/>
        <v>0.4644444444</v>
      </c>
      <c r="O114" s="5">
        <f t="shared" si="8"/>
        <v>0.01847389558</v>
      </c>
      <c r="P114" s="5">
        <f t="shared" si="9"/>
        <v>-0.008200731333</v>
      </c>
      <c r="Q114" s="9">
        <v>44539.125</v>
      </c>
      <c r="R114" s="11" t="s">
        <v>24</v>
      </c>
      <c r="S114" s="12">
        <v>49946.69</v>
      </c>
      <c r="T114" s="12">
        <v>49977.25</v>
      </c>
      <c r="U114" s="12">
        <v>49500.95</v>
      </c>
      <c r="V114" s="12">
        <v>49567.4</v>
      </c>
      <c r="W114" s="10">
        <v>42.2114905465</v>
      </c>
      <c r="AE114" s="8"/>
      <c r="AF114" s="6"/>
      <c r="AG114" s="2"/>
      <c r="AH114" s="8"/>
      <c r="AI114" s="8"/>
      <c r="AJ114" s="8"/>
      <c r="AK114" s="8"/>
      <c r="AL114" s="8"/>
    </row>
    <row r="115">
      <c r="A115" s="9">
        <v>44538.91842551726</v>
      </c>
      <c r="B115" s="4">
        <f t="shared" si="1"/>
        <v>44539.12676</v>
      </c>
      <c r="C115" s="10">
        <v>164.0</v>
      </c>
      <c r="D115" s="10">
        <v>75.0</v>
      </c>
      <c r="E115" s="10">
        <v>211.0</v>
      </c>
      <c r="F115" s="5">
        <f t="shared" si="10"/>
        <v>0.3644444444</v>
      </c>
      <c r="G115" s="5">
        <f t="shared" si="2"/>
        <v>0.00620258813</v>
      </c>
      <c r="H115" s="5">
        <f t="shared" si="3"/>
        <v>0.6861924686</v>
      </c>
      <c r="I115" s="5">
        <f t="shared" si="4"/>
        <v>0.03958089305</v>
      </c>
      <c r="J115" s="5">
        <f t="shared" si="11"/>
        <v>0.1666666667</v>
      </c>
      <c r="K115" s="5">
        <f t="shared" si="5"/>
        <v>-0.02912092816</v>
      </c>
      <c r="L115" s="5">
        <f t="shared" si="6"/>
        <v>0.3138075314</v>
      </c>
      <c r="M115" s="5">
        <f t="shared" si="7"/>
        <v>-0.03958089305</v>
      </c>
      <c r="N115" s="5">
        <f t="shared" si="12"/>
        <v>0.4688888889</v>
      </c>
      <c r="O115" s="5">
        <f t="shared" si="8"/>
        <v>0.02291834003</v>
      </c>
      <c r="P115" s="5">
        <f t="shared" si="9"/>
        <v>0</v>
      </c>
      <c r="Q115" s="9">
        <v>44539.166666666664</v>
      </c>
      <c r="R115" s="11" t="s">
        <v>24</v>
      </c>
      <c r="S115" s="12">
        <v>49567.4</v>
      </c>
      <c r="T115" s="12">
        <v>49860.01</v>
      </c>
      <c r="U115" s="12">
        <v>49471.5</v>
      </c>
      <c r="V115" s="12">
        <v>49860.01</v>
      </c>
      <c r="W115" s="10">
        <v>25.8773621562</v>
      </c>
      <c r="AE115" s="8"/>
      <c r="AF115" s="6"/>
      <c r="AG115" s="2"/>
      <c r="AH115" s="8"/>
      <c r="AI115" s="8"/>
      <c r="AJ115" s="8"/>
      <c r="AK115" s="8"/>
      <c r="AL115" s="8"/>
    </row>
    <row r="116">
      <c r="A116" s="9">
        <v>44539.2261466091</v>
      </c>
      <c r="B116" s="4">
        <f t="shared" si="1"/>
        <v>44539.43448</v>
      </c>
      <c r="C116" s="10">
        <v>170.0</v>
      </c>
      <c r="D116" s="10">
        <v>108.0</v>
      </c>
      <c r="E116" s="10">
        <v>172.0</v>
      </c>
      <c r="F116" s="5">
        <f t="shared" si="10"/>
        <v>0.3777777778</v>
      </c>
      <c r="G116" s="5">
        <f t="shared" si="2"/>
        <v>0.01953592146</v>
      </c>
      <c r="H116" s="5">
        <f t="shared" si="3"/>
        <v>0.6115107914</v>
      </c>
      <c r="I116" s="5">
        <f t="shared" si="4"/>
        <v>-0.03510078421</v>
      </c>
      <c r="J116" s="5">
        <f t="shared" si="11"/>
        <v>0.24</v>
      </c>
      <c r="K116" s="5">
        <f t="shared" si="5"/>
        <v>0.04421240518</v>
      </c>
      <c r="L116" s="5">
        <f t="shared" si="6"/>
        <v>0.3884892086</v>
      </c>
      <c r="M116" s="5">
        <f t="shared" si="7"/>
        <v>0.03510078421</v>
      </c>
      <c r="N116" s="5">
        <f t="shared" si="12"/>
        <v>0.3822222222</v>
      </c>
      <c r="O116" s="5">
        <f t="shared" si="8"/>
        <v>-0.06374832664</v>
      </c>
      <c r="P116" s="5">
        <f t="shared" si="9"/>
        <v>-0.004813499151</v>
      </c>
      <c r="Q116" s="9">
        <v>44539.458333333336</v>
      </c>
      <c r="R116" s="11" t="s">
        <v>24</v>
      </c>
      <c r="S116" s="12">
        <v>49370.75</v>
      </c>
      <c r="T116" s="12">
        <v>49452.59</v>
      </c>
      <c r="U116" s="12">
        <v>49076.78</v>
      </c>
      <c r="V116" s="12">
        <v>49214.55</v>
      </c>
      <c r="W116" s="10">
        <v>24.8856642209</v>
      </c>
      <c r="AE116" s="8"/>
      <c r="AF116" s="6"/>
      <c r="AG116" s="2"/>
      <c r="AH116" s="8"/>
      <c r="AI116" s="8"/>
      <c r="AJ116" s="8"/>
      <c r="AK116" s="8"/>
      <c r="AL116" s="8"/>
    </row>
    <row r="117">
      <c r="A117" s="9">
        <v>44539.27876139154</v>
      </c>
      <c r="B117" s="4">
        <f t="shared" si="1"/>
        <v>44539.48709</v>
      </c>
      <c r="C117" s="10">
        <v>173.0</v>
      </c>
      <c r="D117" s="10">
        <v>107.0</v>
      </c>
      <c r="E117" s="10">
        <v>170.0</v>
      </c>
      <c r="F117" s="5">
        <f t="shared" si="10"/>
        <v>0.3844444444</v>
      </c>
      <c r="G117" s="5">
        <f t="shared" si="2"/>
        <v>0.02620258813</v>
      </c>
      <c r="H117" s="5">
        <f t="shared" si="3"/>
        <v>0.6178571429</v>
      </c>
      <c r="I117" s="5">
        <f t="shared" si="4"/>
        <v>-0.02875443272</v>
      </c>
      <c r="J117" s="5">
        <f t="shared" si="11"/>
        <v>0.2377777778</v>
      </c>
      <c r="K117" s="5">
        <f t="shared" si="5"/>
        <v>0.04199018295</v>
      </c>
      <c r="L117" s="5">
        <f t="shared" si="6"/>
        <v>0.3821428571</v>
      </c>
      <c r="M117" s="5">
        <f t="shared" si="7"/>
        <v>0.02875443272</v>
      </c>
      <c r="N117" s="5">
        <f t="shared" si="12"/>
        <v>0.3777777778</v>
      </c>
      <c r="O117" s="5">
        <f t="shared" si="8"/>
        <v>-0.06819277108</v>
      </c>
      <c r="P117" s="5">
        <f t="shared" si="9"/>
        <v>-0.004199622006</v>
      </c>
      <c r="Q117" s="9">
        <v>44539.5</v>
      </c>
      <c r="R117" s="11" t="s">
        <v>24</v>
      </c>
      <c r="S117" s="12">
        <v>49214.55</v>
      </c>
      <c r="T117" s="12">
        <v>49656.85</v>
      </c>
      <c r="U117" s="12">
        <v>48998.0</v>
      </c>
      <c r="V117" s="12">
        <v>49448.31</v>
      </c>
      <c r="W117" s="10">
        <v>45.9026766568</v>
      </c>
      <c r="AE117" s="8"/>
      <c r="AF117" s="6"/>
      <c r="AG117" s="2"/>
      <c r="AH117" s="8"/>
      <c r="AI117" s="8"/>
      <c r="AJ117" s="8"/>
      <c r="AK117" s="8"/>
      <c r="AL117" s="8"/>
    </row>
    <row r="118">
      <c r="A118" s="9">
        <v>44539.32863772736</v>
      </c>
      <c r="B118" s="4">
        <f t="shared" si="1"/>
        <v>44539.53697</v>
      </c>
      <c r="C118" s="10">
        <v>172.0</v>
      </c>
      <c r="D118" s="10">
        <v>109.0</v>
      </c>
      <c r="E118" s="10">
        <v>169.0</v>
      </c>
      <c r="F118" s="5">
        <f t="shared" si="10"/>
        <v>0.3822222222</v>
      </c>
      <c r="G118" s="5">
        <f t="shared" si="2"/>
        <v>0.02398036591</v>
      </c>
      <c r="H118" s="5">
        <f t="shared" si="3"/>
        <v>0.6120996441</v>
      </c>
      <c r="I118" s="5">
        <f t="shared" si="4"/>
        <v>-0.03451193144</v>
      </c>
      <c r="J118" s="5">
        <f t="shared" si="11"/>
        <v>0.2422222222</v>
      </c>
      <c r="K118" s="5">
        <f t="shared" si="5"/>
        <v>0.0464346274</v>
      </c>
      <c r="L118" s="5">
        <f t="shared" si="6"/>
        <v>0.3879003559</v>
      </c>
      <c r="M118" s="5">
        <f t="shared" si="7"/>
        <v>0.03451193144</v>
      </c>
      <c r="N118" s="5">
        <f t="shared" si="12"/>
        <v>0.3755555556</v>
      </c>
      <c r="O118" s="5">
        <f t="shared" si="8"/>
        <v>-0.07041499331</v>
      </c>
      <c r="P118" s="5">
        <f t="shared" si="9"/>
        <v>-0.001577762464</v>
      </c>
      <c r="Q118" s="9">
        <v>44539.541666666664</v>
      </c>
      <c r="R118" s="11" t="s">
        <v>24</v>
      </c>
      <c r="S118" s="12">
        <v>49448.31</v>
      </c>
      <c r="T118" s="12">
        <v>49468.79</v>
      </c>
      <c r="U118" s="12">
        <v>49099.19</v>
      </c>
      <c r="V118" s="12">
        <v>49390.74</v>
      </c>
      <c r="W118" s="10">
        <v>21.4188426899</v>
      </c>
      <c r="AE118" s="8"/>
      <c r="AF118" s="6"/>
      <c r="AG118" s="2"/>
      <c r="AH118" s="8"/>
      <c r="AI118" s="8"/>
      <c r="AJ118" s="8"/>
      <c r="AK118" s="8"/>
      <c r="AL118" s="8"/>
    </row>
    <row r="119">
      <c r="A119" s="9">
        <v>44539.36279102714</v>
      </c>
      <c r="B119" s="4">
        <f t="shared" si="1"/>
        <v>44539.57112</v>
      </c>
      <c r="C119" s="10">
        <v>173.0</v>
      </c>
      <c r="D119" s="10">
        <v>107.0</v>
      </c>
      <c r="E119" s="10">
        <v>170.0</v>
      </c>
      <c r="F119" s="5">
        <f t="shared" si="10"/>
        <v>0.3844444444</v>
      </c>
      <c r="G119" s="5">
        <f t="shared" si="2"/>
        <v>0.02620258813</v>
      </c>
      <c r="H119" s="5">
        <f t="shared" si="3"/>
        <v>0.6178571429</v>
      </c>
      <c r="I119" s="5">
        <f t="shared" si="4"/>
        <v>-0.02875443272</v>
      </c>
      <c r="J119" s="5">
        <f t="shared" si="11"/>
        <v>0.2377777778</v>
      </c>
      <c r="K119" s="5">
        <f t="shared" si="5"/>
        <v>0.04199018295</v>
      </c>
      <c r="L119" s="5">
        <f t="shared" si="6"/>
        <v>0.3821428571</v>
      </c>
      <c r="M119" s="5">
        <f t="shared" si="7"/>
        <v>0.02875443272</v>
      </c>
      <c r="N119" s="5">
        <f t="shared" si="12"/>
        <v>0.3777777778</v>
      </c>
      <c r="O119" s="5">
        <f t="shared" si="8"/>
        <v>-0.06819277108</v>
      </c>
      <c r="P119" s="5">
        <f t="shared" si="9"/>
        <v>-0.01737377722</v>
      </c>
      <c r="Q119" s="9">
        <v>44539.583333333336</v>
      </c>
      <c r="R119" s="11" t="s">
        <v>24</v>
      </c>
      <c r="S119" s="12">
        <v>49390.74</v>
      </c>
      <c r="T119" s="12">
        <v>49478.59</v>
      </c>
      <c r="U119" s="12">
        <v>48528.89</v>
      </c>
      <c r="V119" s="12">
        <v>48618.96</v>
      </c>
      <c r="W119" s="10">
        <v>173.4273527374</v>
      </c>
      <c r="AE119" s="8"/>
      <c r="AF119" s="6"/>
      <c r="AG119" s="2"/>
      <c r="AH119" s="8"/>
      <c r="AI119" s="8"/>
      <c r="AJ119" s="8"/>
      <c r="AK119" s="8"/>
      <c r="AL119" s="8"/>
    </row>
    <row r="120">
      <c r="A120" s="9">
        <v>44539.40786901153</v>
      </c>
      <c r="B120" s="4">
        <f t="shared" si="1"/>
        <v>44539.6162</v>
      </c>
      <c r="C120" s="10">
        <v>178.0</v>
      </c>
      <c r="D120" s="10">
        <v>105.0</v>
      </c>
      <c r="E120" s="10">
        <v>167.0</v>
      </c>
      <c r="F120" s="5">
        <f t="shared" si="10"/>
        <v>0.3955555556</v>
      </c>
      <c r="G120" s="5">
        <f t="shared" si="2"/>
        <v>0.03731369924</v>
      </c>
      <c r="H120" s="5">
        <f t="shared" si="3"/>
        <v>0.628975265</v>
      </c>
      <c r="I120" s="5">
        <f t="shared" si="4"/>
        <v>-0.01763631056</v>
      </c>
      <c r="J120" s="5">
        <f t="shared" si="11"/>
        <v>0.2333333333</v>
      </c>
      <c r="K120" s="5">
        <f t="shared" si="5"/>
        <v>0.03754573851</v>
      </c>
      <c r="L120" s="5">
        <f t="shared" si="6"/>
        <v>0.371024735</v>
      </c>
      <c r="M120" s="5">
        <f t="shared" si="7"/>
        <v>0.01763631056</v>
      </c>
      <c r="N120" s="5">
        <f t="shared" si="12"/>
        <v>0.3711111111</v>
      </c>
      <c r="O120" s="5">
        <f t="shared" si="8"/>
        <v>-0.07485943775</v>
      </c>
      <c r="P120" s="5">
        <f t="shared" si="9"/>
        <v>-0.005839362204</v>
      </c>
      <c r="Q120" s="9">
        <v>44539.625</v>
      </c>
      <c r="R120" s="11" t="s">
        <v>24</v>
      </c>
      <c r="S120" s="12">
        <v>48618.96</v>
      </c>
      <c r="T120" s="12">
        <v>48793.0</v>
      </c>
      <c r="U120" s="12">
        <v>48084.0</v>
      </c>
      <c r="V120" s="12">
        <v>48508.08</v>
      </c>
      <c r="W120" s="10">
        <v>190.5424197769</v>
      </c>
      <c r="AE120" s="8"/>
      <c r="AF120" s="6"/>
      <c r="AG120" s="2"/>
      <c r="AH120" s="8"/>
      <c r="AI120" s="8"/>
      <c r="AJ120" s="8"/>
      <c r="AK120" s="8"/>
      <c r="AL120" s="8"/>
    </row>
    <row r="121">
      <c r="A121" s="9">
        <v>44539.41772844941</v>
      </c>
      <c r="B121" s="4">
        <f t="shared" si="1"/>
        <v>44539.62606</v>
      </c>
      <c r="C121" s="10">
        <f>173+172</f>
        <v>345</v>
      </c>
      <c r="D121" s="10">
        <f>109+108</f>
        <v>217</v>
      </c>
      <c r="E121" s="10">
        <f>168+170</f>
        <v>338</v>
      </c>
      <c r="F121" s="5">
        <f t="shared" si="10"/>
        <v>0.3833333333</v>
      </c>
      <c r="G121" s="5">
        <f t="shared" si="2"/>
        <v>0.02509147702</v>
      </c>
      <c r="H121" s="5">
        <f t="shared" si="3"/>
        <v>0.6138790036</v>
      </c>
      <c r="I121" s="5">
        <f t="shared" si="4"/>
        <v>-0.03273257201</v>
      </c>
      <c r="J121" s="5">
        <f t="shared" si="11"/>
        <v>0.2411111111</v>
      </c>
      <c r="K121" s="5">
        <f t="shared" si="5"/>
        <v>0.04532351629</v>
      </c>
      <c r="L121" s="5">
        <f t="shared" si="6"/>
        <v>0.3861209964</v>
      </c>
      <c r="M121" s="5">
        <f t="shared" si="7"/>
        <v>0.03273257201</v>
      </c>
      <c r="N121" s="5">
        <f t="shared" si="12"/>
        <v>0.3755555556</v>
      </c>
      <c r="O121" s="5">
        <f t="shared" si="8"/>
        <v>-0.07041499331</v>
      </c>
      <c r="P121" s="5">
        <f t="shared" si="9"/>
        <v>-0.006037860043</v>
      </c>
      <c r="Q121" s="9">
        <v>44539.666666666664</v>
      </c>
      <c r="R121" s="11" t="s">
        <v>24</v>
      </c>
      <c r="S121" s="10">
        <v>48508.08</v>
      </c>
      <c r="T121" s="10">
        <v>48858.37</v>
      </c>
      <c r="U121" s="10">
        <v>48239.67</v>
      </c>
      <c r="V121" s="10">
        <v>48563.37</v>
      </c>
      <c r="W121" s="10">
        <v>137.9413357546</v>
      </c>
      <c r="AE121" s="8"/>
      <c r="AF121" s="6"/>
      <c r="AG121" s="2"/>
      <c r="AH121" s="8"/>
      <c r="AI121" s="8"/>
      <c r="AJ121" s="8"/>
      <c r="AK121" s="8"/>
      <c r="AL121" s="8"/>
    </row>
    <row r="122">
      <c r="A122" s="9">
        <v>44539.47366294958</v>
      </c>
      <c r="B122" s="4">
        <f t="shared" si="1"/>
        <v>44539.682</v>
      </c>
      <c r="C122" s="10">
        <v>171.0</v>
      </c>
      <c r="D122" s="10">
        <v>108.0</v>
      </c>
      <c r="E122" s="10">
        <v>171.0</v>
      </c>
      <c r="F122" s="5">
        <f t="shared" si="10"/>
        <v>0.38</v>
      </c>
      <c r="G122" s="5">
        <f t="shared" si="2"/>
        <v>0.02175814369</v>
      </c>
      <c r="H122" s="5">
        <f t="shared" si="3"/>
        <v>0.6129032258</v>
      </c>
      <c r="I122" s="5">
        <f t="shared" si="4"/>
        <v>-0.03370834977</v>
      </c>
      <c r="J122" s="5">
        <f t="shared" si="11"/>
        <v>0.24</v>
      </c>
      <c r="K122" s="5">
        <f t="shared" si="5"/>
        <v>0.04421240518</v>
      </c>
      <c r="L122" s="5">
        <f t="shared" si="6"/>
        <v>0.3870967742</v>
      </c>
      <c r="M122" s="5">
        <f t="shared" si="7"/>
        <v>0.03370834977</v>
      </c>
      <c r="N122" s="5">
        <f t="shared" si="12"/>
        <v>0.38</v>
      </c>
      <c r="O122" s="5">
        <f t="shared" si="8"/>
        <v>-0.06597054886</v>
      </c>
      <c r="P122" s="5">
        <f t="shared" si="9"/>
        <v>-0.01091572403</v>
      </c>
      <c r="Q122" s="9">
        <v>44539.708333333336</v>
      </c>
      <c r="R122" s="11" t="s">
        <v>24</v>
      </c>
      <c r="S122" s="10">
        <v>48563.37</v>
      </c>
      <c r="T122" s="10">
        <v>48747.11</v>
      </c>
      <c r="U122" s="10">
        <v>48170.0</v>
      </c>
      <c r="V122" s="10">
        <v>48215.0</v>
      </c>
      <c r="W122" s="10">
        <v>58.2059266287</v>
      </c>
      <c r="AE122" s="8"/>
      <c r="AF122" s="6"/>
      <c r="AG122" s="2"/>
      <c r="AH122" s="8"/>
      <c r="AI122" s="8"/>
      <c r="AJ122" s="8"/>
      <c r="AK122" s="8"/>
      <c r="AL122" s="8"/>
    </row>
    <row r="123">
      <c r="A123" s="9">
        <v>44539.53659444873</v>
      </c>
      <c r="B123" s="4">
        <f t="shared" si="1"/>
        <v>44539.74493</v>
      </c>
      <c r="C123" s="10">
        <v>163.0</v>
      </c>
      <c r="D123" s="10">
        <v>85.0</v>
      </c>
      <c r="E123" s="10">
        <v>202.0</v>
      </c>
      <c r="F123" s="5">
        <f t="shared" si="10"/>
        <v>0.3622222222</v>
      </c>
      <c r="G123" s="5">
        <f t="shared" si="2"/>
        <v>0.003980365908</v>
      </c>
      <c r="H123" s="5">
        <f t="shared" si="3"/>
        <v>0.6572580645</v>
      </c>
      <c r="I123" s="5">
        <f t="shared" si="4"/>
        <v>0.01064648894</v>
      </c>
      <c r="J123" s="5">
        <f t="shared" si="11"/>
        <v>0.1888888889</v>
      </c>
      <c r="K123" s="5">
        <f t="shared" si="5"/>
        <v>-0.006898705935</v>
      </c>
      <c r="L123" s="5">
        <f t="shared" si="6"/>
        <v>0.3427419355</v>
      </c>
      <c r="M123" s="5">
        <f t="shared" si="7"/>
        <v>-0.01064648894</v>
      </c>
      <c r="N123" s="5">
        <f t="shared" si="12"/>
        <v>0.4488888889</v>
      </c>
      <c r="O123" s="5">
        <f t="shared" si="8"/>
        <v>0.002918340027</v>
      </c>
      <c r="P123" s="5">
        <f t="shared" si="9"/>
        <v>-0.01240132561</v>
      </c>
      <c r="Q123" s="9">
        <v>44539.75</v>
      </c>
      <c r="R123" s="11" t="s">
        <v>24</v>
      </c>
      <c r="S123" s="12">
        <v>48215.0</v>
      </c>
      <c r="T123" s="12">
        <v>48385.15</v>
      </c>
      <c r="U123" s="12">
        <v>47521.2</v>
      </c>
      <c r="V123" s="12">
        <v>47785.11</v>
      </c>
      <c r="W123" s="10">
        <v>161.400725054</v>
      </c>
      <c r="AE123" s="8"/>
      <c r="AF123" s="6"/>
      <c r="AG123" s="2"/>
      <c r="AH123" s="8"/>
      <c r="AI123" s="8"/>
      <c r="AJ123" s="8"/>
      <c r="AK123" s="8"/>
      <c r="AL123" s="8"/>
    </row>
    <row r="124">
      <c r="A124" s="9">
        <v>44539.56221361434</v>
      </c>
      <c r="B124" s="4">
        <f t="shared" si="1"/>
        <v>44539.77055</v>
      </c>
      <c r="C124" s="10">
        <v>166.0</v>
      </c>
      <c r="D124" s="10">
        <v>83.0</v>
      </c>
      <c r="E124" s="10">
        <v>201.0</v>
      </c>
      <c r="F124" s="5">
        <f t="shared" si="10"/>
        <v>0.3688888889</v>
      </c>
      <c r="G124" s="5">
        <f t="shared" si="2"/>
        <v>0.01064703257</v>
      </c>
      <c r="H124" s="5">
        <f t="shared" si="3"/>
        <v>0.6666666667</v>
      </c>
      <c r="I124" s="5">
        <f t="shared" si="4"/>
        <v>0.02005509109</v>
      </c>
      <c r="J124" s="5">
        <f t="shared" si="11"/>
        <v>0.1844444444</v>
      </c>
      <c r="K124" s="5">
        <f t="shared" si="5"/>
        <v>-0.01134315038</v>
      </c>
      <c r="L124" s="5">
        <f t="shared" si="6"/>
        <v>0.3333333333</v>
      </c>
      <c r="M124" s="5">
        <f t="shared" si="7"/>
        <v>-0.02005509109</v>
      </c>
      <c r="N124" s="5">
        <f t="shared" si="12"/>
        <v>0.4466666667</v>
      </c>
      <c r="O124" s="5">
        <f t="shared" si="8"/>
        <v>0.0006961178046</v>
      </c>
      <c r="P124" s="5">
        <f t="shared" si="9"/>
        <v>-0.007644366398</v>
      </c>
      <c r="Q124" s="9">
        <v>44539.791666666664</v>
      </c>
      <c r="R124" s="11" t="s">
        <v>24</v>
      </c>
      <c r="S124" s="10">
        <v>47785.11</v>
      </c>
      <c r="T124" s="10">
        <v>48017.06</v>
      </c>
      <c r="U124" s="10">
        <v>47580.41</v>
      </c>
      <c r="V124" s="10">
        <v>47650.0</v>
      </c>
      <c r="W124" s="10">
        <v>83.1934651739</v>
      </c>
      <c r="AE124" s="8"/>
      <c r="AF124" s="6"/>
      <c r="AG124" s="2"/>
      <c r="AH124" s="8"/>
      <c r="AI124" s="8"/>
      <c r="AJ124" s="8"/>
      <c r="AK124" s="8"/>
      <c r="AL124" s="8"/>
    </row>
    <row r="125">
      <c r="A125" s="9">
        <v>44539.594065498</v>
      </c>
      <c r="B125" s="4">
        <f t="shared" si="1"/>
        <v>44539.8024</v>
      </c>
      <c r="C125" s="10">
        <v>164.0</v>
      </c>
      <c r="D125" s="10">
        <v>84.0</v>
      </c>
      <c r="E125" s="10">
        <v>202.0</v>
      </c>
      <c r="F125" s="5">
        <f t="shared" si="10"/>
        <v>0.3644444444</v>
      </c>
      <c r="G125" s="5">
        <f t="shared" si="2"/>
        <v>0.00620258813</v>
      </c>
      <c r="H125" s="5">
        <f t="shared" si="3"/>
        <v>0.6612903226</v>
      </c>
      <c r="I125" s="5">
        <f t="shared" si="4"/>
        <v>0.01467874701</v>
      </c>
      <c r="J125" s="5">
        <f t="shared" si="11"/>
        <v>0.1866666667</v>
      </c>
      <c r="K125" s="5">
        <f t="shared" si="5"/>
        <v>-0.009120928157</v>
      </c>
      <c r="L125" s="5">
        <f t="shared" si="6"/>
        <v>0.3387096774</v>
      </c>
      <c r="M125" s="5">
        <f t="shared" si="7"/>
        <v>-0.01467874701</v>
      </c>
      <c r="N125" s="5">
        <f t="shared" si="12"/>
        <v>0.4488888889</v>
      </c>
      <c r="O125" s="5">
        <f t="shared" si="8"/>
        <v>0.002918340027</v>
      </c>
      <c r="P125" s="5">
        <f t="shared" si="9"/>
        <v>-0.001387651847</v>
      </c>
      <c r="Q125" s="9">
        <v>44539.833333333336</v>
      </c>
      <c r="R125" s="11" t="s">
        <v>24</v>
      </c>
      <c r="S125" s="12">
        <v>47650.0</v>
      </c>
      <c r="T125" s="12">
        <v>47728.11</v>
      </c>
      <c r="U125" s="12">
        <v>47335.2</v>
      </c>
      <c r="V125" s="12">
        <v>47661.88</v>
      </c>
      <c r="W125" s="10">
        <v>101.0636887879</v>
      </c>
      <c r="AE125" s="8"/>
      <c r="AF125" s="6"/>
      <c r="AG125" s="2"/>
      <c r="AH125" s="8"/>
      <c r="AI125" s="8"/>
      <c r="AJ125" s="8"/>
      <c r="AK125" s="8"/>
      <c r="AL125" s="8"/>
    </row>
    <row r="126">
      <c r="A126" s="9">
        <v>44539.630851014386</v>
      </c>
      <c r="B126" s="4">
        <f t="shared" si="1"/>
        <v>44539.83918</v>
      </c>
      <c r="C126" s="10">
        <f>161+162</f>
        <v>323</v>
      </c>
      <c r="D126" s="10">
        <f>86+86</f>
        <v>172</v>
      </c>
      <c r="E126" s="10">
        <f>203+202</f>
        <v>405</v>
      </c>
      <c r="F126" s="5">
        <f t="shared" si="10"/>
        <v>0.3588888889</v>
      </c>
      <c r="G126" s="5">
        <f t="shared" si="2"/>
        <v>0.0006470325747</v>
      </c>
      <c r="H126" s="5">
        <f t="shared" si="3"/>
        <v>0.6525252525</v>
      </c>
      <c r="I126" s="5">
        <f t="shared" si="4"/>
        <v>0.005913676952</v>
      </c>
      <c r="J126" s="5">
        <f t="shared" si="11"/>
        <v>0.1911111111</v>
      </c>
      <c r="K126" s="5">
        <f t="shared" si="5"/>
        <v>-0.004676483713</v>
      </c>
      <c r="L126" s="5">
        <f t="shared" si="6"/>
        <v>0.3474747475</v>
      </c>
      <c r="M126" s="5">
        <f t="shared" si="7"/>
        <v>-0.005913676952</v>
      </c>
      <c r="N126" s="5">
        <f t="shared" si="12"/>
        <v>0.45</v>
      </c>
      <c r="O126" s="5">
        <f t="shared" si="8"/>
        <v>0.004029451138</v>
      </c>
      <c r="P126" s="5">
        <f t="shared" si="9"/>
        <v>-0.003456641534</v>
      </c>
      <c r="Q126" s="9">
        <v>44539.875</v>
      </c>
      <c r="R126" s="11" t="s">
        <v>24</v>
      </c>
      <c r="S126" s="12">
        <v>47661.88</v>
      </c>
      <c r="T126" s="12">
        <v>48156.57</v>
      </c>
      <c r="U126" s="12">
        <v>47577.24</v>
      </c>
      <c r="V126" s="12">
        <v>47990.11</v>
      </c>
      <c r="W126" s="10">
        <v>77.5737033543</v>
      </c>
      <c r="AE126" s="8"/>
      <c r="AF126" s="6"/>
      <c r="AG126" s="2"/>
      <c r="AH126" s="8"/>
      <c r="AI126" s="8"/>
      <c r="AJ126" s="8"/>
      <c r="AK126" s="8"/>
      <c r="AL126" s="8"/>
    </row>
    <row r="127">
      <c r="A127" s="9">
        <v>44539.66769842592</v>
      </c>
      <c r="B127" s="4">
        <f t="shared" si="1"/>
        <v>44539.87603</v>
      </c>
      <c r="C127" s="10">
        <v>165.0</v>
      </c>
      <c r="D127" s="10">
        <v>85.0</v>
      </c>
      <c r="E127" s="10">
        <v>200.0</v>
      </c>
      <c r="F127" s="5">
        <f t="shared" si="10"/>
        <v>0.3666666667</v>
      </c>
      <c r="G127" s="5">
        <f t="shared" si="2"/>
        <v>0.008424810353</v>
      </c>
      <c r="H127" s="5">
        <f t="shared" si="3"/>
        <v>0.66</v>
      </c>
      <c r="I127" s="5">
        <f t="shared" si="4"/>
        <v>0.01338842443</v>
      </c>
      <c r="J127" s="5">
        <f t="shared" si="11"/>
        <v>0.1888888889</v>
      </c>
      <c r="K127" s="5">
        <f t="shared" si="5"/>
        <v>-0.006898705935</v>
      </c>
      <c r="L127" s="5">
        <f t="shared" si="6"/>
        <v>0.34</v>
      </c>
      <c r="M127" s="5">
        <f t="shared" si="7"/>
        <v>-0.01338842443</v>
      </c>
      <c r="N127" s="5">
        <f t="shared" si="12"/>
        <v>0.4444444444</v>
      </c>
      <c r="O127" s="5">
        <f t="shared" si="8"/>
        <v>-0.001526104418</v>
      </c>
      <c r="P127" s="5">
        <f t="shared" si="9"/>
        <v>-0.0109279703</v>
      </c>
      <c r="Q127" s="9">
        <v>44539.916666666664</v>
      </c>
      <c r="R127" s="11" t="s">
        <v>24</v>
      </c>
      <c r="S127" s="12">
        <v>47990.11</v>
      </c>
      <c r="T127" s="12">
        <v>48447.24</v>
      </c>
      <c r="U127" s="12">
        <v>47713.24</v>
      </c>
      <c r="V127" s="12">
        <v>47917.81</v>
      </c>
      <c r="W127" s="10">
        <v>78.1845107116</v>
      </c>
      <c r="AE127" s="8"/>
      <c r="AF127" s="6"/>
      <c r="AG127" s="2"/>
      <c r="AH127" s="8"/>
      <c r="AI127" s="8"/>
      <c r="AJ127" s="8"/>
      <c r="AK127" s="8"/>
      <c r="AL127" s="8"/>
    </row>
    <row r="128">
      <c r="A128" s="9">
        <v>44539.72002185866</v>
      </c>
      <c r="B128" s="4">
        <f t="shared" si="1"/>
        <v>44539.92836</v>
      </c>
      <c r="C128" s="10">
        <v>163.0</v>
      </c>
      <c r="D128" s="10">
        <v>84.0</v>
      </c>
      <c r="E128" s="10">
        <v>203.0</v>
      </c>
      <c r="F128" s="5">
        <f t="shared" si="10"/>
        <v>0.3622222222</v>
      </c>
      <c r="G128" s="5">
        <f t="shared" si="2"/>
        <v>0.003980365908</v>
      </c>
      <c r="H128" s="5">
        <f t="shared" si="3"/>
        <v>0.6599190283</v>
      </c>
      <c r="I128" s="5">
        <f t="shared" si="4"/>
        <v>0.01330745277</v>
      </c>
      <c r="J128" s="5">
        <f t="shared" si="11"/>
        <v>0.1866666667</v>
      </c>
      <c r="K128" s="5">
        <f t="shared" si="5"/>
        <v>-0.009120928157</v>
      </c>
      <c r="L128" s="5">
        <f t="shared" si="6"/>
        <v>0.3400809717</v>
      </c>
      <c r="M128" s="5">
        <f t="shared" si="7"/>
        <v>-0.01330745277</v>
      </c>
      <c r="N128" s="5">
        <f t="shared" si="12"/>
        <v>0.4511111111</v>
      </c>
      <c r="O128" s="5">
        <f t="shared" si="8"/>
        <v>0.005140562249</v>
      </c>
      <c r="P128" s="5">
        <f t="shared" si="9"/>
        <v>-0.01403191726</v>
      </c>
      <c r="Q128" s="9">
        <v>44539.958333333336</v>
      </c>
      <c r="R128" s="11" t="s">
        <v>24</v>
      </c>
      <c r="S128" s="10">
        <v>47917.81</v>
      </c>
      <c r="T128" s="10">
        <v>48263.54</v>
      </c>
      <c r="U128" s="10">
        <v>47551.2</v>
      </c>
      <c r="V128" s="10">
        <v>47586.31</v>
      </c>
      <c r="W128" s="10">
        <v>83.9128398575</v>
      </c>
      <c r="AE128" s="8"/>
      <c r="AF128" s="6"/>
      <c r="AG128" s="2"/>
      <c r="AH128" s="8"/>
      <c r="AI128" s="8"/>
      <c r="AJ128" s="8"/>
      <c r="AK128" s="8"/>
      <c r="AL128" s="8"/>
    </row>
    <row r="129">
      <c r="A129" s="9">
        <v>44539.90725112476</v>
      </c>
      <c r="B129" s="4">
        <f t="shared" si="1"/>
        <v>44540.11558</v>
      </c>
      <c r="C129" s="10">
        <v>141.0</v>
      </c>
      <c r="D129" s="10">
        <v>86.0</v>
      </c>
      <c r="E129" s="10">
        <v>223.0</v>
      </c>
      <c r="F129" s="5">
        <f t="shared" si="10"/>
        <v>0.3133333333</v>
      </c>
      <c r="G129" s="5">
        <f t="shared" si="2"/>
        <v>-0.04490852298</v>
      </c>
      <c r="H129" s="5">
        <f t="shared" si="3"/>
        <v>0.6211453744</v>
      </c>
      <c r="I129" s="5">
        <f t="shared" si="4"/>
        <v>-0.02546620112</v>
      </c>
      <c r="J129" s="5">
        <f t="shared" si="11"/>
        <v>0.1911111111</v>
      </c>
      <c r="K129" s="5">
        <f t="shared" si="5"/>
        <v>-0.004676483713</v>
      </c>
      <c r="L129" s="5">
        <f t="shared" si="6"/>
        <v>0.3788546256</v>
      </c>
      <c r="M129" s="5">
        <f t="shared" si="7"/>
        <v>0.02546620112</v>
      </c>
      <c r="N129" s="5">
        <f t="shared" si="12"/>
        <v>0.4955555556</v>
      </c>
      <c r="O129" s="5">
        <f t="shared" si="8"/>
        <v>0.04958500669</v>
      </c>
      <c r="P129" s="5">
        <f t="shared" si="9"/>
        <v>-0.003905150345</v>
      </c>
      <c r="Q129" s="9">
        <v>44540.125</v>
      </c>
      <c r="R129" s="11" t="s">
        <v>24</v>
      </c>
      <c r="S129" s="12">
        <v>48549.73</v>
      </c>
      <c r="T129" s="12">
        <v>48594.8</v>
      </c>
      <c r="U129" s="12">
        <v>48240.2</v>
      </c>
      <c r="V129" s="12">
        <v>48405.03</v>
      </c>
      <c r="W129" s="10">
        <v>32.6584607186</v>
      </c>
      <c r="AE129" s="8"/>
      <c r="AF129" s="6"/>
      <c r="AG129" s="2"/>
      <c r="AH129" s="8"/>
      <c r="AI129" s="8"/>
      <c r="AJ129" s="8"/>
      <c r="AK129" s="8"/>
      <c r="AL129" s="8"/>
    </row>
    <row r="130">
      <c r="A130" s="9">
        <v>44539.95134933787</v>
      </c>
      <c r="B130" s="4">
        <f t="shared" si="1"/>
        <v>44540.15968</v>
      </c>
      <c r="C130" s="10">
        <v>138.0</v>
      </c>
      <c r="D130" s="10">
        <v>87.0</v>
      </c>
      <c r="E130" s="10">
        <v>225.0</v>
      </c>
      <c r="F130" s="5">
        <f t="shared" si="10"/>
        <v>0.3066666667</v>
      </c>
      <c r="G130" s="5">
        <f t="shared" si="2"/>
        <v>-0.05157518965</v>
      </c>
      <c r="H130" s="5">
        <f t="shared" si="3"/>
        <v>0.6133333333</v>
      </c>
      <c r="I130" s="5">
        <f t="shared" si="4"/>
        <v>-0.03327824224</v>
      </c>
      <c r="J130" s="5">
        <f t="shared" si="11"/>
        <v>0.1933333333</v>
      </c>
      <c r="K130" s="5">
        <f t="shared" si="5"/>
        <v>-0.00245426149</v>
      </c>
      <c r="L130" s="5">
        <f t="shared" si="6"/>
        <v>0.3866666667</v>
      </c>
      <c r="M130" s="5">
        <f t="shared" si="7"/>
        <v>0.03327824224</v>
      </c>
      <c r="N130" s="5">
        <f t="shared" si="12"/>
        <v>0.5</v>
      </c>
      <c r="O130" s="5">
        <f t="shared" si="8"/>
        <v>0.05402945114</v>
      </c>
      <c r="P130" s="5">
        <f t="shared" si="9"/>
        <v>-0.007609420678</v>
      </c>
      <c r="Q130" s="9">
        <v>44540.166666666664</v>
      </c>
      <c r="R130" s="11" t="s">
        <v>24</v>
      </c>
      <c r="S130" s="12">
        <v>48405.03</v>
      </c>
      <c r="T130" s="12">
        <v>48574.0</v>
      </c>
      <c r="U130" s="12">
        <v>48204.38</v>
      </c>
      <c r="V130" s="12">
        <v>48204.38</v>
      </c>
      <c r="W130" s="10">
        <v>7.5047295774</v>
      </c>
      <c r="AE130" s="8"/>
      <c r="AF130" s="6"/>
      <c r="AG130" s="2"/>
      <c r="AH130" s="8"/>
      <c r="AI130" s="8"/>
      <c r="AJ130" s="8"/>
      <c r="AK130" s="8"/>
      <c r="AL130" s="8"/>
    </row>
    <row r="131">
      <c r="A131" s="9">
        <v>44540.256864441166</v>
      </c>
      <c r="B131" s="4">
        <f t="shared" si="1"/>
        <v>44540.4652</v>
      </c>
      <c r="C131" s="10">
        <v>142.0</v>
      </c>
      <c r="D131" s="10">
        <v>85.0</v>
      </c>
      <c r="E131" s="10">
        <v>223.0</v>
      </c>
      <c r="F131" s="5">
        <f t="shared" si="10"/>
        <v>0.3155555556</v>
      </c>
      <c r="G131" s="5">
        <f t="shared" si="2"/>
        <v>-0.04268630076</v>
      </c>
      <c r="H131" s="5">
        <f t="shared" si="3"/>
        <v>0.6255506608</v>
      </c>
      <c r="I131" s="5">
        <f t="shared" si="4"/>
        <v>-0.02106091478</v>
      </c>
      <c r="J131" s="5">
        <f t="shared" si="11"/>
        <v>0.1888888889</v>
      </c>
      <c r="K131" s="5">
        <f t="shared" si="5"/>
        <v>-0.006898705935</v>
      </c>
      <c r="L131" s="5">
        <f t="shared" si="6"/>
        <v>0.3744493392</v>
      </c>
      <c r="M131" s="5">
        <f t="shared" si="7"/>
        <v>0.02106091478</v>
      </c>
      <c r="N131" s="5">
        <f t="shared" si="12"/>
        <v>0.4955555556</v>
      </c>
      <c r="O131" s="5">
        <f t="shared" si="8"/>
        <v>0.04958500669</v>
      </c>
      <c r="P131" s="5">
        <f t="shared" si="9"/>
        <v>-0.003322502691</v>
      </c>
      <c r="Q131" s="9">
        <v>44540.5</v>
      </c>
      <c r="R131" s="11" t="s">
        <v>24</v>
      </c>
      <c r="S131" s="12">
        <v>48715.08</v>
      </c>
      <c r="T131" s="12">
        <v>49243.0</v>
      </c>
      <c r="U131" s="12">
        <v>48687.39</v>
      </c>
      <c r="V131" s="12">
        <v>49079.39</v>
      </c>
      <c r="W131" s="10">
        <v>31.1883956572</v>
      </c>
      <c r="AE131" s="8"/>
      <c r="AF131" s="6"/>
      <c r="AG131" s="2"/>
      <c r="AH131" s="8"/>
      <c r="AI131" s="8"/>
      <c r="AJ131" s="8"/>
      <c r="AK131" s="8"/>
      <c r="AL131" s="8"/>
    </row>
    <row r="132">
      <c r="A132" s="9">
        <v>44540.31814961406</v>
      </c>
      <c r="B132" s="4">
        <f t="shared" si="1"/>
        <v>44540.52648</v>
      </c>
      <c r="C132" s="10">
        <v>143.0</v>
      </c>
      <c r="D132" s="10">
        <v>84.0</v>
      </c>
      <c r="E132" s="10">
        <v>223.0</v>
      </c>
      <c r="F132" s="5">
        <f t="shared" si="10"/>
        <v>0.3177777778</v>
      </c>
      <c r="G132" s="5">
        <f t="shared" si="2"/>
        <v>-0.04046407854</v>
      </c>
      <c r="H132" s="5">
        <f t="shared" si="3"/>
        <v>0.6299559471</v>
      </c>
      <c r="I132" s="5">
        <f t="shared" si="4"/>
        <v>-0.01665562844</v>
      </c>
      <c r="J132" s="5">
        <f t="shared" si="11"/>
        <v>0.1866666667</v>
      </c>
      <c r="K132" s="5">
        <f t="shared" si="5"/>
        <v>-0.009120928157</v>
      </c>
      <c r="L132" s="5">
        <f t="shared" si="6"/>
        <v>0.3700440529</v>
      </c>
      <c r="M132" s="5">
        <f t="shared" si="7"/>
        <v>0.01665562844</v>
      </c>
      <c r="N132" s="5">
        <f t="shared" si="12"/>
        <v>0.4955555556</v>
      </c>
      <c r="O132" s="5">
        <f t="shared" si="8"/>
        <v>0.04958500669</v>
      </c>
      <c r="P132" s="5">
        <f t="shared" si="9"/>
        <v>-0.001022493847</v>
      </c>
      <c r="Q132" s="9">
        <v>44540.541666666664</v>
      </c>
      <c r="R132" s="11" t="s">
        <v>24</v>
      </c>
      <c r="S132" s="12">
        <v>49079.39</v>
      </c>
      <c r="T132" s="12">
        <v>49144.55</v>
      </c>
      <c r="U132" s="12">
        <v>49064.3</v>
      </c>
      <c r="V132" s="12">
        <v>49094.3</v>
      </c>
      <c r="W132" s="10">
        <v>0.46281072</v>
      </c>
      <c r="AE132" s="8"/>
      <c r="AF132" s="6"/>
      <c r="AG132" s="2"/>
      <c r="AH132" s="8"/>
      <c r="AI132" s="8"/>
      <c r="AJ132" s="8"/>
      <c r="AK132" s="8"/>
      <c r="AL132" s="8"/>
    </row>
    <row r="133">
      <c r="A133" s="9">
        <v>44540.395691658865</v>
      </c>
      <c r="B133" s="4">
        <f t="shared" si="1"/>
        <v>44540.60402</v>
      </c>
      <c r="C133" s="10">
        <v>140.0</v>
      </c>
      <c r="D133" s="10">
        <v>86.0</v>
      </c>
      <c r="E133" s="10">
        <v>224.0</v>
      </c>
      <c r="F133" s="5">
        <f t="shared" si="10"/>
        <v>0.3111111111</v>
      </c>
      <c r="G133" s="5">
        <f t="shared" si="2"/>
        <v>-0.0471307452</v>
      </c>
      <c r="H133" s="5">
        <f t="shared" si="3"/>
        <v>0.6194690265</v>
      </c>
      <c r="I133" s="5">
        <f t="shared" si="4"/>
        <v>-0.02714254902</v>
      </c>
      <c r="J133" s="5">
        <f t="shared" si="11"/>
        <v>0.1911111111</v>
      </c>
      <c r="K133" s="5">
        <f t="shared" si="5"/>
        <v>-0.004676483713</v>
      </c>
      <c r="L133" s="5">
        <f t="shared" si="6"/>
        <v>0.3805309735</v>
      </c>
      <c r="M133" s="5">
        <f t="shared" si="7"/>
        <v>0.02714254902</v>
      </c>
      <c r="N133" s="5">
        <f t="shared" si="12"/>
        <v>0.4977777778</v>
      </c>
      <c r="O133" s="5">
        <f t="shared" si="8"/>
        <v>0.05180722892</v>
      </c>
      <c r="P133" s="5">
        <f t="shared" si="9"/>
        <v>0</v>
      </c>
      <c r="Q133" s="9">
        <v>44540.625</v>
      </c>
      <c r="R133" s="11" t="s">
        <v>24</v>
      </c>
      <c r="S133" s="10">
        <v>49094.3</v>
      </c>
      <c r="T133" s="10">
        <v>49094.3</v>
      </c>
      <c r="U133" s="10">
        <v>49094.3</v>
      </c>
      <c r="V133" s="10">
        <v>49094.3</v>
      </c>
      <c r="W133" s="10">
        <v>0.0</v>
      </c>
      <c r="AE133" s="8"/>
      <c r="AF133" s="6"/>
      <c r="AG133" s="2"/>
      <c r="AH133" s="8"/>
      <c r="AI133" s="8"/>
      <c r="AJ133" s="8"/>
      <c r="AK133" s="8"/>
      <c r="AL133" s="8"/>
    </row>
    <row r="134">
      <c r="A134" s="9">
        <v>44540.47258041669</v>
      </c>
      <c r="B134" s="4">
        <f t="shared" si="1"/>
        <v>44540.68091</v>
      </c>
      <c r="C134" s="10">
        <v>140.0</v>
      </c>
      <c r="D134" s="10">
        <v>84.0</v>
      </c>
      <c r="E134" s="10">
        <v>226.0</v>
      </c>
      <c r="F134" s="5">
        <f t="shared" si="10"/>
        <v>0.3111111111</v>
      </c>
      <c r="G134" s="5">
        <f t="shared" si="2"/>
        <v>-0.0471307452</v>
      </c>
      <c r="H134" s="5">
        <f t="shared" si="3"/>
        <v>0.625</v>
      </c>
      <c r="I134" s="5">
        <f t="shared" si="4"/>
        <v>-0.02161157557</v>
      </c>
      <c r="J134" s="5">
        <f t="shared" si="11"/>
        <v>0.1866666667</v>
      </c>
      <c r="K134" s="5">
        <f t="shared" si="5"/>
        <v>-0.009120928157</v>
      </c>
      <c r="L134" s="5">
        <f t="shared" si="6"/>
        <v>0.375</v>
      </c>
      <c r="M134" s="5">
        <f t="shared" si="7"/>
        <v>0.02161157557</v>
      </c>
      <c r="N134" s="5">
        <f t="shared" si="12"/>
        <v>0.5022222222</v>
      </c>
      <c r="O134" s="5">
        <f t="shared" si="8"/>
        <v>0.05625167336</v>
      </c>
      <c r="P134" s="5">
        <f t="shared" si="9"/>
        <v>0</v>
      </c>
      <c r="Q134" s="9">
        <v>44540.708333333336</v>
      </c>
      <c r="R134" s="11" t="s">
        <v>24</v>
      </c>
      <c r="S134" s="12">
        <v>49094.3</v>
      </c>
      <c r="T134" s="12">
        <v>49094.3</v>
      </c>
      <c r="U134" s="12">
        <v>49094.3</v>
      </c>
      <c r="V134" s="12">
        <v>49094.3</v>
      </c>
      <c r="W134" s="10">
        <v>0.0</v>
      </c>
      <c r="AE134" s="8"/>
      <c r="AF134" s="6"/>
      <c r="AG134" s="2"/>
      <c r="AH134" s="8"/>
      <c r="AI134" s="8"/>
      <c r="AJ134" s="8"/>
      <c r="AK134" s="8"/>
      <c r="AL134" s="8"/>
    </row>
    <row r="135">
      <c r="A135" s="9">
        <v>44540.518162444954</v>
      </c>
      <c r="B135" s="4">
        <f t="shared" si="1"/>
        <v>44540.7265</v>
      </c>
      <c r="C135" s="10">
        <v>136.0</v>
      </c>
      <c r="D135" s="10">
        <v>84.0</v>
      </c>
      <c r="E135" s="10">
        <v>230.0</v>
      </c>
      <c r="F135" s="5">
        <f t="shared" si="10"/>
        <v>0.3022222222</v>
      </c>
      <c r="G135" s="5">
        <f t="shared" si="2"/>
        <v>-0.05601963409</v>
      </c>
      <c r="H135" s="5">
        <f t="shared" si="3"/>
        <v>0.6181818182</v>
      </c>
      <c r="I135" s="5">
        <f t="shared" si="4"/>
        <v>-0.02842975739</v>
      </c>
      <c r="J135" s="5">
        <f t="shared" si="11"/>
        <v>0.1866666667</v>
      </c>
      <c r="K135" s="5">
        <f t="shared" si="5"/>
        <v>-0.009120928157</v>
      </c>
      <c r="L135" s="5">
        <f t="shared" si="6"/>
        <v>0.3818181818</v>
      </c>
      <c r="M135" s="5">
        <f t="shared" si="7"/>
        <v>0.02842975739</v>
      </c>
      <c r="N135" s="5">
        <f t="shared" si="12"/>
        <v>0.5111111111</v>
      </c>
      <c r="O135" s="5">
        <f t="shared" si="8"/>
        <v>0.06514056225</v>
      </c>
      <c r="P135" s="5">
        <f t="shared" si="9"/>
        <v>0</v>
      </c>
      <c r="Q135" s="9">
        <v>44540.75</v>
      </c>
      <c r="R135" s="11" t="s">
        <v>24</v>
      </c>
      <c r="S135" s="12">
        <v>49094.3</v>
      </c>
      <c r="T135" s="12">
        <v>49094.3</v>
      </c>
      <c r="U135" s="12">
        <v>49094.3</v>
      </c>
      <c r="V135" s="12">
        <v>49094.3</v>
      </c>
      <c r="W135" s="10">
        <v>0.0</v>
      </c>
      <c r="AE135" s="8"/>
      <c r="AF135" s="6"/>
      <c r="AG135" s="2"/>
      <c r="AH135" s="8"/>
      <c r="AI135" s="8"/>
      <c r="AJ135" s="8"/>
      <c r="AK135" s="8"/>
      <c r="AL135" s="8"/>
    </row>
    <row r="136">
      <c r="A136" s="9">
        <v>44540.54895647147</v>
      </c>
      <c r="B136" s="4">
        <f t="shared" si="1"/>
        <v>44540.75729</v>
      </c>
      <c r="C136" s="10">
        <v>135.0</v>
      </c>
      <c r="D136" s="10">
        <v>84.0</v>
      </c>
      <c r="E136" s="10">
        <v>231.0</v>
      </c>
      <c r="F136" s="5">
        <f t="shared" si="10"/>
        <v>0.3</v>
      </c>
      <c r="G136" s="5">
        <f t="shared" si="2"/>
        <v>-0.05824185631</v>
      </c>
      <c r="H136" s="5">
        <f t="shared" si="3"/>
        <v>0.6164383562</v>
      </c>
      <c r="I136" s="5">
        <f t="shared" si="4"/>
        <v>-0.03017321941</v>
      </c>
      <c r="J136" s="5">
        <f t="shared" si="11"/>
        <v>0.1866666667</v>
      </c>
      <c r="K136" s="5">
        <f t="shared" si="5"/>
        <v>-0.009120928157</v>
      </c>
      <c r="L136" s="5">
        <f t="shared" si="6"/>
        <v>0.3835616438</v>
      </c>
      <c r="M136" s="5">
        <f t="shared" si="7"/>
        <v>0.03017321941</v>
      </c>
      <c r="N136" s="5">
        <f t="shared" si="12"/>
        <v>0.5133333333</v>
      </c>
      <c r="O136" s="5">
        <f t="shared" si="8"/>
        <v>0.06736278447</v>
      </c>
      <c r="P136" s="5">
        <f t="shared" si="9"/>
        <v>0</v>
      </c>
      <c r="Q136" s="9">
        <v>44540.791666666664</v>
      </c>
      <c r="R136" s="11" t="s">
        <v>24</v>
      </c>
      <c r="S136" s="12">
        <v>49094.3</v>
      </c>
      <c r="T136" s="12">
        <v>49094.3</v>
      </c>
      <c r="U136" s="12">
        <v>49094.3</v>
      </c>
      <c r="V136" s="12">
        <v>49094.3</v>
      </c>
      <c r="W136" s="10">
        <v>0.0</v>
      </c>
      <c r="AE136" s="8"/>
      <c r="AF136" s="6"/>
      <c r="AG136" s="2"/>
      <c r="AH136" s="8"/>
      <c r="AI136" s="8"/>
      <c r="AJ136" s="8"/>
      <c r="AK136" s="8"/>
      <c r="AL136" s="8"/>
    </row>
    <row r="137">
      <c r="A137" s="9">
        <v>44540.585541007305</v>
      </c>
      <c r="B137" s="4">
        <f t="shared" si="1"/>
        <v>44540.79387</v>
      </c>
      <c r="C137" s="10">
        <v>139.0</v>
      </c>
      <c r="D137" s="10">
        <v>83.0</v>
      </c>
      <c r="E137" s="10">
        <v>228.0</v>
      </c>
      <c r="F137" s="5">
        <f t="shared" si="10"/>
        <v>0.3088888889</v>
      </c>
      <c r="G137" s="5">
        <f t="shared" si="2"/>
        <v>-0.04935296743</v>
      </c>
      <c r="H137" s="5">
        <f t="shared" si="3"/>
        <v>0.6261261261</v>
      </c>
      <c r="I137" s="5">
        <f t="shared" si="4"/>
        <v>-0.02048544945</v>
      </c>
      <c r="J137" s="5">
        <f t="shared" si="11"/>
        <v>0.1844444444</v>
      </c>
      <c r="K137" s="5">
        <f t="shared" si="5"/>
        <v>-0.01134315038</v>
      </c>
      <c r="L137" s="5">
        <f t="shared" si="6"/>
        <v>0.3738738739</v>
      </c>
      <c r="M137" s="5">
        <f t="shared" si="7"/>
        <v>0.02048544945</v>
      </c>
      <c r="N137" s="5">
        <f t="shared" si="12"/>
        <v>0.5066666667</v>
      </c>
      <c r="O137" s="5">
        <f t="shared" si="8"/>
        <v>0.0606961178</v>
      </c>
      <c r="P137" s="5">
        <f t="shared" si="9"/>
        <v>0</v>
      </c>
      <c r="Q137" s="9">
        <v>44540.833333333336</v>
      </c>
      <c r="R137" s="11" t="s">
        <v>24</v>
      </c>
      <c r="S137" s="12">
        <v>49094.3</v>
      </c>
      <c r="T137" s="12">
        <v>49094.3</v>
      </c>
      <c r="U137" s="12">
        <v>49094.3</v>
      </c>
      <c r="V137" s="12">
        <v>49094.3</v>
      </c>
      <c r="W137" s="10">
        <v>0.0</v>
      </c>
      <c r="AE137" s="8"/>
      <c r="AF137" s="6"/>
      <c r="AG137" s="2"/>
      <c r="AH137" s="8"/>
      <c r="AI137" s="8"/>
      <c r="AJ137" s="8"/>
      <c r="AK137" s="8"/>
      <c r="AL137" s="8"/>
    </row>
    <row r="138">
      <c r="A138" s="9">
        <v>44540.647585442115</v>
      </c>
      <c r="B138" s="4">
        <f t="shared" si="1"/>
        <v>44540.85592</v>
      </c>
      <c r="C138" s="10">
        <v>134.0</v>
      </c>
      <c r="D138" s="10">
        <v>87.0</v>
      </c>
      <c r="E138" s="10">
        <v>229.0</v>
      </c>
      <c r="F138" s="5">
        <f t="shared" si="10"/>
        <v>0.2977777778</v>
      </c>
      <c r="G138" s="5">
        <f t="shared" si="2"/>
        <v>-0.06046407854</v>
      </c>
      <c r="H138" s="5">
        <f t="shared" si="3"/>
        <v>0.6063348416</v>
      </c>
      <c r="I138" s="5">
        <f t="shared" si="4"/>
        <v>-0.04027673394</v>
      </c>
      <c r="J138" s="5">
        <f t="shared" si="11"/>
        <v>0.1933333333</v>
      </c>
      <c r="K138" s="5">
        <f t="shared" si="5"/>
        <v>-0.00245426149</v>
      </c>
      <c r="L138" s="5">
        <f t="shared" si="6"/>
        <v>0.3936651584</v>
      </c>
      <c r="M138" s="5">
        <f t="shared" si="7"/>
        <v>0.04027673394</v>
      </c>
      <c r="N138" s="5">
        <f t="shared" si="12"/>
        <v>0.5088888889</v>
      </c>
      <c r="O138" s="5">
        <f t="shared" si="8"/>
        <v>0.06291834003</v>
      </c>
      <c r="P138" s="5">
        <f t="shared" si="9"/>
        <v>-0.02329129858</v>
      </c>
      <c r="Q138" s="9">
        <v>44540.875</v>
      </c>
      <c r="R138" s="11" t="s">
        <v>24</v>
      </c>
      <c r="S138" s="10">
        <v>49094.3</v>
      </c>
      <c r="T138" s="10">
        <v>49094.3</v>
      </c>
      <c r="U138" s="10">
        <v>47720.13</v>
      </c>
      <c r="V138" s="10">
        <v>47950.83</v>
      </c>
      <c r="W138" s="10">
        <v>72.36852504</v>
      </c>
      <c r="AE138" s="8"/>
      <c r="AF138" s="6"/>
      <c r="AG138" s="2"/>
      <c r="AH138" s="8"/>
      <c r="AI138" s="8"/>
      <c r="AJ138" s="8"/>
      <c r="AK138" s="8"/>
      <c r="AL138" s="8"/>
    </row>
    <row r="139">
      <c r="A139" s="9">
        <v>44540.67485980681</v>
      </c>
      <c r="B139" s="4">
        <f t="shared" si="1"/>
        <v>44540.88319</v>
      </c>
      <c r="C139" s="10">
        <v>138.0</v>
      </c>
      <c r="D139" s="10">
        <v>85.0</v>
      </c>
      <c r="E139" s="10">
        <v>227.0</v>
      </c>
      <c r="F139" s="5">
        <f t="shared" si="10"/>
        <v>0.3066666667</v>
      </c>
      <c r="G139" s="5">
        <f t="shared" si="2"/>
        <v>-0.05157518965</v>
      </c>
      <c r="H139" s="5">
        <f t="shared" si="3"/>
        <v>0.6188340807</v>
      </c>
      <c r="I139" s="5">
        <f t="shared" si="4"/>
        <v>-0.02777749486</v>
      </c>
      <c r="J139" s="5">
        <f t="shared" si="11"/>
        <v>0.1888888889</v>
      </c>
      <c r="K139" s="5">
        <f t="shared" si="5"/>
        <v>-0.006898705935</v>
      </c>
      <c r="L139" s="5">
        <f t="shared" si="6"/>
        <v>0.3811659193</v>
      </c>
      <c r="M139" s="5">
        <f t="shared" si="7"/>
        <v>0.02777749486</v>
      </c>
      <c r="N139" s="5">
        <f t="shared" si="12"/>
        <v>0.5044444444</v>
      </c>
      <c r="O139" s="5">
        <f t="shared" si="8"/>
        <v>0.05847389558</v>
      </c>
      <c r="P139" s="5">
        <f t="shared" si="9"/>
        <v>-0.01173054675</v>
      </c>
      <c r="Q139" s="9">
        <v>44540.916666666664</v>
      </c>
      <c r="R139" s="11" t="s">
        <v>24</v>
      </c>
      <c r="S139" s="10">
        <v>47950.83</v>
      </c>
      <c r="T139" s="10">
        <v>48093.24</v>
      </c>
      <c r="U139" s="10">
        <v>47492.57</v>
      </c>
      <c r="V139" s="10">
        <v>47529.08</v>
      </c>
      <c r="W139" s="10">
        <v>61.43186362</v>
      </c>
      <c r="AE139" s="8"/>
      <c r="AF139" s="6"/>
      <c r="AG139" s="2"/>
      <c r="AH139" s="8"/>
      <c r="AI139" s="8"/>
      <c r="AJ139" s="8"/>
      <c r="AK139" s="8"/>
      <c r="AL139" s="8"/>
    </row>
    <row r="140">
      <c r="A140" s="9">
        <v>44540.73238618351</v>
      </c>
      <c r="B140" s="4">
        <f t="shared" si="1"/>
        <v>44540.94072</v>
      </c>
      <c r="C140" s="10">
        <v>135.0</v>
      </c>
      <c r="D140" s="10">
        <v>86.0</v>
      </c>
      <c r="E140" s="10">
        <v>229.0</v>
      </c>
      <c r="F140" s="5">
        <f t="shared" si="10"/>
        <v>0.3</v>
      </c>
      <c r="G140" s="5">
        <f t="shared" si="2"/>
        <v>-0.05824185631</v>
      </c>
      <c r="H140" s="5">
        <f t="shared" si="3"/>
        <v>0.6108597285</v>
      </c>
      <c r="I140" s="5">
        <f t="shared" si="4"/>
        <v>-0.03575184707</v>
      </c>
      <c r="J140" s="5">
        <f t="shared" si="11"/>
        <v>0.1911111111</v>
      </c>
      <c r="K140" s="5">
        <f t="shared" si="5"/>
        <v>-0.004676483713</v>
      </c>
      <c r="L140" s="5">
        <f t="shared" si="6"/>
        <v>0.3891402715</v>
      </c>
      <c r="M140" s="5">
        <f t="shared" si="7"/>
        <v>0.03575184707</v>
      </c>
      <c r="N140" s="5">
        <f t="shared" si="12"/>
        <v>0.5088888889</v>
      </c>
      <c r="O140" s="5">
        <f t="shared" si="8"/>
        <v>0.06291834003</v>
      </c>
      <c r="P140" s="5">
        <f t="shared" si="9"/>
        <v>-0.01385528387</v>
      </c>
      <c r="Q140" s="9">
        <v>44540.958333333336</v>
      </c>
      <c r="R140" s="11" t="s">
        <v>24</v>
      </c>
      <c r="S140" s="10">
        <v>47529.08</v>
      </c>
      <c r="T140" s="10">
        <v>47818.58</v>
      </c>
      <c r="U140" s="10">
        <v>46892.66</v>
      </c>
      <c r="V140" s="10">
        <v>47156.04</v>
      </c>
      <c r="W140" s="10">
        <v>143.98980691</v>
      </c>
      <c r="AE140" s="8"/>
      <c r="AF140" s="6"/>
      <c r="AG140" s="2"/>
      <c r="AH140" s="8"/>
      <c r="AI140" s="8"/>
      <c r="AJ140" s="8"/>
      <c r="AK140" s="8"/>
      <c r="AL140" s="8"/>
    </row>
    <row r="141">
      <c r="A141" s="9">
        <v>44540.88784533169</v>
      </c>
      <c r="B141" s="4">
        <f t="shared" si="1"/>
        <v>44541.09618</v>
      </c>
      <c r="C141" s="10">
        <v>185.0</v>
      </c>
      <c r="D141" s="10">
        <v>57.0</v>
      </c>
      <c r="E141" s="10">
        <v>208.0</v>
      </c>
      <c r="F141" s="5">
        <f t="shared" si="10"/>
        <v>0.4111111111</v>
      </c>
      <c r="G141" s="5">
        <f t="shared" si="2"/>
        <v>0.0528692548</v>
      </c>
      <c r="H141" s="5">
        <f t="shared" si="3"/>
        <v>0.7644628099</v>
      </c>
      <c r="I141" s="5">
        <f t="shared" si="4"/>
        <v>0.1178512343</v>
      </c>
      <c r="J141" s="5">
        <f t="shared" si="11"/>
        <v>0.1266666667</v>
      </c>
      <c r="K141" s="5">
        <f t="shared" si="5"/>
        <v>-0.06912092816</v>
      </c>
      <c r="L141" s="5">
        <f t="shared" si="6"/>
        <v>0.2355371901</v>
      </c>
      <c r="M141" s="5">
        <f t="shared" si="7"/>
        <v>-0.1178512343</v>
      </c>
      <c r="N141" s="5">
        <f t="shared" si="12"/>
        <v>0.4622222222</v>
      </c>
      <c r="O141" s="5">
        <f t="shared" si="8"/>
        <v>0.01625167336</v>
      </c>
      <c r="P141" s="5">
        <f t="shared" si="9"/>
        <v>-0.008732917802</v>
      </c>
      <c r="Q141" s="9">
        <v>44541.125</v>
      </c>
      <c r="R141" s="11" t="s">
        <v>24</v>
      </c>
      <c r="S141" s="10">
        <v>48268.61</v>
      </c>
      <c r="T141" s="10">
        <v>48756.9</v>
      </c>
      <c r="U141" s="10">
        <v>48206.21</v>
      </c>
      <c r="V141" s="10">
        <v>48331.11</v>
      </c>
      <c r="W141" s="10">
        <v>34.65734685</v>
      </c>
      <c r="X141" s="14">
        <f t="shared" ref="X141:X219" si="13">(V141-S141)/S141</f>
        <v>0.001294837369</v>
      </c>
      <c r="AE141" s="8"/>
      <c r="AF141" s="6"/>
      <c r="AG141" s="2"/>
      <c r="AH141" s="8"/>
      <c r="AI141" s="8"/>
      <c r="AJ141" s="8"/>
      <c r="AK141" s="8"/>
      <c r="AL141" s="8"/>
    </row>
    <row r="142">
      <c r="A142" s="9">
        <v>44541.30779525713</v>
      </c>
      <c r="B142" s="4">
        <f t="shared" si="1"/>
        <v>44541.51613</v>
      </c>
      <c r="C142" s="10">
        <v>148.0</v>
      </c>
      <c r="D142" s="10">
        <v>84.0</v>
      </c>
      <c r="E142" s="10">
        <v>218.0</v>
      </c>
      <c r="F142" s="5">
        <f t="shared" si="10"/>
        <v>0.3288888889</v>
      </c>
      <c r="G142" s="5">
        <f t="shared" si="2"/>
        <v>-0.02935296743</v>
      </c>
      <c r="H142" s="5">
        <f t="shared" si="3"/>
        <v>0.6379310345</v>
      </c>
      <c r="I142" s="5">
        <f t="shared" si="4"/>
        <v>-0.00868054109</v>
      </c>
      <c r="J142" s="5">
        <f t="shared" si="11"/>
        <v>0.1866666667</v>
      </c>
      <c r="K142" s="5">
        <f t="shared" si="5"/>
        <v>-0.009120928157</v>
      </c>
      <c r="L142" s="5">
        <f t="shared" si="6"/>
        <v>0.3620689655</v>
      </c>
      <c r="M142" s="5">
        <f t="shared" si="7"/>
        <v>0.00868054109</v>
      </c>
      <c r="N142" s="5">
        <f t="shared" si="12"/>
        <v>0.4844444444</v>
      </c>
      <c r="O142" s="5">
        <f t="shared" si="8"/>
        <v>0.03847389558</v>
      </c>
      <c r="P142" s="5">
        <f t="shared" si="9"/>
        <v>-0.01177783399</v>
      </c>
      <c r="Q142" s="9">
        <v>44541.541666666664</v>
      </c>
      <c r="R142" s="11" t="s">
        <v>24</v>
      </c>
      <c r="S142" s="10">
        <v>48564.71</v>
      </c>
      <c r="T142" s="10">
        <v>48938.54</v>
      </c>
      <c r="U142" s="10">
        <v>48260.0</v>
      </c>
      <c r="V142" s="10">
        <v>48362.15</v>
      </c>
      <c r="W142" s="10">
        <v>47.72532084</v>
      </c>
      <c r="X142" s="14">
        <f t="shared" si="13"/>
        <v>-0.004170929879</v>
      </c>
      <c r="AE142" s="8"/>
      <c r="AF142" s="6"/>
      <c r="AG142" s="2"/>
      <c r="AH142" s="8"/>
      <c r="AI142" s="8"/>
      <c r="AJ142" s="8"/>
      <c r="AK142" s="8"/>
      <c r="AL142" s="8"/>
    </row>
    <row r="143">
      <c r="A143" s="9">
        <v>44541.34530303568</v>
      </c>
      <c r="B143" s="4">
        <f t="shared" si="1"/>
        <v>44541.55364</v>
      </c>
      <c r="C143" s="10">
        <v>152.0</v>
      </c>
      <c r="D143" s="10">
        <v>82.0</v>
      </c>
      <c r="E143" s="10">
        <v>216.0</v>
      </c>
      <c r="F143" s="5">
        <f t="shared" si="10"/>
        <v>0.3377777778</v>
      </c>
      <c r="G143" s="5">
        <f t="shared" si="2"/>
        <v>-0.02046407854</v>
      </c>
      <c r="H143" s="5">
        <f t="shared" si="3"/>
        <v>0.6495726496</v>
      </c>
      <c r="I143" s="5">
        <f t="shared" si="4"/>
        <v>0.002961074</v>
      </c>
      <c r="J143" s="5">
        <f t="shared" si="11"/>
        <v>0.1822222222</v>
      </c>
      <c r="K143" s="5">
        <f t="shared" si="5"/>
        <v>-0.0135653726</v>
      </c>
      <c r="L143" s="5">
        <f t="shared" si="6"/>
        <v>0.3504273504</v>
      </c>
      <c r="M143" s="5">
        <f t="shared" si="7"/>
        <v>-0.002961074</v>
      </c>
      <c r="N143" s="5">
        <f t="shared" si="12"/>
        <v>0.48</v>
      </c>
      <c r="O143" s="5">
        <f t="shared" si="8"/>
        <v>0.03402945114</v>
      </c>
      <c r="P143" s="5">
        <f t="shared" si="9"/>
        <v>-0.001018638028</v>
      </c>
      <c r="Q143" s="9">
        <v>44541.583333333336</v>
      </c>
      <c r="R143" s="11" t="s">
        <v>24</v>
      </c>
      <c r="S143" s="12">
        <v>48362.15</v>
      </c>
      <c r="T143" s="12">
        <v>48555.03</v>
      </c>
      <c r="U143" s="12">
        <v>48203.34</v>
      </c>
      <c r="V143" s="12">
        <v>48505.57</v>
      </c>
      <c r="W143" s="10">
        <v>21.31013835</v>
      </c>
      <c r="X143" s="14">
        <f t="shared" si="13"/>
        <v>0.002965542268</v>
      </c>
      <c r="AE143" s="8"/>
      <c r="AF143" s="6"/>
      <c r="AG143" s="2"/>
      <c r="AH143" s="8"/>
      <c r="AI143" s="8"/>
      <c r="AJ143" s="8"/>
      <c r="AK143" s="8"/>
      <c r="AL143" s="8"/>
    </row>
    <row r="144">
      <c r="A144" s="9">
        <v>44541.38228421316</v>
      </c>
      <c r="B144" s="4">
        <f t="shared" si="1"/>
        <v>44541.59062</v>
      </c>
      <c r="C144" s="10">
        <v>153.0</v>
      </c>
      <c r="D144" s="10">
        <v>81.0</v>
      </c>
      <c r="E144" s="10">
        <v>216.0</v>
      </c>
      <c r="F144" s="5">
        <f t="shared" si="10"/>
        <v>0.34</v>
      </c>
      <c r="G144" s="5">
        <f t="shared" si="2"/>
        <v>-0.01824185631</v>
      </c>
      <c r="H144" s="5">
        <f t="shared" si="3"/>
        <v>0.6538461538</v>
      </c>
      <c r="I144" s="5">
        <f t="shared" si="4"/>
        <v>0.007234578273</v>
      </c>
      <c r="J144" s="5">
        <f t="shared" si="11"/>
        <v>0.18</v>
      </c>
      <c r="K144" s="5">
        <f t="shared" si="5"/>
        <v>-0.01578759482</v>
      </c>
      <c r="L144" s="5">
        <f t="shared" si="6"/>
        <v>0.3461538462</v>
      </c>
      <c r="M144" s="5">
        <f t="shared" si="7"/>
        <v>-0.007234578273</v>
      </c>
      <c r="N144" s="5">
        <f t="shared" si="12"/>
        <v>0.48</v>
      </c>
      <c r="O144" s="5">
        <f t="shared" si="8"/>
        <v>0.03402945114</v>
      </c>
      <c r="P144" s="5">
        <f t="shared" si="9"/>
        <v>-0.00009326015998</v>
      </c>
      <c r="Q144" s="9">
        <v>44541.625</v>
      </c>
      <c r="R144" s="11" t="s">
        <v>24</v>
      </c>
      <c r="S144" s="12">
        <v>48505.57</v>
      </c>
      <c r="T144" s="12">
        <v>48788.25</v>
      </c>
      <c r="U144" s="12">
        <v>48476.5</v>
      </c>
      <c r="V144" s="12">
        <v>48783.7</v>
      </c>
      <c r="W144" s="10">
        <v>18.99992321</v>
      </c>
      <c r="X144" s="14">
        <f t="shared" si="13"/>
        <v>0.005733980654</v>
      </c>
      <c r="AE144" s="8"/>
      <c r="AF144" s="6"/>
      <c r="AG144" s="2"/>
      <c r="AH144" s="8"/>
      <c r="AI144" s="8"/>
      <c r="AJ144" s="8"/>
      <c r="AK144" s="8"/>
      <c r="AL144" s="8"/>
    </row>
    <row r="145">
      <c r="A145" s="9">
        <v>44541.47200991749</v>
      </c>
      <c r="B145" s="4">
        <f t="shared" si="1"/>
        <v>44541.68034</v>
      </c>
      <c r="C145" s="10">
        <v>151.0</v>
      </c>
      <c r="D145" s="10">
        <v>82.0</v>
      </c>
      <c r="E145" s="10">
        <v>217.0</v>
      </c>
      <c r="F145" s="5">
        <f t="shared" si="10"/>
        <v>0.3355555556</v>
      </c>
      <c r="G145" s="5">
        <f t="shared" si="2"/>
        <v>-0.02268630076</v>
      </c>
      <c r="H145" s="5">
        <f t="shared" si="3"/>
        <v>0.6480686695</v>
      </c>
      <c r="I145" s="5">
        <f t="shared" si="4"/>
        <v>0.001457093955</v>
      </c>
      <c r="J145" s="5">
        <f t="shared" si="11"/>
        <v>0.1822222222</v>
      </c>
      <c r="K145" s="5">
        <f t="shared" si="5"/>
        <v>-0.0135653726</v>
      </c>
      <c r="L145" s="5">
        <f t="shared" si="6"/>
        <v>0.3519313305</v>
      </c>
      <c r="M145" s="5">
        <f t="shared" si="7"/>
        <v>-0.001457093955</v>
      </c>
      <c r="N145" s="5">
        <f t="shared" si="12"/>
        <v>0.4822222222</v>
      </c>
      <c r="O145" s="5">
        <f t="shared" si="8"/>
        <v>0.03625167336</v>
      </c>
      <c r="P145" s="5">
        <f t="shared" si="9"/>
        <v>-0.007704465966</v>
      </c>
      <c r="Q145" s="9">
        <v>44541.708333333336</v>
      </c>
      <c r="R145" s="11" t="s">
        <v>24</v>
      </c>
      <c r="S145" s="12">
        <v>49024.74</v>
      </c>
      <c r="T145" s="12">
        <v>49089.71</v>
      </c>
      <c r="U145" s="12">
        <v>48610.19</v>
      </c>
      <c r="V145" s="12">
        <v>48711.5</v>
      </c>
      <c r="W145" s="10">
        <v>41.49706852</v>
      </c>
      <c r="X145" s="14">
        <f t="shared" si="13"/>
        <v>-0.006389427053</v>
      </c>
      <c r="AE145" s="8"/>
      <c r="AF145" s="6"/>
      <c r="AG145" s="2"/>
      <c r="AH145" s="8"/>
      <c r="AI145" s="8"/>
      <c r="AJ145" s="8"/>
      <c r="AK145" s="8"/>
      <c r="AL145" s="8"/>
    </row>
    <row r="146">
      <c r="A146" s="9">
        <v>44541.50088625001</v>
      </c>
      <c r="B146" s="4">
        <f t="shared" si="1"/>
        <v>44541.70922</v>
      </c>
      <c r="C146" s="10">
        <v>154.0</v>
      </c>
      <c r="D146" s="10">
        <v>80.0</v>
      </c>
      <c r="E146" s="10">
        <v>216.0</v>
      </c>
      <c r="F146" s="5">
        <f t="shared" si="10"/>
        <v>0.3422222222</v>
      </c>
      <c r="G146" s="5">
        <f t="shared" si="2"/>
        <v>-0.01601963409</v>
      </c>
      <c r="H146" s="5">
        <f t="shared" si="3"/>
        <v>0.6581196581</v>
      </c>
      <c r="I146" s="5">
        <f t="shared" si="4"/>
        <v>0.01150808255</v>
      </c>
      <c r="J146" s="5">
        <f t="shared" si="11"/>
        <v>0.1777777778</v>
      </c>
      <c r="K146" s="5">
        <f t="shared" si="5"/>
        <v>-0.01800981705</v>
      </c>
      <c r="L146" s="5">
        <f t="shared" si="6"/>
        <v>0.3418803419</v>
      </c>
      <c r="M146" s="5">
        <f t="shared" si="7"/>
        <v>-0.01150808255</v>
      </c>
      <c r="N146" s="5">
        <f t="shared" si="12"/>
        <v>0.48</v>
      </c>
      <c r="O146" s="5">
        <f t="shared" si="8"/>
        <v>0.03402945114</v>
      </c>
      <c r="P146" s="5">
        <f t="shared" si="9"/>
        <v>-0.003995024631</v>
      </c>
      <c r="Q146" s="9">
        <v>44541.75</v>
      </c>
      <c r="R146" s="11" t="s">
        <v>24</v>
      </c>
      <c r="S146" s="12">
        <v>48711.5</v>
      </c>
      <c r="T146" s="12">
        <v>48880.8</v>
      </c>
      <c r="U146" s="12">
        <v>48600.0</v>
      </c>
      <c r="V146" s="12">
        <v>48685.52</v>
      </c>
      <c r="W146" s="10">
        <v>18.4072936</v>
      </c>
      <c r="X146" s="14">
        <f t="shared" si="13"/>
        <v>-0.0005333442822</v>
      </c>
      <c r="AE146" s="8"/>
      <c r="AF146" s="6"/>
      <c r="AG146" s="2"/>
      <c r="AH146" s="8"/>
      <c r="AI146" s="8"/>
      <c r="AJ146" s="8"/>
      <c r="AK146" s="8"/>
      <c r="AL146" s="8"/>
    </row>
    <row r="147">
      <c r="A147" s="9">
        <v>44541.60544582435</v>
      </c>
      <c r="B147" s="4">
        <f t="shared" si="1"/>
        <v>44541.81378</v>
      </c>
      <c r="C147" s="10">
        <v>153.0</v>
      </c>
      <c r="D147" s="10">
        <v>78.0</v>
      </c>
      <c r="E147" s="10">
        <v>219.0</v>
      </c>
      <c r="F147" s="5">
        <f t="shared" si="10"/>
        <v>0.34</v>
      </c>
      <c r="G147" s="5">
        <f t="shared" si="2"/>
        <v>-0.01824185631</v>
      </c>
      <c r="H147" s="5">
        <f t="shared" si="3"/>
        <v>0.6623376623</v>
      </c>
      <c r="I147" s="5">
        <f t="shared" si="4"/>
        <v>0.01572608676</v>
      </c>
      <c r="J147" s="5">
        <f t="shared" si="11"/>
        <v>0.1733333333</v>
      </c>
      <c r="K147" s="5">
        <f t="shared" si="5"/>
        <v>-0.02245426149</v>
      </c>
      <c r="L147" s="5">
        <f t="shared" si="6"/>
        <v>0.3376623377</v>
      </c>
      <c r="M147" s="5">
        <f t="shared" si="7"/>
        <v>-0.01572608676</v>
      </c>
      <c r="N147" s="5">
        <f t="shared" si="12"/>
        <v>0.4866666667</v>
      </c>
      <c r="O147" s="5">
        <f t="shared" si="8"/>
        <v>0.0406961178</v>
      </c>
      <c r="P147" s="5">
        <f t="shared" si="9"/>
        <v>-0.003274432656</v>
      </c>
      <c r="Q147" s="9">
        <v>44541.833333333336</v>
      </c>
      <c r="R147" s="11" t="s">
        <v>24</v>
      </c>
      <c r="S147" s="12">
        <v>48424.83</v>
      </c>
      <c r="T147" s="12">
        <v>48750.43</v>
      </c>
      <c r="U147" s="12">
        <v>48414.7</v>
      </c>
      <c r="V147" s="12">
        <v>48590.8</v>
      </c>
      <c r="W147" s="10">
        <v>85.39385867</v>
      </c>
      <c r="X147" s="14">
        <f t="shared" si="13"/>
        <v>0.003427373932</v>
      </c>
      <c r="AE147" s="8"/>
      <c r="AF147" s="6"/>
      <c r="AG147" s="2"/>
      <c r="AH147" s="8"/>
      <c r="AI147" s="8"/>
      <c r="AJ147" s="8"/>
      <c r="AK147" s="8"/>
      <c r="AL147" s="8"/>
    </row>
    <row r="148">
      <c r="A148" s="9">
        <v>44541.66566927299</v>
      </c>
      <c r="B148" s="4">
        <f t="shared" si="1"/>
        <v>44541.874</v>
      </c>
      <c r="C148" s="10">
        <v>169.0</v>
      </c>
      <c r="D148" s="10">
        <v>89.0</v>
      </c>
      <c r="E148" s="10">
        <v>192.0</v>
      </c>
      <c r="F148" s="5">
        <f t="shared" si="10"/>
        <v>0.3755555556</v>
      </c>
      <c r="G148" s="5">
        <f t="shared" si="2"/>
        <v>0.01731369924</v>
      </c>
      <c r="H148" s="5">
        <f t="shared" si="3"/>
        <v>0.6550387597</v>
      </c>
      <c r="I148" s="5">
        <f t="shared" si="4"/>
        <v>0.008427184117</v>
      </c>
      <c r="J148" s="5">
        <f t="shared" si="11"/>
        <v>0.1977777778</v>
      </c>
      <c r="K148" s="5">
        <f t="shared" si="5"/>
        <v>0.001990182954</v>
      </c>
      <c r="L148" s="5">
        <f t="shared" si="6"/>
        <v>0.3449612403</v>
      </c>
      <c r="M148" s="5">
        <f t="shared" si="7"/>
        <v>-0.008427184117</v>
      </c>
      <c r="N148" s="5">
        <f t="shared" si="12"/>
        <v>0.4266666667</v>
      </c>
      <c r="O148" s="5">
        <f t="shared" si="8"/>
        <v>-0.0193038822</v>
      </c>
      <c r="P148" s="5">
        <f t="shared" si="9"/>
        <v>-0.0004669863575</v>
      </c>
      <c r="Q148" s="9">
        <v>44541.875</v>
      </c>
      <c r="R148" s="11" t="s">
        <v>24</v>
      </c>
      <c r="S148" s="12">
        <v>48590.8</v>
      </c>
      <c r="T148" s="12">
        <v>48845.11</v>
      </c>
      <c r="U148" s="12">
        <v>48418.36</v>
      </c>
      <c r="V148" s="12">
        <v>48822.3</v>
      </c>
      <c r="W148" s="10">
        <v>21.51547356</v>
      </c>
      <c r="X148" s="14">
        <f t="shared" si="13"/>
        <v>0.004764276365</v>
      </c>
      <c r="AE148" s="8"/>
      <c r="AF148" s="6"/>
      <c r="AG148" s="2"/>
      <c r="AH148" s="8"/>
      <c r="AI148" s="8"/>
      <c r="AJ148" s="8"/>
      <c r="AK148" s="8"/>
      <c r="AL148" s="8"/>
    </row>
    <row r="149">
      <c r="A149" s="9">
        <v>44541.68593437466</v>
      </c>
      <c r="B149" s="4">
        <f t="shared" si="1"/>
        <v>44541.89427</v>
      </c>
      <c r="C149" s="10">
        <v>173.0</v>
      </c>
      <c r="D149" s="10">
        <v>89.0</v>
      </c>
      <c r="E149" s="10">
        <v>188.0</v>
      </c>
      <c r="F149" s="5">
        <f t="shared" si="10"/>
        <v>0.3844444444</v>
      </c>
      <c r="G149" s="5">
        <f t="shared" si="2"/>
        <v>0.02620258813</v>
      </c>
      <c r="H149" s="5">
        <f t="shared" si="3"/>
        <v>0.6603053435</v>
      </c>
      <c r="I149" s="5">
        <f t="shared" si="4"/>
        <v>0.01369376794</v>
      </c>
      <c r="J149" s="5">
        <f t="shared" si="11"/>
        <v>0.1977777778</v>
      </c>
      <c r="K149" s="5">
        <f t="shared" si="5"/>
        <v>0.001990182954</v>
      </c>
      <c r="L149" s="5">
        <f t="shared" si="6"/>
        <v>0.3396946565</v>
      </c>
      <c r="M149" s="5">
        <f t="shared" si="7"/>
        <v>-0.01369376794</v>
      </c>
      <c r="N149" s="5">
        <f t="shared" si="12"/>
        <v>0.4177777778</v>
      </c>
      <c r="O149" s="5">
        <f t="shared" si="8"/>
        <v>-0.02819277108</v>
      </c>
      <c r="P149" s="5">
        <f t="shared" si="9"/>
        <v>-0.006294914261</v>
      </c>
      <c r="Q149" s="9">
        <v>44541.916666666664</v>
      </c>
      <c r="R149" s="11" t="s">
        <v>24</v>
      </c>
      <c r="S149" s="12">
        <v>48822.3</v>
      </c>
      <c r="T149" s="12">
        <v>49149.2</v>
      </c>
      <c r="U149" s="12">
        <v>48687.5</v>
      </c>
      <c r="V149" s="12">
        <v>48839.81</v>
      </c>
      <c r="W149" s="10">
        <v>14.68144828</v>
      </c>
      <c r="X149" s="14">
        <f t="shared" si="13"/>
        <v>0.0003586475852</v>
      </c>
      <c r="AE149" s="8"/>
      <c r="AF149" s="6"/>
      <c r="AG149" s="2"/>
      <c r="AH149" s="8"/>
      <c r="AI149" s="8"/>
      <c r="AJ149" s="8"/>
      <c r="AK149" s="8"/>
      <c r="AL149" s="8"/>
    </row>
    <row r="150">
      <c r="A150" s="9">
        <v>44541.717708379256</v>
      </c>
      <c r="B150" s="4">
        <f t="shared" si="1"/>
        <v>44541.92604</v>
      </c>
      <c r="C150" s="10">
        <v>171.0</v>
      </c>
      <c r="D150" s="10">
        <v>90.0</v>
      </c>
      <c r="E150" s="10">
        <v>189.0</v>
      </c>
      <c r="F150" s="5">
        <f t="shared" si="10"/>
        <v>0.38</v>
      </c>
      <c r="G150" s="5">
        <f t="shared" si="2"/>
        <v>0.02175814369</v>
      </c>
      <c r="H150" s="5">
        <f t="shared" si="3"/>
        <v>0.6551724138</v>
      </c>
      <c r="I150" s="5">
        <f t="shared" si="4"/>
        <v>0.00856083822</v>
      </c>
      <c r="J150" s="5">
        <f t="shared" si="11"/>
        <v>0.2</v>
      </c>
      <c r="K150" s="5">
        <f t="shared" si="5"/>
        <v>0.004212405176</v>
      </c>
      <c r="L150" s="5">
        <f t="shared" si="6"/>
        <v>0.3448275862</v>
      </c>
      <c r="M150" s="5">
        <f t="shared" si="7"/>
        <v>-0.00856083822</v>
      </c>
      <c r="N150" s="5">
        <f t="shared" si="12"/>
        <v>0.42</v>
      </c>
      <c r="O150" s="5">
        <f t="shared" si="8"/>
        <v>-0.02597054886</v>
      </c>
      <c r="P150" s="5">
        <f t="shared" si="9"/>
        <v>-0.002059419141</v>
      </c>
      <c r="Q150" s="9">
        <v>44541.958333333336</v>
      </c>
      <c r="R150" s="11" t="s">
        <v>24</v>
      </c>
      <c r="S150" s="12">
        <v>48839.81</v>
      </c>
      <c r="T150" s="12">
        <v>49504.25</v>
      </c>
      <c r="U150" s="12">
        <v>48833.44</v>
      </c>
      <c r="V150" s="12">
        <v>49402.3</v>
      </c>
      <c r="W150" s="10">
        <v>39.24850837</v>
      </c>
      <c r="X150" s="14">
        <f t="shared" si="13"/>
        <v>0.01151703907</v>
      </c>
      <c r="AE150" s="8"/>
      <c r="AF150" s="6"/>
      <c r="AG150" s="2"/>
      <c r="AH150" s="8"/>
      <c r="AI150" s="8"/>
      <c r="AJ150" s="8"/>
      <c r="AK150" s="8"/>
      <c r="AL150" s="8"/>
    </row>
    <row r="151">
      <c r="A151" s="9">
        <v>44541.76400914495</v>
      </c>
      <c r="B151" s="4">
        <f t="shared" si="1"/>
        <v>44541.97234</v>
      </c>
      <c r="C151" s="10">
        <v>169.0</v>
      </c>
      <c r="D151" s="10">
        <v>89.0</v>
      </c>
      <c r="E151" s="10">
        <v>192.0</v>
      </c>
      <c r="F151" s="5">
        <f t="shared" si="10"/>
        <v>0.3755555556</v>
      </c>
      <c r="G151" s="5">
        <f t="shared" si="2"/>
        <v>0.01731369924</v>
      </c>
      <c r="H151" s="5">
        <f t="shared" si="3"/>
        <v>0.6550387597</v>
      </c>
      <c r="I151" s="5">
        <f t="shared" si="4"/>
        <v>0.008427184117</v>
      </c>
      <c r="J151" s="5">
        <f t="shared" si="11"/>
        <v>0.1977777778</v>
      </c>
      <c r="K151" s="5">
        <f t="shared" si="5"/>
        <v>0.001990182954</v>
      </c>
      <c r="L151" s="5">
        <f t="shared" si="6"/>
        <v>0.3449612403</v>
      </c>
      <c r="M151" s="5">
        <f t="shared" si="7"/>
        <v>-0.008427184117</v>
      </c>
      <c r="N151" s="5">
        <f t="shared" si="12"/>
        <v>0.4266666667</v>
      </c>
      <c r="O151" s="5">
        <f t="shared" si="8"/>
        <v>-0.0193038822</v>
      </c>
      <c r="P151" s="5">
        <f t="shared" si="9"/>
        <v>-0.006828975217</v>
      </c>
      <c r="Q151" s="9">
        <v>44542.0</v>
      </c>
      <c r="R151" s="11" t="s">
        <v>24</v>
      </c>
      <c r="S151" s="12">
        <v>49402.3</v>
      </c>
      <c r="T151" s="12">
        <v>49699.99</v>
      </c>
      <c r="U151" s="12">
        <v>49253.02</v>
      </c>
      <c r="V151" s="12">
        <v>49360.59</v>
      </c>
      <c r="W151" s="10">
        <v>43.28855245</v>
      </c>
      <c r="X151" s="14">
        <f t="shared" si="13"/>
        <v>-0.0008442926746</v>
      </c>
      <c r="AE151" s="8"/>
      <c r="AF151" s="6"/>
      <c r="AG151" s="2"/>
      <c r="AH151" s="8"/>
      <c r="AI151" s="8"/>
      <c r="AJ151" s="8"/>
      <c r="AK151" s="8"/>
      <c r="AL151" s="8"/>
    </row>
    <row r="152">
      <c r="A152" s="9">
        <v>44541.80906326766</v>
      </c>
      <c r="B152" s="4">
        <f t="shared" si="1"/>
        <v>44542.0174</v>
      </c>
      <c r="C152" s="10">
        <v>168.0</v>
      </c>
      <c r="D152" s="10">
        <v>90.0</v>
      </c>
      <c r="E152" s="10">
        <v>192.0</v>
      </c>
      <c r="F152" s="5">
        <f t="shared" si="10"/>
        <v>0.3733333333</v>
      </c>
      <c r="G152" s="5">
        <f t="shared" si="2"/>
        <v>0.01509147702</v>
      </c>
      <c r="H152" s="5">
        <f t="shared" si="3"/>
        <v>0.6511627907</v>
      </c>
      <c r="I152" s="5">
        <f t="shared" si="4"/>
        <v>0.004551215125</v>
      </c>
      <c r="J152" s="5">
        <f t="shared" si="11"/>
        <v>0.2</v>
      </c>
      <c r="K152" s="5">
        <f t="shared" si="5"/>
        <v>0.004212405176</v>
      </c>
      <c r="L152" s="5">
        <f t="shared" si="6"/>
        <v>0.3488372093</v>
      </c>
      <c r="M152" s="5">
        <f t="shared" si="7"/>
        <v>-0.004551215125</v>
      </c>
      <c r="N152" s="5">
        <f t="shared" si="12"/>
        <v>0.4266666667</v>
      </c>
      <c r="O152" s="5">
        <f t="shared" si="8"/>
        <v>-0.0193038822</v>
      </c>
      <c r="P152" s="5">
        <f t="shared" si="9"/>
        <v>-0.005075429269</v>
      </c>
      <c r="Q152" s="9">
        <v>44542.041666666664</v>
      </c>
      <c r="R152" s="11" t="s">
        <v>24</v>
      </c>
      <c r="S152" s="12">
        <v>49360.59</v>
      </c>
      <c r="T152" s="12">
        <v>49489.41</v>
      </c>
      <c r="U152" s="12">
        <v>49097.85</v>
      </c>
      <c r="V152" s="12">
        <v>49238.23</v>
      </c>
      <c r="W152" s="10">
        <v>12.74155006</v>
      </c>
      <c r="X152" s="14">
        <f t="shared" si="13"/>
        <v>-0.002478900678</v>
      </c>
      <c r="AE152" s="8"/>
      <c r="AF152" s="6"/>
      <c r="AG152" s="2"/>
      <c r="AH152" s="8"/>
      <c r="AI152" s="8"/>
      <c r="AJ152" s="8"/>
      <c r="AK152" s="8"/>
      <c r="AL152" s="8"/>
    </row>
    <row r="153">
      <c r="A153" s="9">
        <v>44541.83644090927</v>
      </c>
      <c r="B153" s="4">
        <f t="shared" si="1"/>
        <v>44542.04477</v>
      </c>
      <c r="C153" s="10">
        <v>174.0</v>
      </c>
      <c r="D153" s="10">
        <v>86.0</v>
      </c>
      <c r="E153" s="10">
        <v>190.0</v>
      </c>
      <c r="F153" s="5">
        <f t="shared" si="10"/>
        <v>0.3866666667</v>
      </c>
      <c r="G153" s="5">
        <f t="shared" si="2"/>
        <v>0.02842481035</v>
      </c>
      <c r="H153" s="5">
        <f t="shared" si="3"/>
        <v>0.6692307692</v>
      </c>
      <c r="I153" s="5">
        <f t="shared" si="4"/>
        <v>0.02261919366</v>
      </c>
      <c r="J153" s="5">
        <f t="shared" si="11"/>
        <v>0.1911111111</v>
      </c>
      <c r="K153" s="5">
        <f t="shared" si="5"/>
        <v>-0.004676483713</v>
      </c>
      <c r="L153" s="5">
        <f t="shared" si="6"/>
        <v>0.3307692308</v>
      </c>
      <c r="M153" s="5">
        <f t="shared" si="7"/>
        <v>-0.02261919366</v>
      </c>
      <c r="N153" s="5">
        <f t="shared" si="12"/>
        <v>0.4222222222</v>
      </c>
      <c r="O153" s="5">
        <f t="shared" si="8"/>
        <v>-0.02374832664</v>
      </c>
      <c r="P153" s="5">
        <f t="shared" si="9"/>
        <v>-0.005679265847</v>
      </c>
      <c r="Q153" s="9">
        <v>44542.083333333336</v>
      </c>
      <c r="R153" s="11" t="s">
        <v>24</v>
      </c>
      <c r="S153" s="12">
        <v>49238.23</v>
      </c>
      <c r="T153" s="12">
        <v>49353.21</v>
      </c>
      <c r="U153" s="12">
        <v>49036.79</v>
      </c>
      <c r="V153" s="12">
        <v>49072.92</v>
      </c>
      <c r="W153" s="10">
        <v>10.62153934</v>
      </c>
      <c r="X153" s="14">
        <f t="shared" si="13"/>
        <v>-0.003357350579</v>
      </c>
      <c r="AE153" s="8"/>
      <c r="AF153" s="6"/>
      <c r="AG153" s="2"/>
      <c r="AH153" s="8"/>
      <c r="AI153" s="8"/>
      <c r="AJ153" s="8"/>
      <c r="AK153" s="8"/>
      <c r="AL153" s="8"/>
    </row>
    <row r="154">
      <c r="A154" s="9">
        <v>44541.91530820779</v>
      </c>
      <c r="B154" s="4">
        <f t="shared" si="1"/>
        <v>44542.12364</v>
      </c>
      <c r="C154" s="10">
        <v>95.0</v>
      </c>
      <c r="D154" s="10">
        <v>58.0</v>
      </c>
      <c r="E154" s="10">
        <v>297.0</v>
      </c>
      <c r="F154" s="5">
        <f t="shared" si="10"/>
        <v>0.2111111111</v>
      </c>
      <c r="G154" s="5">
        <f t="shared" si="2"/>
        <v>-0.1471307452</v>
      </c>
      <c r="H154" s="5">
        <f t="shared" si="3"/>
        <v>0.6209150327</v>
      </c>
      <c r="I154" s="5">
        <f t="shared" si="4"/>
        <v>-0.02569654289</v>
      </c>
      <c r="J154" s="5">
        <f t="shared" si="11"/>
        <v>0.1288888889</v>
      </c>
      <c r="K154" s="5">
        <f t="shared" si="5"/>
        <v>-0.06689870593</v>
      </c>
      <c r="L154" s="5">
        <f t="shared" si="6"/>
        <v>0.3790849673</v>
      </c>
      <c r="M154" s="5">
        <f t="shared" si="7"/>
        <v>0.02569654289</v>
      </c>
      <c r="N154" s="5">
        <f t="shared" si="12"/>
        <v>0.66</v>
      </c>
      <c r="O154" s="5">
        <f t="shared" si="8"/>
        <v>0.2140294511</v>
      </c>
      <c r="P154" s="5">
        <f t="shared" si="9"/>
        <v>-0.001231918284</v>
      </c>
      <c r="Q154" s="9">
        <v>44542.125</v>
      </c>
      <c r="R154" s="11" t="s">
        <v>24</v>
      </c>
      <c r="S154" s="12">
        <v>49072.92</v>
      </c>
      <c r="T154" s="12">
        <v>49394.51</v>
      </c>
      <c r="U154" s="12">
        <v>49072.92</v>
      </c>
      <c r="V154" s="12">
        <v>49333.66</v>
      </c>
      <c r="W154" s="10">
        <v>2.38432337</v>
      </c>
      <c r="X154" s="14">
        <f t="shared" si="13"/>
        <v>0.005313317406</v>
      </c>
      <c r="AE154" s="8"/>
      <c r="AF154" s="6"/>
      <c r="AG154" s="2"/>
      <c r="AH154" s="8"/>
      <c r="AI154" s="8"/>
      <c r="AJ154" s="8"/>
      <c r="AK154" s="8"/>
      <c r="AL154" s="8"/>
    </row>
    <row r="155">
      <c r="A155" s="9">
        <v>44541.93443562161</v>
      </c>
      <c r="B155" s="4">
        <f t="shared" si="1"/>
        <v>44542.14277</v>
      </c>
      <c r="C155" s="10">
        <v>94.0</v>
      </c>
      <c r="D155" s="10">
        <v>57.0</v>
      </c>
      <c r="E155" s="10">
        <v>299.0</v>
      </c>
      <c r="F155" s="5">
        <f t="shared" si="10"/>
        <v>0.2088888889</v>
      </c>
      <c r="G155" s="5">
        <f t="shared" si="2"/>
        <v>-0.1493529674</v>
      </c>
      <c r="H155" s="5">
        <f t="shared" si="3"/>
        <v>0.6225165563</v>
      </c>
      <c r="I155" s="5">
        <f t="shared" si="4"/>
        <v>-0.02409501928</v>
      </c>
      <c r="J155" s="5">
        <f t="shared" si="11"/>
        <v>0.1266666667</v>
      </c>
      <c r="K155" s="5">
        <f t="shared" si="5"/>
        <v>-0.06912092816</v>
      </c>
      <c r="L155" s="5">
        <f t="shared" si="6"/>
        <v>0.3774834437</v>
      </c>
      <c r="M155" s="5">
        <f t="shared" si="7"/>
        <v>0.02409501928</v>
      </c>
      <c r="N155" s="5">
        <f t="shared" si="12"/>
        <v>0.6644444444</v>
      </c>
      <c r="O155" s="5">
        <f t="shared" si="8"/>
        <v>0.2184738956</v>
      </c>
      <c r="P155" s="5">
        <f t="shared" si="9"/>
        <v>-0.001231918284</v>
      </c>
      <c r="Q155" s="9">
        <v>44542.125</v>
      </c>
      <c r="R155" s="11" t="s">
        <v>24</v>
      </c>
      <c r="S155" s="12">
        <v>49072.92</v>
      </c>
      <c r="T155" s="12">
        <v>49394.51</v>
      </c>
      <c r="U155" s="12">
        <v>49072.92</v>
      </c>
      <c r="V155" s="12">
        <v>49333.66</v>
      </c>
      <c r="W155" s="10">
        <v>2.38432337</v>
      </c>
      <c r="X155" s="14">
        <f t="shared" si="13"/>
        <v>0.005313317406</v>
      </c>
      <c r="AE155" s="8"/>
      <c r="AF155" s="6"/>
      <c r="AG155" s="2"/>
      <c r="AH155" s="8"/>
      <c r="AI155" s="8"/>
      <c r="AJ155" s="8"/>
      <c r="AK155" s="8"/>
      <c r="AL155" s="8"/>
    </row>
    <row r="156">
      <c r="A156" s="9">
        <v>44542.32387736125</v>
      </c>
      <c r="B156" s="4">
        <f t="shared" si="1"/>
        <v>44542.53221</v>
      </c>
      <c r="C156" s="10">
        <v>152.0</v>
      </c>
      <c r="D156" s="10">
        <v>72.0</v>
      </c>
      <c r="E156" s="10">
        <v>226.0</v>
      </c>
      <c r="F156" s="5">
        <f t="shared" si="10"/>
        <v>0.3377777778</v>
      </c>
      <c r="G156" s="5">
        <f t="shared" si="2"/>
        <v>-0.02046407854</v>
      </c>
      <c r="H156" s="5">
        <f t="shared" si="3"/>
        <v>0.6785714286</v>
      </c>
      <c r="I156" s="5">
        <f t="shared" si="4"/>
        <v>0.031959853</v>
      </c>
      <c r="J156" s="5">
        <f t="shared" si="11"/>
        <v>0.16</v>
      </c>
      <c r="K156" s="5">
        <f t="shared" si="5"/>
        <v>-0.03578759482</v>
      </c>
      <c r="L156" s="5">
        <f t="shared" si="6"/>
        <v>0.3214285714</v>
      </c>
      <c r="M156" s="5">
        <f t="shared" si="7"/>
        <v>-0.031959853</v>
      </c>
      <c r="N156" s="5">
        <f t="shared" si="12"/>
        <v>0.5022222222</v>
      </c>
      <c r="O156" s="5">
        <f t="shared" si="8"/>
        <v>0.05625167336</v>
      </c>
      <c r="P156" s="5">
        <f t="shared" si="9"/>
        <v>-0.00103270341</v>
      </c>
      <c r="Q156" s="9">
        <v>44542.541666666664</v>
      </c>
      <c r="R156" s="11" t="s">
        <v>24</v>
      </c>
      <c r="S156" s="12">
        <v>49550.97</v>
      </c>
      <c r="T156" s="12">
        <v>49898.16</v>
      </c>
      <c r="U156" s="12">
        <v>49535.84</v>
      </c>
      <c r="V156" s="12">
        <v>49846.63</v>
      </c>
      <c r="W156" s="10">
        <v>24.33827735</v>
      </c>
      <c r="X156" s="14">
        <f t="shared" si="13"/>
        <v>0.005966785312</v>
      </c>
      <c r="AE156" s="8"/>
      <c r="AF156" s="6"/>
      <c r="AG156" s="2"/>
      <c r="AH156" s="8"/>
      <c r="AI156" s="8"/>
      <c r="AJ156" s="8"/>
      <c r="AK156" s="8"/>
      <c r="AL156" s="8"/>
    </row>
    <row r="157">
      <c r="A157" s="9">
        <v>44542.34520801992</v>
      </c>
      <c r="B157" s="4">
        <f t="shared" si="1"/>
        <v>44542.55354</v>
      </c>
      <c r="C157" s="10">
        <v>151.0</v>
      </c>
      <c r="D157" s="10">
        <v>72.0</v>
      </c>
      <c r="E157" s="10">
        <v>227.0</v>
      </c>
      <c r="F157" s="5">
        <f t="shared" si="10"/>
        <v>0.3355555556</v>
      </c>
      <c r="G157" s="5">
        <f t="shared" si="2"/>
        <v>-0.02268630076</v>
      </c>
      <c r="H157" s="5">
        <f t="shared" si="3"/>
        <v>0.6771300448</v>
      </c>
      <c r="I157" s="5">
        <f t="shared" si="4"/>
        <v>0.03051846927</v>
      </c>
      <c r="J157" s="5">
        <f t="shared" si="11"/>
        <v>0.16</v>
      </c>
      <c r="K157" s="5">
        <f t="shared" si="5"/>
        <v>-0.03578759482</v>
      </c>
      <c r="L157" s="5">
        <f t="shared" si="6"/>
        <v>0.3228699552</v>
      </c>
      <c r="M157" s="5">
        <f t="shared" si="7"/>
        <v>-0.03051846927</v>
      </c>
      <c r="N157" s="5">
        <f t="shared" si="12"/>
        <v>0.5044444444</v>
      </c>
      <c r="O157" s="5">
        <f t="shared" si="8"/>
        <v>0.05847389558</v>
      </c>
      <c r="P157" s="5">
        <f t="shared" si="9"/>
        <v>-0.0009087087087</v>
      </c>
      <c r="Q157" s="9">
        <v>44542.583333333336</v>
      </c>
      <c r="R157" s="11" t="s">
        <v>24</v>
      </c>
      <c r="S157" s="12">
        <v>49846.63</v>
      </c>
      <c r="T157" s="12">
        <v>49950.0</v>
      </c>
      <c r="U157" s="12">
        <v>49564.6</v>
      </c>
      <c r="V157" s="12">
        <v>49904.61</v>
      </c>
      <c r="W157" s="10">
        <v>17.01048748</v>
      </c>
      <c r="X157" s="14">
        <f t="shared" si="13"/>
        <v>0.001163167901</v>
      </c>
      <c r="AE157" s="8"/>
      <c r="AF157" s="6"/>
      <c r="AG157" s="2"/>
      <c r="AH157" s="8"/>
      <c r="AI157" s="8"/>
      <c r="AJ157" s="8"/>
      <c r="AK157" s="8"/>
      <c r="AL157" s="8"/>
    </row>
    <row r="158">
      <c r="A158" s="9">
        <v>44542.37895826977</v>
      </c>
      <c r="B158" s="4">
        <f t="shared" si="1"/>
        <v>44542.58729</v>
      </c>
      <c r="C158" s="10">
        <v>152.0</v>
      </c>
      <c r="D158" s="10">
        <v>72.0</v>
      </c>
      <c r="E158" s="10">
        <v>226.0</v>
      </c>
      <c r="F158" s="5">
        <f t="shared" si="10"/>
        <v>0.3377777778</v>
      </c>
      <c r="G158" s="5">
        <f t="shared" si="2"/>
        <v>-0.02046407854</v>
      </c>
      <c r="H158" s="5">
        <f t="shared" si="3"/>
        <v>0.6785714286</v>
      </c>
      <c r="I158" s="5">
        <f t="shared" si="4"/>
        <v>0.031959853</v>
      </c>
      <c r="J158" s="5">
        <f t="shared" si="11"/>
        <v>0.16</v>
      </c>
      <c r="K158" s="5">
        <f t="shared" si="5"/>
        <v>-0.03578759482</v>
      </c>
      <c r="L158" s="5">
        <f t="shared" si="6"/>
        <v>0.3214285714</v>
      </c>
      <c r="M158" s="5">
        <f t="shared" si="7"/>
        <v>-0.031959853</v>
      </c>
      <c r="N158" s="5">
        <f t="shared" si="12"/>
        <v>0.5022222222</v>
      </c>
      <c r="O158" s="5">
        <f t="shared" si="8"/>
        <v>0.05625167336</v>
      </c>
      <c r="P158" s="5">
        <f t="shared" si="9"/>
        <v>-0.006438378861</v>
      </c>
      <c r="Q158" s="9">
        <v>44542.625</v>
      </c>
      <c r="R158" s="11" t="s">
        <v>24</v>
      </c>
      <c r="S158" s="10">
        <v>49904.61</v>
      </c>
      <c r="T158" s="10">
        <v>49973.76</v>
      </c>
      <c r="U158" s="10">
        <v>49611.0</v>
      </c>
      <c r="V158" s="10">
        <v>49652.01</v>
      </c>
      <c r="W158" s="10">
        <v>18.40554813</v>
      </c>
      <c r="X158" s="14">
        <f t="shared" si="13"/>
        <v>-0.005061656629</v>
      </c>
      <c r="AE158" s="8"/>
      <c r="AF158" s="6"/>
      <c r="AG158" s="2"/>
      <c r="AH158" s="8"/>
      <c r="AI158" s="8"/>
      <c r="AJ158" s="8"/>
      <c r="AK158" s="8"/>
      <c r="AL158" s="8"/>
    </row>
    <row r="159">
      <c r="A159" s="9">
        <v>44542.48538290852</v>
      </c>
      <c r="B159" s="4">
        <f t="shared" si="1"/>
        <v>44542.69372</v>
      </c>
      <c r="C159" s="10">
        <v>150.0</v>
      </c>
      <c r="D159" s="10">
        <v>73.0</v>
      </c>
      <c r="E159" s="10">
        <v>227.0</v>
      </c>
      <c r="F159" s="5">
        <f t="shared" si="10"/>
        <v>0.3333333333</v>
      </c>
      <c r="G159" s="5">
        <f t="shared" si="2"/>
        <v>-0.02490852298</v>
      </c>
      <c r="H159" s="5">
        <f t="shared" si="3"/>
        <v>0.6726457399</v>
      </c>
      <c r="I159" s="5">
        <f t="shared" si="4"/>
        <v>0.02603416434</v>
      </c>
      <c r="J159" s="5">
        <f t="shared" si="11"/>
        <v>0.1622222222</v>
      </c>
      <c r="K159" s="5">
        <f t="shared" si="5"/>
        <v>-0.0335653726</v>
      </c>
      <c r="L159" s="5">
        <f t="shared" si="6"/>
        <v>0.3273542601</v>
      </c>
      <c r="M159" s="5">
        <f t="shared" si="7"/>
        <v>-0.02603416434</v>
      </c>
      <c r="N159" s="5">
        <f t="shared" si="12"/>
        <v>0.5044444444</v>
      </c>
      <c r="O159" s="5">
        <f t="shared" si="8"/>
        <v>0.05847389558</v>
      </c>
      <c r="P159" s="5">
        <f t="shared" si="9"/>
        <v>-0.003576699576</v>
      </c>
      <c r="Q159" s="9">
        <v>44542.708333333336</v>
      </c>
      <c r="R159" s="11" t="s">
        <v>24</v>
      </c>
      <c r="S159" s="12">
        <v>49909.91</v>
      </c>
      <c r="T159" s="12">
        <v>50485.09</v>
      </c>
      <c r="U159" s="12">
        <v>49822.42</v>
      </c>
      <c r="V159" s="12">
        <v>50304.52</v>
      </c>
      <c r="W159" s="10">
        <v>116.30015328</v>
      </c>
      <c r="X159" s="14">
        <f t="shared" si="13"/>
        <v>0.007906445834</v>
      </c>
      <c r="AE159" s="8"/>
      <c r="AF159" s="6"/>
      <c r="AG159" s="2"/>
      <c r="AH159" s="8"/>
      <c r="AI159" s="8"/>
      <c r="AJ159" s="8"/>
      <c r="AK159" s="8"/>
      <c r="AL159" s="8"/>
    </row>
    <row r="160">
      <c r="A160" s="9">
        <v>44542.51572108125</v>
      </c>
      <c r="B160" s="4">
        <f t="shared" si="1"/>
        <v>44542.72405</v>
      </c>
      <c r="C160" s="10">
        <v>174.0</v>
      </c>
      <c r="D160" s="10">
        <v>83.0</v>
      </c>
      <c r="E160" s="10">
        <v>193.0</v>
      </c>
      <c r="F160" s="5">
        <f t="shared" si="10"/>
        <v>0.3866666667</v>
      </c>
      <c r="G160" s="5">
        <f t="shared" si="2"/>
        <v>0.02842481035</v>
      </c>
      <c r="H160" s="5">
        <f t="shared" si="3"/>
        <v>0.6770428016</v>
      </c>
      <c r="I160" s="5">
        <f t="shared" si="4"/>
        <v>0.03043122598</v>
      </c>
      <c r="J160" s="5">
        <f t="shared" si="11"/>
        <v>0.1844444444</v>
      </c>
      <c r="K160" s="5">
        <f t="shared" si="5"/>
        <v>-0.01134315038</v>
      </c>
      <c r="L160" s="5">
        <f t="shared" si="6"/>
        <v>0.3229571984</v>
      </c>
      <c r="M160" s="5">
        <f t="shared" si="7"/>
        <v>-0.03043122598</v>
      </c>
      <c r="N160" s="5">
        <f t="shared" si="12"/>
        <v>0.4288888889</v>
      </c>
      <c r="O160" s="5">
        <f t="shared" si="8"/>
        <v>-0.01708165997</v>
      </c>
      <c r="P160" s="5">
        <f t="shared" si="9"/>
        <v>-0.005789978366</v>
      </c>
      <c r="Q160" s="9">
        <v>44542.75</v>
      </c>
      <c r="R160" s="11" t="s">
        <v>24</v>
      </c>
      <c r="S160" s="12">
        <v>50304.52</v>
      </c>
      <c r="T160" s="12">
        <v>50808.48</v>
      </c>
      <c r="U160" s="12">
        <v>50280.1</v>
      </c>
      <c r="V160" s="12">
        <v>50514.3</v>
      </c>
      <c r="W160" s="10">
        <v>56.8776989</v>
      </c>
      <c r="X160" s="14">
        <f t="shared" si="13"/>
        <v>0.004170201803</v>
      </c>
      <c r="AE160" s="8"/>
      <c r="AF160" s="6"/>
      <c r="AG160" s="2"/>
      <c r="AH160" s="8"/>
      <c r="AI160" s="8"/>
      <c r="AJ160" s="8"/>
      <c r="AK160" s="8"/>
      <c r="AL160" s="8"/>
    </row>
    <row r="161">
      <c r="A161" s="9">
        <v>44542.54693733766</v>
      </c>
      <c r="B161" s="4">
        <f t="shared" si="1"/>
        <v>44542.75527</v>
      </c>
      <c r="C161" s="10">
        <v>179.0</v>
      </c>
      <c r="D161" s="10">
        <v>82.0</v>
      </c>
      <c r="E161" s="10">
        <v>189.0</v>
      </c>
      <c r="F161" s="5">
        <f t="shared" si="10"/>
        <v>0.3977777778</v>
      </c>
      <c r="G161" s="5">
        <f t="shared" si="2"/>
        <v>0.03953592146</v>
      </c>
      <c r="H161" s="5">
        <f t="shared" si="3"/>
        <v>0.6858237548</v>
      </c>
      <c r="I161" s="5">
        <f t="shared" si="4"/>
        <v>0.03921217922</v>
      </c>
      <c r="J161" s="5">
        <f t="shared" si="11"/>
        <v>0.1822222222</v>
      </c>
      <c r="K161" s="5">
        <f t="shared" si="5"/>
        <v>-0.0135653726</v>
      </c>
      <c r="L161" s="5">
        <f t="shared" si="6"/>
        <v>0.3141762452</v>
      </c>
      <c r="M161" s="5">
        <f t="shared" si="7"/>
        <v>-0.03921217922</v>
      </c>
      <c r="N161" s="5">
        <f t="shared" si="12"/>
        <v>0.42</v>
      </c>
      <c r="O161" s="5">
        <f t="shared" si="8"/>
        <v>-0.02597054886</v>
      </c>
      <c r="P161" s="5">
        <f t="shared" si="9"/>
        <v>-0.007353626849</v>
      </c>
      <c r="Q161" s="9">
        <v>44542.791666666664</v>
      </c>
      <c r="R161" s="11" t="s">
        <v>24</v>
      </c>
      <c r="S161" s="10">
        <v>50514.3</v>
      </c>
      <c r="T161" s="10">
        <v>50615.84</v>
      </c>
      <c r="U161" s="10">
        <v>50167.8</v>
      </c>
      <c r="V161" s="10">
        <v>50243.63</v>
      </c>
      <c r="W161" s="10">
        <v>15.15578589</v>
      </c>
      <c r="X161" s="14">
        <f t="shared" si="13"/>
        <v>-0.005358284684</v>
      </c>
      <c r="AE161" s="8"/>
      <c r="AF161" s="6"/>
      <c r="AG161" s="2"/>
      <c r="AH161" s="8"/>
      <c r="AI161" s="8"/>
      <c r="AJ161" s="8"/>
      <c r="AK161" s="8"/>
      <c r="AL161" s="8"/>
    </row>
    <row r="162">
      <c r="A162" s="9">
        <v>44542.654496634874</v>
      </c>
      <c r="B162" s="4">
        <f t="shared" si="1"/>
        <v>44542.86283</v>
      </c>
      <c r="C162" s="10">
        <v>171.0</v>
      </c>
      <c r="D162" s="10">
        <v>85.0</v>
      </c>
      <c r="E162" s="10">
        <v>194.0</v>
      </c>
      <c r="F162" s="5">
        <f t="shared" si="10"/>
        <v>0.38</v>
      </c>
      <c r="G162" s="5">
        <f t="shared" si="2"/>
        <v>0.02175814369</v>
      </c>
      <c r="H162" s="5">
        <f t="shared" si="3"/>
        <v>0.66796875</v>
      </c>
      <c r="I162" s="5">
        <f t="shared" si="4"/>
        <v>0.02135717443</v>
      </c>
      <c r="J162" s="5">
        <f t="shared" si="11"/>
        <v>0.1888888889</v>
      </c>
      <c r="K162" s="5">
        <f t="shared" si="5"/>
        <v>-0.006898705935</v>
      </c>
      <c r="L162" s="5">
        <f t="shared" si="6"/>
        <v>0.33203125</v>
      </c>
      <c r="M162" s="5">
        <f t="shared" si="7"/>
        <v>-0.02135717443</v>
      </c>
      <c r="N162" s="5">
        <f t="shared" si="12"/>
        <v>0.4311111111</v>
      </c>
      <c r="O162" s="5">
        <f t="shared" si="8"/>
        <v>-0.01485943775</v>
      </c>
      <c r="P162" s="5">
        <f t="shared" si="9"/>
        <v>-0.00780857304</v>
      </c>
      <c r="Q162" s="9">
        <v>44542.875</v>
      </c>
      <c r="R162" s="11" t="s">
        <v>24</v>
      </c>
      <c r="S162" s="12">
        <v>50294.15</v>
      </c>
      <c r="T162" s="12">
        <v>50333.14</v>
      </c>
      <c r="U162" s="12">
        <v>49897.17</v>
      </c>
      <c r="V162" s="12">
        <v>49940.11</v>
      </c>
      <c r="W162" s="10">
        <v>38.39647743</v>
      </c>
      <c r="X162" s="14">
        <f t="shared" si="13"/>
        <v>-0.007039387285</v>
      </c>
      <c r="AE162" s="8"/>
      <c r="AF162" s="6"/>
      <c r="AG162" s="2"/>
      <c r="AH162" s="8"/>
      <c r="AI162" s="8"/>
      <c r="AJ162" s="8"/>
      <c r="AK162" s="8"/>
      <c r="AL162" s="8"/>
    </row>
    <row r="163">
      <c r="A163" s="9">
        <v>44542.76995175699</v>
      </c>
      <c r="B163" s="4">
        <f t="shared" si="1"/>
        <v>44542.97829</v>
      </c>
      <c r="C163" s="10">
        <v>173.0</v>
      </c>
      <c r="D163" s="10">
        <v>80.0</v>
      </c>
      <c r="E163" s="10">
        <v>197.0</v>
      </c>
      <c r="F163" s="5">
        <f t="shared" si="10"/>
        <v>0.3844444444</v>
      </c>
      <c r="G163" s="5">
        <f t="shared" si="2"/>
        <v>0.02620258813</v>
      </c>
      <c r="H163" s="5">
        <f t="shared" si="3"/>
        <v>0.6837944664</v>
      </c>
      <c r="I163" s="5">
        <f t="shared" si="4"/>
        <v>0.03718289083</v>
      </c>
      <c r="J163" s="5">
        <f t="shared" si="11"/>
        <v>0.1777777778</v>
      </c>
      <c r="K163" s="5">
        <f t="shared" si="5"/>
        <v>-0.01800981705</v>
      </c>
      <c r="L163" s="5">
        <f t="shared" si="6"/>
        <v>0.3162055336</v>
      </c>
      <c r="M163" s="5">
        <f t="shared" si="7"/>
        <v>-0.03718289083</v>
      </c>
      <c r="N163" s="5">
        <f t="shared" si="12"/>
        <v>0.4377777778</v>
      </c>
      <c r="O163" s="5">
        <f t="shared" si="8"/>
        <v>-0.008192771084</v>
      </c>
      <c r="P163" s="5">
        <f t="shared" si="9"/>
        <v>-0.01167290229</v>
      </c>
      <c r="Q163" s="9">
        <v>44543.0</v>
      </c>
      <c r="R163" s="11" t="s">
        <v>24</v>
      </c>
      <c r="S163" s="12">
        <v>50110.3</v>
      </c>
      <c r="T163" s="12">
        <v>50224.87</v>
      </c>
      <c r="U163" s="12">
        <v>49582.98</v>
      </c>
      <c r="V163" s="12">
        <v>49638.6</v>
      </c>
      <c r="W163" s="10">
        <v>33.04237716</v>
      </c>
      <c r="X163" s="14">
        <f t="shared" si="13"/>
        <v>-0.009413234405</v>
      </c>
      <c r="AE163" s="8"/>
      <c r="AF163" s="6"/>
      <c r="AG163" s="2"/>
      <c r="AH163" s="8"/>
      <c r="AI163" s="8"/>
      <c r="AJ163" s="8"/>
      <c r="AK163" s="8"/>
      <c r="AL163" s="8"/>
    </row>
    <row r="164">
      <c r="A164" s="9">
        <v>44542.81347187933</v>
      </c>
      <c r="B164" s="4">
        <f t="shared" si="1"/>
        <v>44543.02181</v>
      </c>
      <c r="C164" s="10">
        <v>175.0</v>
      </c>
      <c r="D164" s="10">
        <v>80.0</v>
      </c>
      <c r="E164" s="10">
        <v>195.0</v>
      </c>
      <c r="F164" s="5">
        <f t="shared" si="10"/>
        <v>0.3888888889</v>
      </c>
      <c r="G164" s="5">
        <f t="shared" si="2"/>
        <v>0.03064703257</v>
      </c>
      <c r="H164" s="5">
        <f t="shared" si="3"/>
        <v>0.6862745098</v>
      </c>
      <c r="I164" s="5">
        <f t="shared" si="4"/>
        <v>0.03966293423</v>
      </c>
      <c r="J164" s="5">
        <f t="shared" si="11"/>
        <v>0.1777777778</v>
      </c>
      <c r="K164" s="5">
        <f t="shared" si="5"/>
        <v>-0.01800981705</v>
      </c>
      <c r="L164" s="5">
        <f t="shared" si="6"/>
        <v>0.3137254902</v>
      </c>
      <c r="M164" s="5">
        <f t="shared" si="7"/>
        <v>-0.03966293423</v>
      </c>
      <c r="N164" s="5">
        <f t="shared" si="12"/>
        <v>0.4333333333</v>
      </c>
      <c r="O164" s="5">
        <f t="shared" si="8"/>
        <v>-0.01263721553</v>
      </c>
      <c r="P164" s="5">
        <f t="shared" si="9"/>
        <v>-0.02028871354</v>
      </c>
      <c r="Q164" s="9">
        <v>44543.041666666664</v>
      </c>
      <c r="R164" s="11" t="s">
        <v>24</v>
      </c>
      <c r="S164" s="12">
        <v>49638.6</v>
      </c>
      <c r="T164" s="12">
        <v>49640.9</v>
      </c>
      <c r="U164" s="12">
        <v>48608.84</v>
      </c>
      <c r="V164" s="12">
        <v>48633.75</v>
      </c>
      <c r="W164" s="10">
        <v>51.89666442</v>
      </c>
      <c r="X164" s="14">
        <f t="shared" si="13"/>
        <v>-0.02024331871</v>
      </c>
      <c r="AE164" s="8"/>
      <c r="AF164" s="6"/>
      <c r="AG164" s="2"/>
      <c r="AH164" s="8"/>
      <c r="AI164" s="8"/>
      <c r="AJ164" s="8"/>
      <c r="AK164" s="8"/>
      <c r="AL164" s="8"/>
    </row>
    <row r="165">
      <c r="A165" s="9">
        <v>44542.84147216178</v>
      </c>
      <c r="B165" s="4">
        <f t="shared" si="1"/>
        <v>44543.04981</v>
      </c>
      <c r="C165" s="10">
        <v>174.0</v>
      </c>
      <c r="D165" s="10">
        <v>84.0</v>
      </c>
      <c r="E165" s="10">
        <v>192.0</v>
      </c>
      <c r="F165" s="5">
        <f t="shared" si="10"/>
        <v>0.3866666667</v>
      </c>
      <c r="G165" s="5">
        <f t="shared" si="2"/>
        <v>0.02842481035</v>
      </c>
      <c r="H165" s="5">
        <f t="shared" si="3"/>
        <v>0.6744186047</v>
      </c>
      <c r="I165" s="5">
        <f t="shared" si="4"/>
        <v>0.02780702908</v>
      </c>
      <c r="J165" s="5">
        <f t="shared" si="11"/>
        <v>0.1866666667</v>
      </c>
      <c r="K165" s="5">
        <f t="shared" si="5"/>
        <v>-0.009120928157</v>
      </c>
      <c r="L165" s="5">
        <f t="shared" si="6"/>
        <v>0.3255813953</v>
      </c>
      <c r="M165" s="5">
        <f t="shared" si="7"/>
        <v>-0.02780702908</v>
      </c>
      <c r="N165" s="5">
        <f t="shared" si="12"/>
        <v>0.4266666667</v>
      </c>
      <c r="O165" s="5">
        <f t="shared" si="8"/>
        <v>-0.0193038822</v>
      </c>
      <c r="P165" s="5">
        <f t="shared" si="9"/>
        <v>-0.00207796721</v>
      </c>
      <c r="Q165" s="9">
        <v>44543.083333333336</v>
      </c>
      <c r="R165" s="11" t="s">
        <v>24</v>
      </c>
      <c r="S165" s="12">
        <v>48633.75</v>
      </c>
      <c r="T165" s="12">
        <v>48918.0</v>
      </c>
      <c r="U165" s="12">
        <v>48490.81</v>
      </c>
      <c r="V165" s="12">
        <v>48816.35</v>
      </c>
      <c r="W165" s="10">
        <v>57.87717762</v>
      </c>
      <c r="X165" s="14">
        <f t="shared" si="13"/>
        <v>0.003754594289</v>
      </c>
      <c r="AE165" s="8"/>
      <c r="AF165" s="6"/>
      <c r="AG165" s="2"/>
      <c r="AH165" s="8"/>
      <c r="AI165" s="8"/>
      <c r="AJ165" s="8"/>
      <c r="AK165" s="8"/>
      <c r="AL165" s="8"/>
    </row>
    <row r="166">
      <c r="A166" s="9">
        <v>44542.879246249075</v>
      </c>
      <c r="B166" s="4">
        <f t="shared" si="1"/>
        <v>44543.08758</v>
      </c>
      <c r="C166" s="10">
        <v>171.0</v>
      </c>
      <c r="D166" s="10">
        <v>85.0</v>
      </c>
      <c r="E166" s="10">
        <v>194.0</v>
      </c>
      <c r="F166" s="5">
        <f t="shared" si="10"/>
        <v>0.38</v>
      </c>
      <c r="G166" s="5">
        <f t="shared" si="2"/>
        <v>0.02175814369</v>
      </c>
      <c r="H166" s="5">
        <f t="shared" si="3"/>
        <v>0.66796875</v>
      </c>
      <c r="I166" s="5">
        <f t="shared" si="4"/>
        <v>0.02135717443</v>
      </c>
      <c r="J166" s="5">
        <f t="shared" si="11"/>
        <v>0.1888888889</v>
      </c>
      <c r="K166" s="5">
        <f t="shared" si="5"/>
        <v>-0.006898705935</v>
      </c>
      <c r="L166" s="5">
        <f t="shared" si="6"/>
        <v>0.33203125</v>
      </c>
      <c r="M166" s="5">
        <f t="shared" si="7"/>
        <v>-0.02135717443</v>
      </c>
      <c r="N166" s="5">
        <f t="shared" si="12"/>
        <v>0.4311111111</v>
      </c>
      <c r="O166" s="5">
        <f t="shared" si="8"/>
        <v>-0.01485943775</v>
      </c>
      <c r="P166" s="5">
        <f t="shared" si="9"/>
        <v>-0.004019585678</v>
      </c>
      <c r="Q166" s="9">
        <v>44543.125</v>
      </c>
      <c r="R166" s="11" t="s">
        <v>24</v>
      </c>
      <c r="S166" s="12">
        <v>48816.35</v>
      </c>
      <c r="T166" s="12">
        <v>49097.1</v>
      </c>
      <c r="U166" s="12">
        <v>48743.13</v>
      </c>
      <c r="V166" s="12">
        <v>48899.75</v>
      </c>
      <c r="W166" s="10">
        <v>26.84705678</v>
      </c>
      <c r="X166" s="14">
        <f t="shared" si="13"/>
        <v>0.001708443995</v>
      </c>
      <c r="AE166" s="8"/>
      <c r="AF166" s="6"/>
      <c r="AG166" s="2"/>
      <c r="AH166" s="8"/>
      <c r="AI166" s="8"/>
      <c r="AJ166" s="8"/>
      <c r="AK166" s="8"/>
      <c r="AL166" s="8"/>
    </row>
    <row r="167">
      <c r="A167" s="9">
        <v>44542.91718971764</v>
      </c>
      <c r="B167" s="4">
        <f t="shared" si="1"/>
        <v>44543.12552</v>
      </c>
      <c r="C167" s="10">
        <v>133.0</v>
      </c>
      <c r="D167" s="10">
        <v>109.0</v>
      </c>
      <c r="E167" s="10">
        <v>208.0</v>
      </c>
      <c r="F167" s="5">
        <f t="shared" si="10"/>
        <v>0.2955555556</v>
      </c>
      <c r="G167" s="5">
        <f t="shared" si="2"/>
        <v>-0.06268630076</v>
      </c>
      <c r="H167" s="5">
        <f t="shared" si="3"/>
        <v>0.5495867769</v>
      </c>
      <c r="I167" s="5">
        <f t="shared" si="4"/>
        <v>-0.09702479871</v>
      </c>
      <c r="J167" s="5">
        <f t="shared" si="11"/>
        <v>0.2422222222</v>
      </c>
      <c r="K167" s="5">
        <f t="shared" si="5"/>
        <v>0.0464346274</v>
      </c>
      <c r="L167" s="5">
        <f t="shared" si="6"/>
        <v>0.4504132231</v>
      </c>
      <c r="M167" s="5">
        <f t="shared" si="7"/>
        <v>0.09702479871</v>
      </c>
      <c r="N167" s="5">
        <f t="shared" si="12"/>
        <v>0.4622222222</v>
      </c>
      <c r="O167" s="5">
        <f t="shared" si="8"/>
        <v>0.01625167336</v>
      </c>
      <c r="P167" s="5">
        <f t="shared" si="9"/>
        <v>-0.001369921841</v>
      </c>
      <c r="Q167" s="9">
        <v>44543.166666666664</v>
      </c>
      <c r="R167" s="11" t="s">
        <v>24</v>
      </c>
      <c r="S167" s="12">
        <v>48899.75</v>
      </c>
      <c r="T167" s="12">
        <v>49134.19</v>
      </c>
      <c r="U167" s="12">
        <v>48797.77</v>
      </c>
      <c r="V167" s="12">
        <v>49066.88</v>
      </c>
      <c r="W167" s="10">
        <v>29.84345617</v>
      </c>
      <c r="X167" s="14">
        <f t="shared" si="13"/>
        <v>0.003417808885</v>
      </c>
      <c r="AE167" s="8"/>
      <c r="AF167" s="6"/>
      <c r="AG167" s="2"/>
      <c r="AH167" s="8"/>
      <c r="AI167" s="8"/>
      <c r="AJ167" s="8"/>
      <c r="AK167" s="8"/>
      <c r="AL167" s="8"/>
    </row>
    <row r="168">
      <c r="A168" s="9">
        <v>44543.27872926701</v>
      </c>
      <c r="B168" s="4">
        <f t="shared" si="1"/>
        <v>44543.48706</v>
      </c>
      <c r="C168" s="10">
        <v>144.0</v>
      </c>
      <c r="D168" s="10">
        <v>134.0</v>
      </c>
      <c r="E168" s="10">
        <v>172.0</v>
      </c>
      <c r="F168" s="5">
        <f t="shared" si="10"/>
        <v>0.32</v>
      </c>
      <c r="G168" s="5">
        <f t="shared" si="2"/>
        <v>-0.03824185631</v>
      </c>
      <c r="H168" s="5">
        <f t="shared" si="3"/>
        <v>0.5179856115</v>
      </c>
      <c r="I168" s="5">
        <f t="shared" si="4"/>
        <v>-0.1286259641</v>
      </c>
      <c r="J168" s="5">
        <f t="shared" si="11"/>
        <v>0.2977777778</v>
      </c>
      <c r="K168" s="5">
        <f t="shared" si="5"/>
        <v>0.101990183</v>
      </c>
      <c r="L168" s="5">
        <f t="shared" si="6"/>
        <v>0.4820143885</v>
      </c>
      <c r="M168" s="5">
        <f t="shared" si="7"/>
        <v>0.1286259641</v>
      </c>
      <c r="N168" s="5">
        <f t="shared" si="12"/>
        <v>0.3822222222</v>
      </c>
      <c r="O168" s="5">
        <f t="shared" si="8"/>
        <v>-0.06374832664</v>
      </c>
      <c r="P168" s="5">
        <f t="shared" si="9"/>
        <v>-0.00847880757</v>
      </c>
      <c r="Q168" s="9">
        <v>44543.5</v>
      </c>
      <c r="R168" s="11" t="s">
        <v>24</v>
      </c>
      <c r="S168" s="12">
        <v>48868.28</v>
      </c>
      <c r="T168" s="12">
        <v>49029.3</v>
      </c>
      <c r="U168" s="12">
        <v>48580.91</v>
      </c>
      <c r="V168" s="12">
        <v>48613.59</v>
      </c>
      <c r="W168" s="10">
        <v>44.20492275</v>
      </c>
      <c r="X168" s="14">
        <f t="shared" si="13"/>
        <v>-0.005211765178</v>
      </c>
      <c r="AE168" s="8"/>
      <c r="AF168" s="6"/>
      <c r="AG168" s="2"/>
      <c r="AH168" s="8"/>
      <c r="AI168" s="8"/>
      <c r="AJ168" s="8"/>
      <c r="AK168" s="8"/>
      <c r="AL168" s="8"/>
    </row>
    <row r="169">
      <c r="A169" s="9">
        <v>44543.36052736483</v>
      </c>
      <c r="B169" s="4">
        <f t="shared" si="1"/>
        <v>44543.56886</v>
      </c>
      <c r="C169" s="10">
        <v>146.0</v>
      </c>
      <c r="D169" s="10">
        <v>133.0</v>
      </c>
      <c r="E169" s="10">
        <v>171.0</v>
      </c>
      <c r="F169" s="5">
        <f t="shared" si="10"/>
        <v>0.3244444444</v>
      </c>
      <c r="G169" s="5">
        <f t="shared" si="2"/>
        <v>-0.03379741187</v>
      </c>
      <c r="H169" s="5">
        <f t="shared" si="3"/>
        <v>0.523297491</v>
      </c>
      <c r="I169" s="5">
        <f t="shared" si="4"/>
        <v>-0.1233140845</v>
      </c>
      <c r="J169" s="5">
        <f t="shared" si="11"/>
        <v>0.2955555556</v>
      </c>
      <c r="K169" s="5">
        <f t="shared" si="5"/>
        <v>0.09976796073</v>
      </c>
      <c r="L169" s="5">
        <f t="shared" si="6"/>
        <v>0.476702509</v>
      </c>
      <c r="M169" s="5">
        <f t="shared" si="7"/>
        <v>0.1233140845</v>
      </c>
      <c r="N169" s="5">
        <f t="shared" si="12"/>
        <v>0.38</v>
      </c>
      <c r="O169" s="5">
        <f t="shared" si="8"/>
        <v>-0.06597054886</v>
      </c>
      <c r="P169" s="5">
        <f t="shared" si="9"/>
        <v>-0.01083677645</v>
      </c>
      <c r="Q169" s="9">
        <v>44543.583333333336</v>
      </c>
      <c r="R169" s="11" t="s">
        <v>24</v>
      </c>
      <c r="S169" s="12">
        <v>48459.06</v>
      </c>
      <c r="T169" s="12">
        <v>48459.06</v>
      </c>
      <c r="U169" s="12">
        <v>47704.97</v>
      </c>
      <c r="V169" s="12">
        <v>47933.92</v>
      </c>
      <c r="W169" s="10">
        <v>102.65897136</v>
      </c>
      <c r="X169" s="14">
        <f t="shared" si="13"/>
        <v>-0.01083677645</v>
      </c>
      <c r="AE169" s="8"/>
      <c r="AF169" s="6"/>
      <c r="AG169" s="2"/>
      <c r="AH169" s="8"/>
      <c r="AI169" s="8"/>
      <c r="AJ169" s="8"/>
      <c r="AK169" s="8"/>
      <c r="AL169" s="8"/>
    </row>
    <row r="170">
      <c r="A170" s="9">
        <v>44543.38745895877</v>
      </c>
      <c r="B170" s="4">
        <f t="shared" si="1"/>
        <v>44543.59579</v>
      </c>
      <c r="C170" s="10">
        <v>145.0</v>
      </c>
      <c r="D170" s="10">
        <v>133.0</v>
      </c>
      <c r="E170" s="10">
        <v>172.0</v>
      </c>
      <c r="F170" s="5">
        <f t="shared" si="10"/>
        <v>0.3222222222</v>
      </c>
      <c r="G170" s="5">
        <f t="shared" si="2"/>
        <v>-0.03601963409</v>
      </c>
      <c r="H170" s="5">
        <f t="shared" si="3"/>
        <v>0.5215827338</v>
      </c>
      <c r="I170" s="5">
        <f t="shared" si="4"/>
        <v>-0.1250288418</v>
      </c>
      <c r="J170" s="5">
        <f t="shared" si="11"/>
        <v>0.2955555556</v>
      </c>
      <c r="K170" s="5">
        <f t="shared" si="5"/>
        <v>0.09976796073</v>
      </c>
      <c r="L170" s="5">
        <f t="shared" si="6"/>
        <v>0.4784172662</v>
      </c>
      <c r="M170" s="5">
        <f t="shared" si="7"/>
        <v>0.1250288418</v>
      </c>
      <c r="N170" s="5">
        <f t="shared" si="12"/>
        <v>0.3822222222</v>
      </c>
      <c r="O170" s="5">
        <f t="shared" si="8"/>
        <v>-0.06374832664</v>
      </c>
      <c r="P170" s="5">
        <f t="shared" si="9"/>
        <v>-0.01421574005</v>
      </c>
      <c r="Q170" s="9">
        <v>44543.625</v>
      </c>
      <c r="R170" s="11" t="s">
        <v>24</v>
      </c>
      <c r="S170" s="12">
        <v>47933.92</v>
      </c>
      <c r="T170" s="12">
        <v>47948.26</v>
      </c>
      <c r="U170" s="12">
        <v>47013.32</v>
      </c>
      <c r="V170" s="12">
        <v>47266.64</v>
      </c>
      <c r="W170" s="10">
        <v>124.29339428</v>
      </c>
      <c r="X170" s="14">
        <f t="shared" si="13"/>
        <v>-0.01392083101</v>
      </c>
      <c r="AE170" s="8"/>
      <c r="AF170" s="6"/>
      <c r="AG170" s="2"/>
      <c r="AH170" s="8"/>
      <c r="AI170" s="8"/>
      <c r="AJ170" s="8"/>
      <c r="AK170" s="8"/>
      <c r="AL170" s="8"/>
    </row>
    <row r="171">
      <c r="A171" s="9">
        <v>44543.42438565765</v>
      </c>
      <c r="B171" s="4">
        <f t="shared" si="1"/>
        <v>44543.63272</v>
      </c>
      <c r="C171" s="10">
        <v>143.0</v>
      </c>
      <c r="D171" s="10">
        <v>133.0</v>
      </c>
      <c r="E171" s="10">
        <v>174.0</v>
      </c>
      <c r="F171" s="5">
        <f t="shared" si="10"/>
        <v>0.3177777778</v>
      </c>
      <c r="G171" s="5">
        <f t="shared" si="2"/>
        <v>-0.04046407854</v>
      </c>
      <c r="H171" s="5">
        <f t="shared" si="3"/>
        <v>0.518115942</v>
      </c>
      <c r="I171" s="5">
        <f t="shared" si="4"/>
        <v>-0.1284956335</v>
      </c>
      <c r="J171" s="5">
        <f t="shared" si="11"/>
        <v>0.2955555556</v>
      </c>
      <c r="K171" s="5">
        <f t="shared" si="5"/>
        <v>0.09976796073</v>
      </c>
      <c r="L171" s="5">
        <f t="shared" si="6"/>
        <v>0.481884058</v>
      </c>
      <c r="M171" s="5">
        <f t="shared" si="7"/>
        <v>0.1284956335</v>
      </c>
      <c r="N171" s="5">
        <f t="shared" si="12"/>
        <v>0.3866666667</v>
      </c>
      <c r="O171" s="5">
        <f t="shared" si="8"/>
        <v>-0.0593038822</v>
      </c>
      <c r="P171" s="5">
        <f t="shared" si="9"/>
        <v>-0.008154814055</v>
      </c>
      <c r="Q171" s="9">
        <v>44543.666666666664</v>
      </c>
      <c r="R171" s="11" t="s">
        <v>24</v>
      </c>
      <c r="S171" s="12">
        <v>47266.64</v>
      </c>
      <c r="T171" s="12">
        <v>47562.09</v>
      </c>
      <c r="U171" s="12">
        <v>46670.48</v>
      </c>
      <c r="V171" s="12">
        <v>47174.23</v>
      </c>
      <c r="W171" s="10">
        <v>128.91173719</v>
      </c>
      <c r="X171" s="14">
        <f t="shared" si="13"/>
        <v>-0.001955078677</v>
      </c>
      <c r="AE171" s="8"/>
      <c r="AF171" s="6"/>
      <c r="AG171" s="2"/>
      <c r="AH171" s="8"/>
      <c r="AI171" s="8"/>
      <c r="AJ171" s="8"/>
      <c r="AK171" s="8"/>
      <c r="AL171" s="8"/>
    </row>
    <row r="172">
      <c r="A172" s="9">
        <v>44543.49288432212</v>
      </c>
      <c r="B172" s="4">
        <f t="shared" si="1"/>
        <v>44543.70122</v>
      </c>
      <c r="C172" s="10">
        <v>142.0</v>
      </c>
      <c r="D172" s="10">
        <v>134.0</v>
      </c>
      <c r="E172" s="10">
        <v>174.0</v>
      </c>
      <c r="F172" s="5">
        <f t="shared" si="10"/>
        <v>0.3155555556</v>
      </c>
      <c r="G172" s="5">
        <f t="shared" si="2"/>
        <v>-0.04268630076</v>
      </c>
      <c r="H172" s="5">
        <f t="shared" si="3"/>
        <v>0.5144927536</v>
      </c>
      <c r="I172" s="5">
        <f t="shared" si="4"/>
        <v>-0.1321188219</v>
      </c>
      <c r="J172" s="5">
        <f t="shared" si="11"/>
        <v>0.2977777778</v>
      </c>
      <c r="K172" s="5">
        <f t="shared" si="5"/>
        <v>0.101990183</v>
      </c>
      <c r="L172" s="5">
        <f t="shared" si="6"/>
        <v>0.4855072464</v>
      </c>
      <c r="M172" s="5">
        <f t="shared" si="7"/>
        <v>0.1321188219</v>
      </c>
      <c r="N172" s="5">
        <f t="shared" si="12"/>
        <v>0.3866666667</v>
      </c>
      <c r="O172" s="5">
        <f t="shared" si="8"/>
        <v>-0.0593038822</v>
      </c>
      <c r="P172" s="5">
        <f t="shared" si="9"/>
        <v>-0.00791879143</v>
      </c>
      <c r="Q172" s="9">
        <v>44543.708333333336</v>
      </c>
      <c r="R172" s="11" t="s">
        <v>24</v>
      </c>
      <c r="S172" s="12">
        <v>47174.23</v>
      </c>
      <c r="T172" s="12">
        <v>47915.14</v>
      </c>
      <c r="U172" s="12">
        <v>47086.14</v>
      </c>
      <c r="V172" s="12">
        <v>47535.71</v>
      </c>
      <c r="W172" s="10">
        <v>166.23391854</v>
      </c>
      <c r="X172" s="14">
        <f t="shared" si="13"/>
        <v>0.007662658193</v>
      </c>
      <c r="AE172" s="8"/>
      <c r="AF172" s="6"/>
      <c r="AG172" s="2"/>
      <c r="AH172" s="8"/>
      <c r="AI172" s="8"/>
      <c r="AJ172" s="8"/>
      <c r="AK172" s="8"/>
      <c r="AL172" s="8"/>
    </row>
    <row r="173">
      <c r="A173" s="9">
        <v>44543.52224549411</v>
      </c>
      <c r="B173" s="4">
        <f t="shared" si="1"/>
        <v>44543.73058</v>
      </c>
      <c r="C173" s="10">
        <v>145.0</v>
      </c>
      <c r="D173" s="10">
        <v>133.0</v>
      </c>
      <c r="E173" s="10">
        <v>172.0</v>
      </c>
      <c r="F173" s="5">
        <f t="shared" si="10"/>
        <v>0.3222222222</v>
      </c>
      <c r="G173" s="5">
        <f t="shared" si="2"/>
        <v>-0.03601963409</v>
      </c>
      <c r="H173" s="5">
        <f t="shared" si="3"/>
        <v>0.5215827338</v>
      </c>
      <c r="I173" s="5">
        <f t="shared" si="4"/>
        <v>-0.1250288418</v>
      </c>
      <c r="J173" s="5">
        <f t="shared" si="11"/>
        <v>0.2955555556</v>
      </c>
      <c r="K173" s="5">
        <f t="shared" si="5"/>
        <v>0.09976796073</v>
      </c>
      <c r="L173" s="5">
        <f t="shared" si="6"/>
        <v>0.4784172662</v>
      </c>
      <c r="M173" s="5">
        <f t="shared" si="7"/>
        <v>0.1250288418</v>
      </c>
      <c r="N173" s="5">
        <f t="shared" si="12"/>
        <v>0.3822222222</v>
      </c>
      <c r="O173" s="5">
        <f t="shared" si="8"/>
        <v>-0.06374832664</v>
      </c>
      <c r="P173" s="5">
        <f t="shared" si="9"/>
        <v>-0.004969273764</v>
      </c>
      <c r="Q173" s="9">
        <v>44543.75</v>
      </c>
      <c r="R173" s="11" t="s">
        <v>24</v>
      </c>
      <c r="S173" s="12">
        <v>47535.71</v>
      </c>
      <c r="T173" s="12">
        <v>47705.16</v>
      </c>
      <c r="U173" s="12">
        <v>47293.0</v>
      </c>
      <c r="V173" s="12">
        <v>47468.1</v>
      </c>
      <c r="W173" s="10">
        <v>63.47818387</v>
      </c>
      <c r="X173" s="14">
        <f t="shared" si="13"/>
        <v>-0.001422299152</v>
      </c>
      <c r="AE173" s="8"/>
      <c r="AF173" s="6"/>
      <c r="AG173" s="2"/>
      <c r="AH173" s="8"/>
      <c r="AI173" s="8"/>
      <c r="AJ173" s="8"/>
      <c r="AK173" s="8"/>
      <c r="AL173" s="8"/>
    </row>
    <row r="174">
      <c r="A174" s="9">
        <v>44543.57249550597</v>
      </c>
      <c r="B174" s="4">
        <f t="shared" si="1"/>
        <v>44543.78083</v>
      </c>
      <c r="C174" s="10">
        <v>150.0</v>
      </c>
      <c r="D174" s="10">
        <v>129.0</v>
      </c>
      <c r="E174" s="10">
        <v>171.0</v>
      </c>
      <c r="F174" s="5">
        <f t="shared" si="10"/>
        <v>0.3333333333</v>
      </c>
      <c r="G174" s="5">
        <f t="shared" si="2"/>
        <v>-0.02490852298</v>
      </c>
      <c r="H174" s="5">
        <f t="shared" si="3"/>
        <v>0.5376344086</v>
      </c>
      <c r="I174" s="5">
        <f t="shared" si="4"/>
        <v>-0.108977167</v>
      </c>
      <c r="J174" s="5">
        <f t="shared" si="11"/>
        <v>0.2866666667</v>
      </c>
      <c r="K174" s="5">
        <f t="shared" si="5"/>
        <v>0.09087907184</v>
      </c>
      <c r="L174" s="5">
        <f t="shared" si="6"/>
        <v>0.4623655914</v>
      </c>
      <c r="M174" s="5">
        <f t="shared" si="7"/>
        <v>0.108977167</v>
      </c>
      <c r="N174" s="5">
        <f t="shared" si="12"/>
        <v>0.38</v>
      </c>
      <c r="O174" s="5">
        <f t="shared" si="8"/>
        <v>-0.06597054886</v>
      </c>
      <c r="P174" s="5">
        <f t="shared" si="9"/>
        <v>-0.0151183637</v>
      </c>
      <c r="Q174" s="9">
        <v>44543.791666666664</v>
      </c>
      <c r="R174" s="11" t="s">
        <v>24</v>
      </c>
      <c r="S174" s="12">
        <v>47468.1</v>
      </c>
      <c r="T174" s="12">
        <v>47468.1</v>
      </c>
      <c r="U174" s="12">
        <v>45618.84</v>
      </c>
      <c r="V174" s="12">
        <v>46750.46</v>
      </c>
      <c r="W174" s="10">
        <v>417.26072405</v>
      </c>
      <c r="X174" s="14">
        <f t="shared" si="13"/>
        <v>-0.0151183637</v>
      </c>
      <c r="AE174" s="8"/>
      <c r="AF174" s="6"/>
      <c r="AG174" s="2"/>
      <c r="AH174" s="8"/>
      <c r="AI174" s="8"/>
      <c r="AJ174" s="8"/>
      <c r="AK174" s="8"/>
      <c r="AL174" s="8"/>
    </row>
    <row r="175">
      <c r="A175" s="9">
        <v>44543.58586801292</v>
      </c>
      <c r="B175" s="4">
        <f t="shared" si="1"/>
        <v>44543.7942</v>
      </c>
      <c r="C175" s="10">
        <v>145.0</v>
      </c>
      <c r="D175" s="10">
        <v>131.0</v>
      </c>
      <c r="E175" s="10">
        <v>174.0</v>
      </c>
      <c r="F175" s="5">
        <f t="shared" si="10"/>
        <v>0.3222222222</v>
      </c>
      <c r="G175" s="5">
        <f t="shared" si="2"/>
        <v>-0.03601963409</v>
      </c>
      <c r="H175" s="5">
        <f t="shared" si="3"/>
        <v>0.5253623188</v>
      </c>
      <c r="I175" s="5">
        <f t="shared" si="4"/>
        <v>-0.1212492567</v>
      </c>
      <c r="J175" s="5">
        <f t="shared" si="11"/>
        <v>0.2911111111</v>
      </c>
      <c r="K175" s="5">
        <f t="shared" si="5"/>
        <v>0.09532351629</v>
      </c>
      <c r="L175" s="5">
        <f t="shared" si="6"/>
        <v>0.4746376812</v>
      </c>
      <c r="M175" s="5">
        <f t="shared" si="7"/>
        <v>0.1212492567</v>
      </c>
      <c r="N175" s="5">
        <f t="shared" si="12"/>
        <v>0.3866666667</v>
      </c>
      <c r="O175" s="5">
        <f t="shared" si="8"/>
        <v>-0.0593038822</v>
      </c>
      <c r="P175" s="5">
        <f t="shared" si="9"/>
        <v>-0.007539499101</v>
      </c>
      <c r="Q175" s="9">
        <v>44543.833333333336</v>
      </c>
      <c r="R175" s="11" t="s">
        <v>24</v>
      </c>
      <c r="S175" s="12">
        <v>46750.46</v>
      </c>
      <c r="T175" s="12">
        <v>46985.88</v>
      </c>
      <c r="U175" s="12">
        <v>46378.0</v>
      </c>
      <c r="V175" s="12">
        <v>46631.63</v>
      </c>
      <c r="W175" s="10">
        <v>81.93473392</v>
      </c>
      <c r="X175" s="14">
        <f t="shared" si="13"/>
        <v>-0.002541793172</v>
      </c>
      <c r="AE175" s="8"/>
      <c r="AF175" s="6"/>
      <c r="AG175" s="2"/>
      <c r="AH175" s="8"/>
      <c r="AI175" s="8"/>
      <c r="AJ175" s="8"/>
      <c r="AK175" s="8"/>
      <c r="AL175" s="8"/>
    </row>
    <row r="176">
      <c r="A176" s="9">
        <v>44543.6676993016</v>
      </c>
      <c r="B176" s="4">
        <f t="shared" si="1"/>
        <v>44543.87603</v>
      </c>
      <c r="C176" s="10">
        <v>146.0</v>
      </c>
      <c r="D176" s="10">
        <v>131.0</v>
      </c>
      <c r="E176" s="10">
        <v>173.0</v>
      </c>
      <c r="F176" s="5">
        <f t="shared" si="10"/>
        <v>0.3244444444</v>
      </c>
      <c r="G176" s="5">
        <f t="shared" si="2"/>
        <v>-0.03379741187</v>
      </c>
      <c r="H176" s="5">
        <f t="shared" si="3"/>
        <v>0.5270758123</v>
      </c>
      <c r="I176" s="5">
        <f t="shared" si="4"/>
        <v>-0.1195357633</v>
      </c>
      <c r="J176" s="5">
        <f t="shared" si="11"/>
        <v>0.2911111111</v>
      </c>
      <c r="K176" s="5">
        <f t="shared" si="5"/>
        <v>0.09532351629</v>
      </c>
      <c r="L176" s="5">
        <f t="shared" si="6"/>
        <v>0.4729241877</v>
      </c>
      <c r="M176" s="5">
        <f t="shared" si="7"/>
        <v>0.1195357633</v>
      </c>
      <c r="N176" s="5">
        <f t="shared" si="12"/>
        <v>0.3844444444</v>
      </c>
      <c r="O176" s="5">
        <f t="shared" si="8"/>
        <v>-0.06152610442</v>
      </c>
      <c r="P176" s="5">
        <f t="shared" si="9"/>
        <v>-0.008059192931</v>
      </c>
      <c r="Q176" s="9">
        <v>44543.916666666664</v>
      </c>
      <c r="R176" s="11" t="s">
        <v>24</v>
      </c>
      <c r="S176" s="12">
        <v>46838.89</v>
      </c>
      <c r="T176" s="12">
        <v>47297.54</v>
      </c>
      <c r="U176" s="12">
        <v>46721.61</v>
      </c>
      <c r="V176" s="12">
        <v>46916.36</v>
      </c>
      <c r="W176" s="10">
        <v>89.85831055</v>
      </c>
      <c r="X176" s="14">
        <f t="shared" si="13"/>
        <v>0.001653967462</v>
      </c>
      <c r="AE176" s="8"/>
      <c r="AF176" s="6"/>
      <c r="AG176" s="2"/>
      <c r="AH176" s="8"/>
      <c r="AI176" s="8"/>
      <c r="AJ176" s="8"/>
      <c r="AK176" s="8"/>
      <c r="AL176" s="8"/>
    </row>
    <row r="177">
      <c r="A177" s="9">
        <v>44543.94986437991</v>
      </c>
      <c r="B177" s="4">
        <f t="shared" si="1"/>
        <v>44544.1582</v>
      </c>
      <c r="C177" s="10">
        <v>148.0</v>
      </c>
      <c r="D177" s="10">
        <v>122.0</v>
      </c>
      <c r="E177" s="10">
        <v>180.0</v>
      </c>
      <c r="F177" s="5">
        <f t="shared" si="10"/>
        <v>0.3288888889</v>
      </c>
      <c r="G177" s="5">
        <f t="shared" si="2"/>
        <v>-0.02935296743</v>
      </c>
      <c r="H177" s="5">
        <f t="shared" si="3"/>
        <v>0.5481481481</v>
      </c>
      <c r="I177" s="5">
        <f t="shared" si="4"/>
        <v>-0.09846342742</v>
      </c>
      <c r="J177" s="5">
        <f t="shared" si="11"/>
        <v>0.2711111111</v>
      </c>
      <c r="K177" s="5">
        <f t="shared" si="5"/>
        <v>0.07532351629</v>
      </c>
      <c r="L177" s="5">
        <f t="shared" si="6"/>
        <v>0.4518518519</v>
      </c>
      <c r="M177" s="5">
        <f t="shared" si="7"/>
        <v>0.09846342742</v>
      </c>
      <c r="N177" s="5">
        <f t="shared" si="12"/>
        <v>0.4</v>
      </c>
      <c r="O177" s="5">
        <f t="shared" si="8"/>
        <v>-0.04597054886</v>
      </c>
      <c r="P177" s="5">
        <f t="shared" si="9"/>
        <v>-0.004077459011</v>
      </c>
      <c r="Q177" s="9">
        <v>44544.166666666664</v>
      </c>
      <c r="R177" s="11" t="s">
        <v>24</v>
      </c>
      <c r="S177" s="12">
        <v>46968.47</v>
      </c>
      <c r="T177" s="12">
        <v>47205.87</v>
      </c>
      <c r="U177" s="12">
        <v>46921.79</v>
      </c>
      <c r="V177" s="12">
        <v>47013.39</v>
      </c>
      <c r="W177" s="10">
        <v>20.54528891</v>
      </c>
      <c r="X177" s="14">
        <f t="shared" si="13"/>
        <v>0.0009563862736</v>
      </c>
      <c r="AE177" s="8"/>
      <c r="AF177" s="6"/>
      <c r="AG177" s="2"/>
      <c r="AH177" s="8"/>
      <c r="AI177" s="8"/>
      <c r="AJ177" s="8"/>
      <c r="AK177" s="8"/>
      <c r="AL177" s="8"/>
    </row>
    <row r="178">
      <c r="A178" s="9">
        <v>44543.96859303048</v>
      </c>
      <c r="B178" s="4">
        <f t="shared" si="1"/>
        <v>44544.17693</v>
      </c>
      <c r="C178" s="10">
        <v>146.0</v>
      </c>
      <c r="D178" s="10">
        <v>123.0</v>
      </c>
      <c r="E178" s="10">
        <v>181.0</v>
      </c>
      <c r="F178" s="5">
        <f t="shared" si="10"/>
        <v>0.3244444444</v>
      </c>
      <c r="G178" s="5">
        <f t="shared" si="2"/>
        <v>-0.03379741187</v>
      </c>
      <c r="H178" s="5">
        <f t="shared" si="3"/>
        <v>0.5427509294</v>
      </c>
      <c r="I178" s="5">
        <f t="shared" si="4"/>
        <v>-0.1038606462</v>
      </c>
      <c r="J178" s="5">
        <f t="shared" si="11"/>
        <v>0.2733333333</v>
      </c>
      <c r="K178" s="5">
        <f t="shared" si="5"/>
        <v>0.07754573851</v>
      </c>
      <c r="L178" s="5">
        <f t="shared" si="6"/>
        <v>0.4572490706</v>
      </c>
      <c r="M178" s="5">
        <f t="shared" si="7"/>
        <v>0.1038606462</v>
      </c>
      <c r="N178" s="5">
        <f t="shared" si="12"/>
        <v>0.4022222222</v>
      </c>
      <c r="O178" s="5">
        <f t="shared" si="8"/>
        <v>-0.04374832664</v>
      </c>
      <c r="P178" s="5">
        <f t="shared" si="9"/>
        <v>-0.00868512886</v>
      </c>
      <c r="Q178" s="9">
        <v>44544.208333333336</v>
      </c>
      <c r="R178" s="11" t="s">
        <v>24</v>
      </c>
      <c r="S178" s="12">
        <v>47013.39</v>
      </c>
      <c r="T178" s="12">
        <v>47133.44</v>
      </c>
      <c r="U178" s="12">
        <v>46705.87</v>
      </c>
      <c r="V178" s="12">
        <v>46724.08</v>
      </c>
      <c r="W178" s="10">
        <v>14.64401829</v>
      </c>
      <c r="X178" s="14">
        <f t="shared" si="13"/>
        <v>-0.006153778743</v>
      </c>
      <c r="AE178" s="8"/>
      <c r="AF178" s="6"/>
      <c r="AG178" s="2"/>
      <c r="AH178" s="8"/>
      <c r="AI178" s="8"/>
      <c r="AJ178" s="8"/>
      <c r="AK178" s="8"/>
      <c r="AL178" s="8"/>
    </row>
    <row r="179">
      <c r="A179" s="9">
        <v>44544.27085264279</v>
      </c>
      <c r="B179" s="4">
        <f t="shared" si="1"/>
        <v>44544.47919</v>
      </c>
      <c r="C179" s="10">
        <v>180.0</v>
      </c>
      <c r="D179" s="10">
        <v>100.0</v>
      </c>
      <c r="E179" s="10">
        <v>170.0</v>
      </c>
      <c r="F179" s="5">
        <f t="shared" si="10"/>
        <v>0.4</v>
      </c>
      <c r="G179" s="5">
        <f t="shared" si="2"/>
        <v>0.04175814369</v>
      </c>
      <c r="H179" s="5">
        <f t="shared" si="3"/>
        <v>0.6428571429</v>
      </c>
      <c r="I179" s="5">
        <f t="shared" si="4"/>
        <v>-0.003754432716</v>
      </c>
      <c r="J179" s="5">
        <f t="shared" si="11"/>
        <v>0.2222222222</v>
      </c>
      <c r="K179" s="5">
        <f t="shared" si="5"/>
        <v>0.0264346274</v>
      </c>
      <c r="L179" s="5">
        <f t="shared" si="6"/>
        <v>0.3571428571</v>
      </c>
      <c r="M179" s="5">
        <f t="shared" si="7"/>
        <v>0.003754432716</v>
      </c>
      <c r="N179" s="5">
        <f t="shared" si="12"/>
        <v>0.3777777778</v>
      </c>
      <c r="O179" s="5">
        <f t="shared" si="8"/>
        <v>-0.06819277108</v>
      </c>
      <c r="P179" s="5">
        <f t="shared" si="9"/>
        <v>-0.00925635142</v>
      </c>
      <c r="Q179" s="9">
        <v>44544.5</v>
      </c>
      <c r="R179" s="11" t="s">
        <v>24</v>
      </c>
      <c r="S179" s="10">
        <v>47639.78</v>
      </c>
      <c r="T179" s="10">
        <v>47986.51</v>
      </c>
      <c r="U179" s="10">
        <v>47535.2</v>
      </c>
      <c r="V179" s="10">
        <v>47542.33</v>
      </c>
      <c r="W179" s="10">
        <v>24.74931414</v>
      </c>
      <c r="X179" s="14">
        <f t="shared" si="13"/>
        <v>-0.002045559404</v>
      </c>
      <c r="AE179" s="8"/>
      <c r="AF179" s="6"/>
      <c r="AG179" s="2"/>
      <c r="AH179" s="8"/>
      <c r="AI179" s="8"/>
      <c r="AJ179" s="8"/>
      <c r="AK179" s="8"/>
      <c r="AL179" s="8"/>
    </row>
    <row r="180">
      <c r="A180" s="9">
        <v>44544.32024944769</v>
      </c>
      <c r="B180" s="4">
        <f t="shared" si="1"/>
        <v>44544.52858</v>
      </c>
      <c r="C180" s="10">
        <v>182.0</v>
      </c>
      <c r="D180" s="10">
        <v>100.0</v>
      </c>
      <c r="E180" s="10">
        <v>168.0</v>
      </c>
      <c r="F180" s="5">
        <f t="shared" si="10"/>
        <v>0.4044444444</v>
      </c>
      <c r="G180" s="5">
        <f t="shared" si="2"/>
        <v>0.04620258813</v>
      </c>
      <c r="H180" s="5">
        <f t="shared" si="3"/>
        <v>0.6453900709</v>
      </c>
      <c r="I180" s="5">
        <f t="shared" si="4"/>
        <v>-0.001221504651</v>
      </c>
      <c r="J180" s="5">
        <f t="shared" si="11"/>
        <v>0.2222222222</v>
      </c>
      <c r="K180" s="5">
        <f t="shared" si="5"/>
        <v>0.0264346274</v>
      </c>
      <c r="L180" s="5">
        <f t="shared" si="6"/>
        <v>0.3546099291</v>
      </c>
      <c r="M180" s="5">
        <f t="shared" si="7"/>
        <v>0.001221504651</v>
      </c>
      <c r="N180" s="5">
        <f t="shared" si="12"/>
        <v>0.3733333333</v>
      </c>
      <c r="O180" s="5">
        <f t="shared" si="8"/>
        <v>-0.07263721553</v>
      </c>
      <c r="P180" s="5">
        <f t="shared" si="9"/>
        <v>-0.01044660029</v>
      </c>
      <c r="Q180" s="9">
        <v>44544.541666666664</v>
      </c>
      <c r="R180" s="11" t="s">
        <v>24</v>
      </c>
      <c r="S180" s="12">
        <v>47542.33</v>
      </c>
      <c r="T180" s="12">
        <v>47685.37</v>
      </c>
      <c r="U180" s="12">
        <v>47019.58</v>
      </c>
      <c r="V180" s="12">
        <v>47187.22</v>
      </c>
      <c r="W180" s="10">
        <v>25.28166265</v>
      </c>
      <c r="X180" s="14">
        <f t="shared" si="13"/>
        <v>-0.007469343635</v>
      </c>
      <c r="AE180" s="8"/>
      <c r="AF180" s="6"/>
      <c r="AG180" s="2"/>
      <c r="AH180" s="8"/>
      <c r="AI180" s="8"/>
      <c r="AJ180" s="8"/>
      <c r="AK180" s="8"/>
      <c r="AL180" s="8"/>
    </row>
    <row r="181">
      <c r="A181" s="9">
        <v>44544.3758396048</v>
      </c>
      <c r="B181" s="4">
        <f t="shared" si="1"/>
        <v>44544.58417</v>
      </c>
      <c r="C181" s="10">
        <v>180.0</v>
      </c>
      <c r="D181" s="10">
        <v>103.0</v>
      </c>
      <c r="E181" s="10">
        <v>167.0</v>
      </c>
      <c r="F181" s="5">
        <f t="shared" si="10"/>
        <v>0.4</v>
      </c>
      <c r="G181" s="5">
        <f t="shared" si="2"/>
        <v>0.04175814369</v>
      </c>
      <c r="H181" s="5">
        <f t="shared" si="3"/>
        <v>0.6360424028</v>
      </c>
      <c r="I181" s="5">
        <f t="shared" si="4"/>
        <v>-0.01056917275</v>
      </c>
      <c r="J181" s="5">
        <f t="shared" si="11"/>
        <v>0.2288888889</v>
      </c>
      <c r="K181" s="5">
        <f t="shared" si="5"/>
        <v>0.03310129407</v>
      </c>
      <c r="L181" s="5">
        <f t="shared" si="6"/>
        <v>0.3639575972</v>
      </c>
      <c r="M181" s="5">
        <f t="shared" si="7"/>
        <v>0.01056917275</v>
      </c>
      <c r="N181" s="5">
        <f t="shared" si="12"/>
        <v>0.3711111111</v>
      </c>
      <c r="O181" s="5">
        <f t="shared" si="8"/>
        <v>-0.07485943775</v>
      </c>
      <c r="P181" s="5">
        <f t="shared" si="9"/>
        <v>-0.01448592625</v>
      </c>
      <c r="Q181" s="9">
        <v>44544.625</v>
      </c>
      <c r="R181" s="11" t="s">
        <v>24</v>
      </c>
      <c r="S181" s="12">
        <v>47314.77</v>
      </c>
      <c r="T181" s="12">
        <v>47528.2</v>
      </c>
      <c r="U181" s="12">
        <v>46637.98</v>
      </c>
      <c r="V181" s="12">
        <v>46839.71</v>
      </c>
      <c r="W181" s="10">
        <v>58.31703675</v>
      </c>
      <c r="X181" s="14">
        <f t="shared" si="13"/>
        <v>-0.01004041655</v>
      </c>
      <c r="AE181" s="8"/>
      <c r="AF181" s="6"/>
      <c r="AG181" s="2"/>
      <c r="AH181" s="8"/>
      <c r="AI181" s="8"/>
      <c r="AJ181" s="8"/>
      <c r="AK181" s="8"/>
      <c r="AL181" s="8"/>
    </row>
    <row r="182">
      <c r="A182" s="9">
        <v>44544.44725554372</v>
      </c>
      <c r="B182" s="4">
        <f t="shared" si="1"/>
        <v>44544.65559</v>
      </c>
      <c r="C182" s="10">
        <v>178.0</v>
      </c>
      <c r="D182" s="10">
        <v>100.0</v>
      </c>
      <c r="E182" s="10">
        <v>172.0</v>
      </c>
      <c r="F182" s="5">
        <f t="shared" si="10"/>
        <v>0.3955555556</v>
      </c>
      <c r="G182" s="5">
        <f t="shared" si="2"/>
        <v>0.03731369924</v>
      </c>
      <c r="H182" s="5">
        <f t="shared" si="3"/>
        <v>0.6402877698</v>
      </c>
      <c r="I182" s="5">
        <f t="shared" si="4"/>
        <v>-0.006323805789</v>
      </c>
      <c r="J182" s="5">
        <f t="shared" si="11"/>
        <v>0.2222222222</v>
      </c>
      <c r="K182" s="5">
        <f t="shared" si="5"/>
        <v>0.0264346274</v>
      </c>
      <c r="L182" s="5">
        <f t="shared" si="6"/>
        <v>0.3597122302</v>
      </c>
      <c r="M182" s="5">
        <f t="shared" si="7"/>
        <v>0.006323805789</v>
      </c>
      <c r="N182" s="5">
        <f t="shared" si="12"/>
        <v>0.3822222222</v>
      </c>
      <c r="O182" s="5">
        <f t="shared" si="8"/>
        <v>-0.06374832664</v>
      </c>
      <c r="P182" s="5">
        <f t="shared" si="9"/>
        <v>-0.008428819647</v>
      </c>
      <c r="Q182" s="9">
        <v>44544.666666666664</v>
      </c>
      <c r="R182" s="11" t="s">
        <v>24</v>
      </c>
      <c r="S182" s="12">
        <v>46839.71</v>
      </c>
      <c r="T182" s="12">
        <v>47135.9</v>
      </c>
      <c r="U182" s="12">
        <v>46575.53</v>
      </c>
      <c r="V182" s="12">
        <v>46738.6</v>
      </c>
      <c r="W182" s="10">
        <v>70.78629549</v>
      </c>
      <c r="X182" s="14">
        <f t="shared" si="13"/>
        <v>-0.002158638472</v>
      </c>
      <c r="AE182" s="8"/>
      <c r="AF182" s="6"/>
      <c r="AG182" s="2"/>
      <c r="AH182" s="8"/>
      <c r="AI182" s="8"/>
      <c r="AJ182" s="8"/>
      <c r="AK182" s="8"/>
      <c r="AL182" s="8"/>
    </row>
    <row r="183">
      <c r="A183" s="9">
        <v>44544.47443241745</v>
      </c>
      <c r="B183" s="4">
        <f t="shared" si="1"/>
        <v>44544.68277</v>
      </c>
      <c r="C183" s="10">
        <v>177.0</v>
      </c>
      <c r="D183" s="10">
        <v>100.0</v>
      </c>
      <c r="E183" s="10">
        <v>173.0</v>
      </c>
      <c r="F183" s="5">
        <f t="shared" si="10"/>
        <v>0.3933333333</v>
      </c>
      <c r="G183" s="5">
        <f t="shared" si="2"/>
        <v>0.03509147702</v>
      </c>
      <c r="H183" s="5">
        <f t="shared" si="3"/>
        <v>0.6389891697</v>
      </c>
      <c r="I183" s="5">
        <f t="shared" si="4"/>
        <v>-0.007622405898</v>
      </c>
      <c r="J183" s="5">
        <f t="shared" si="11"/>
        <v>0.2222222222</v>
      </c>
      <c r="K183" s="5">
        <f t="shared" si="5"/>
        <v>0.0264346274</v>
      </c>
      <c r="L183" s="5">
        <f t="shared" si="6"/>
        <v>0.3610108303</v>
      </c>
      <c r="M183" s="5">
        <f t="shared" si="7"/>
        <v>0.007622405898</v>
      </c>
      <c r="N183" s="5">
        <f t="shared" si="12"/>
        <v>0.3844444444</v>
      </c>
      <c r="O183" s="5">
        <f t="shared" si="8"/>
        <v>-0.06152610442</v>
      </c>
      <c r="P183" s="5">
        <f t="shared" si="9"/>
        <v>-0.01026801445</v>
      </c>
      <c r="Q183" s="9">
        <v>44544.708333333336</v>
      </c>
      <c r="R183" s="11" t="s">
        <v>24</v>
      </c>
      <c r="S183" s="12">
        <v>46738.6</v>
      </c>
      <c r="T183" s="12">
        <v>47109.4</v>
      </c>
      <c r="U183" s="12">
        <v>46576.39</v>
      </c>
      <c r="V183" s="12">
        <v>46625.68</v>
      </c>
      <c r="W183" s="10">
        <v>45.30588865</v>
      </c>
      <c r="X183" s="14">
        <f t="shared" si="13"/>
        <v>-0.002415990209</v>
      </c>
      <c r="AE183" s="8"/>
      <c r="AF183" s="6"/>
      <c r="AG183" s="2"/>
      <c r="AH183" s="8"/>
      <c r="AI183" s="8"/>
      <c r="AJ183" s="8"/>
      <c r="AK183" s="8"/>
      <c r="AL183" s="8"/>
    </row>
    <row r="184">
      <c r="A184" s="9">
        <v>44544.53721427415</v>
      </c>
      <c r="B184" s="4">
        <f t="shared" si="1"/>
        <v>44544.74555</v>
      </c>
      <c r="C184" s="10">
        <v>182.0</v>
      </c>
      <c r="D184" s="10">
        <v>100.0</v>
      </c>
      <c r="E184" s="10">
        <v>168.0</v>
      </c>
      <c r="F184" s="5">
        <f t="shared" si="10"/>
        <v>0.4044444444</v>
      </c>
      <c r="G184" s="5">
        <f t="shared" si="2"/>
        <v>0.04620258813</v>
      </c>
      <c r="H184" s="5">
        <f t="shared" si="3"/>
        <v>0.6453900709</v>
      </c>
      <c r="I184" s="5">
        <f t="shared" si="4"/>
        <v>-0.001221504651</v>
      </c>
      <c r="J184" s="5">
        <f t="shared" si="11"/>
        <v>0.2222222222</v>
      </c>
      <c r="K184" s="5">
        <f t="shared" si="5"/>
        <v>0.0264346274</v>
      </c>
      <c r="L184" s="5">
        <f t="shared" si="6"/>
        <v>0.3546099291</v>
      </c>
      <c r="M184" s="5">
        <f t="shared" si="7"/>
        <v>0.001221504651</v>
      </c>
      <c r="N184" s="5">
        <f t="shared" si="12"/>
        <v>0.3733333333</v>
      </c>
      <c r="O184" s="5">
        <f t="shared" si="8"/>
        <v>-0.07263721553</v>
      </c>
      <c r="P184" s="5">
        <f t="shared" si="9"/>
        <v>-0.006701263677</v>
      </c>
      <c r="Q184" s="9">
        <v>44544.75</v>
      </c>
      <c r="R184" s="11" t="s">
        <v>24</v>
      </c>
      <c r="S184" s="12">
        <v>46625.68</v>
      </c>
      <c r="T184" s="12">
        <v>46973.23</v>
      </c>
      <c r="U184" s="12">
        <v>46427.31</v>
      </c>
      <c r="V184" s="12">
        <v>46658.45</v>
      </c>
      <c r="W184" s="10">
        <v>37.43365107</v>
      </c>
      <c r="X184" s="14">
        <f t="shared" si="13"/>
        <v>0.0007028315726</v>
      </c>
      <c r="AE184" s="8"/>
      <c r="AF184" s="6"/>
      <c r="AG184" s="2"/>
      <c r="AH184" s="8"/>
      <c r="AI184" s="8"/>
      <c r="AJ184" s="8"/>
      <c r="AK184" s="8"/>
      <c r="AL184" s="8"/>
    </row>
    <row r="185">
      <c r="A185" s="9">
        <v>44544.56472197787</v>
      </c>
      <c r="B185" s="4">
        <f t="shared" si="1"/>
        <v>44544.77306</v>
      </c>
      <c r="C185" s="10">
        <v>177.0</v>
      </c>
      <c r="D185" s="10">
        <v>102.0</v>
      </c>
      <c r="E185" s="10">
        <v>171.0</v>
      </c>
      <c r="F185" s="5">
        <f t="shared" si="10"/>
        <v>0.3933333333</v>
      </c>
      <c r="G185" s="5">
        <f t="shared" si="2"/>
        <v>0.03509147702</v>
      </c>
      <c r="H185" s="5">
        <f t="shared" si="3"/>
        <v>0.6344086022</v>
      </c>
      <c r="I185" s="5">
        <f t="shared" si="4"/>
        <v>-0.01220297342</v>
      </c>
      <c r="J185" s="5">
        <f t="shared" si="11"/>
        <v>0.2266666667</v>
      </c>
      <c r="K185" s="5">
        <f t="shared" si="5"/>
        <v>0.03087907184</v>
      </c>
      <c r="L185" s="5">
        <f t="shared" si="6"/>
        <v>0.3655913978</v>
      </c>
      <c r="M185" s="5">
        <f t="shared" si="7"/>
        <v>0.01220297342</v>
      </c>
      <c r="N185" s="5">
        <f t="shared" si="12"/>
        <v>0.38</v>
      </c>
      <c r="O185" s="5">
        <f t="shared" si="8"/>
        <v>-0.06597054886</v>
      </c>
      <c r="P185" s="5">
        <f t="shared" si="9"/>
        <v>-0.004729511677</v>
      </c>
      <c r="Q185" s="9">
        <v>44544.791666666664</v>
      </c>
      <c r="R185" s="11" t="s">
        <v>24</v>
      </c>
      <c r="S185" s="12">
        <v>46658.45</v>
      </c>
      <c r="T185" s="12">
        <v>47100.0</v>
      </c>
      <c r="U185" s="12">
        <v>46658.45</v>
      </c>
      <c r="V185" s="12">
        <v>46877.24</v>
      </c>
      <c r="W185" s="10">
        <v>61.22839456</v>
      </c>
      <c r="X185" s="14">
        <f t="shared" si="13"/>
        <v>0.004689182774</v>
      </c>
      <c r="AE185" s="8"/>
      <c r="AF185" s="6"/>
      <c r="AG185" s="2"/>
      <c r="AH185" s="8"/>
      <c r="AI185" s="8"/>
      <c r="AJ185" s="8"/>
      <c r="AK185" s="8"/>
      <c r="AL185" s="8"/>
    </row>
    <row r="186">
      <c r="A186" s="9">
        <v>44544.58566740631</v>
      </c>
      <c r="B186" s="4">
        <f t="shared" si="1"/>
        <v>44544.794</v>
      </c>
      <c r="C186" s="10">
        <v>180.0</v>
      </c>
      <c r="D186" s="10">
        <v>99.0</v>
      </c>
      <c r="E186" s="10">
        <v>171.0</v>
      </c>
      <c r="F186" s="5">
        <f t="shared" si="10"/>
        <v>0.4</v>
      </c>
      <c r="G186" s="5">
        <f t="shared" si="2"/>
        <v>0.04175814369</v>
      </c>
      <c r="H186" s="5">
        <f t="shared" si="3"/>
        <v>0.6451612903</v>
      </c>
      <c r="I186" s="5">
        <f t="shared" si="4"/>
        <v>-0.00145028525</v>
      </c>
      <c r="J186" s="5">
        <f t="shared" si="11"/>
        <v>0.22</v>
      </c>
      <c r="K186" s="5">
        <f t="shared" si="5"/>
        <v>0.02421240518</v>
      </c>
      <c r="L186" s="5">
        <f t="shared" si="6"/>
        <v>0.3548387097</v>
      </c>
      <c r="M186" s="5">
        <f t="shared" si="7"/>
        <v>0.00145028525</v>
      </c>
      <c r="N186" s="5">
        <f t="shared" si="12"/>
        <v>0.38</v>
      </c>
      <c r="O186" s="5">
        <f t="shared" si="8"/>
        <v>-0.06597054886</v>
      </c>
      <c r="P186" s="5">
        <f t="shared" si="9"/>
        <v>-0.001600514837</v>
      </c>
      <c r="Q186" s="9">
        <v>44544.833333333336</v>
      </c>
      <c r="R186" s="11" t="s">
        <v>24</v>
      </c>
      <c r="S186" s="12">
        <v>46877.24</v>
      </c>
      <c r="T186" s="12">
        <v>47890.84</v>
      </c>
      <c r="U186" s="12">
        <v>46877.24</v>
      </c>
      <c r="V186" s="12">
        <v>47814.19</v>
      </c>
      <c r="W186" s="10">
        <v>134.12316739</v>
      </c>
      <c r="X186" s="14">
        <f t="shared" si="13"/>
        <v>0.01998731154</v>
      </c>
      <c r="AE186" s="8"/>
      <c r="AF186" s="6"/>
      <c r="AG186" s="2"/>
      <c r="AH186" s="8"/>
      <c r="AI186" s="8"/>
      <c r="AJ186" s="8"/>
      <c r="AK186" s="8"/>
      <c r="AL186" s="8"/>
    </row>
    <row r="187">
      <c r="A187" s="9">
        <v>44544.62796901329</v>
      </c>
      <c r="B187" s="4">
        <f t="shared" si="1"/>
        <v>44544.8363</v>
      </c>
      <c r="C187" s="10">
        <v>181.0</v>
      </c>
      <c r="D187" s="10">
        <v>99.0</v>
      </c>
      <c r="E187" s="10">
        <v>170.0</v>
      </c>
      <c r="F187" s="5">
        <f t="shared" si="10"/>
        <v>0.4022222222</v>
      </c>
      <c r="G187" s="5">
        <f t="shared" si="2"/>
        <v>0.04398036591</v>
      </c>
      <c r="H187" s="5">
        <f t="shared" si="3"/>
        <v>0.6464285714</v>
      </c>
      <c r="I187" s="5">
        <f t="shared" si="4"/>
        <v>-0.0001830041445</v>
      </c>
      <c r="J187" s="5">
        <f t="shared" si="11"/>
        <v>0.22</v>
      </c>
      <c r="K187" s="5">
        <f t="shared" si="5"/>
        <v>0.02421240518</v>
      </c>
      <c r="L187" s="5">
        <f t="shared" si="6"/>
        <v>0.3535714286</v>
      </c>
      <c r="M187" s="5">
        <f t="shared" si="7"/>
        <v>0.0001830041445</v>
      </c>
      <c r="N187" s="5">
        <f t="shared" si="12"/>
        <v>0.3777777778</v>
      </c>
      <c r="O187" s="5">
        <f t="shared" si="8"/>
        <v>-0.06819277108</v>
      </c>
      <c r="P187" s="5">
        <f t="shared" si="9"/>
        <v>-0.007412686748</v>
      </c>
      <c r="Q187" s="9">
        <v>44544.875</v>
      </c>
      <c r="R187" s="11" t="s">
        <v>24</v>
      </c>
      <c r="S187" s="12">
        <v>47814.19</v>
      </c>
      <c r="T187" s="12">
        <v>48673.31</v>
      </c>
      <c r="U187" s="12">
        <v>47781.96</v>
      </c>
      <c r="V187" s="12">
        <v>48312.51</v>
      </c>
      <c r="W187" s="10">
        <v>73.7474502</v>
      </c>
      <c r="X187" s="14">
        <f t="shared" si="13"/>
        <v>0.0104220107</v>
      </c>
      <c r="AE187" s="8"/>
      <c r="AF187" s="6"/>
      <c r="AG187" s="2"/>
      <c r="AH187" s="8"/>
      <c r="AI187" s="8"/>
      <c r="AJ187" s="8"/>
      <c r="AK187" s="8"/>
      <c r="AL187" s="8"/>
    </row>
    <row r="188">
      <c r="A188" s="9">
        <v>44544.669011963684</v>
      </c>
      <c r="B188" s="4">
        <f t="shared" si="1"/>
        <v>44544.87735</v>
      </c>
      <c r="C188" s="10">
        <v>146.0</v>
      </c>
      <c r="D188" s="10">
        <v>90.0</v>
      </c>
      <c r="E188" s="10">
        <v>214.0</v>
      </c>
      <c r="F188" s="5">
        <f t="shared" si="10"/>
        <v>0.3244444444</v>
      </c>
      <c r="G188" s="5">
        <f t="shared" si="2"/>
        <v>-0.03379741187</v>
      </c>
      <c r="H188" s="5">
        <f t="shared" si="3"/>
        <v>0.6186440678</v>
      </c>
      <c r="I188" s="5">
        <f t="shared" si="4"/>
        <v>-0.02796750778</v>
      </c>
      <c r="J188" s="5">
        <f t="shared" si="11"/>
        <v>0.2</v>
      </c>
      <c r="K188" s="5">
        <f t="shared" si="5"/>
        <v>0.004212405176</v>
      </c>
      <c r="L188" s="5">
        <f t="shared" si="6"/>
        <v>0.3813559322</v>
      </c>
      <c r="M188" s="5">
        <f t="shared" si="7"/>
        <v>0.02796750778</v>
      </c>
      <c r="N188" s="5">
        <f t="shared" si="12"/>
        <v>0.4755555556</v>
      </c>
      <c r="O188" s="5">
        <f t="shared" si="8"/>
        <v>0.02958500669</v>
      </c>
      <c r="P188" s="5">
        <f t="shared" si="9"/>
        <v>-0.003644347795</v>
      </c>
      <c r="Q188" s="9">
        <v>44544.916666666664</v>
      </c>
      <c r="R188" s="11" t="s">
        <v>24</v>
      </c>
      <c r="S188" s="12">
        <v>48312.51</v>
      </c>
      <c r="T188" s="12">
        <v>48477.81</v>
      </c>
      <c r="U188" s="12">
        <v>48000.0</v>
      </c>
      <c r="V188" s="12">
        <v>48301.14</v>
      </c>
      <c r="W188" s="10">
        <v>40.98148098</v>
      </c>
      <c r="X188" s="14">
        <f t="shared" si="13"/>
        <v>-0.0002353427715</v>
      </c>
      <c r="AE188" s="8"/>
      <c r="AF188" s="6"/>
      <c r="AG188" s="2"/>
      <c r="AH188" s="8"/>
      <c r="AI188" s="8"/>
      <c r="AJ188" s="8"/>
      <c r="AK188" s="8"/>
      <c r="AL188" s="8"/>
    </row>
    <row r="189">
      <c r="A189" s="9">
        <v>44544.71069622223</v>
      </c>
      <c r="B189" s="4">
        <f t="shared" si="1"/>
        <v>44544.91903</v>
      </c>
      <c r="C189" s="10">
        <v>147.0</v>
      </c>
      <c r="D189" s="10">
        <v>90.0</v>
      </c>
      <c r="E189" s="10">
        <v>213.0</v>
      </c>
      <c r="F189" s="5">
        <f t="shared" si="10"/>
        <v>0.3266666667</v>
      </c>
      <c r="G189" s="5">
        <f t="shared" si="2"/>
        <v>-0.03157518965</v>
      </c>
      <c r="H189" s="5">
        <f t="shared" si="3"/>
        <v>0.6202531646</v>
      </c>
      <c r="I189" s="5">
        <f t="shared" si="4"/>
        <v>-0.02635841102</v>
      </c>
      <c r="J189" s="5">
        <f t="shared" si="11"/>
        <v>0.2</v>
      </c>
      <c r="K189" s="5">
        <f t="shared" si="5"/>
        <v>0.004212405176</v>
      </c>
      <c r="L189" s="5">
        <f t="shared" si="6"/>
        <v>0.3797468354</v>
      </c>
      <c r="M189" s="5">
        <f t="shared" si="7"/>
        <v>0.02635841102</v>
      </c>
      <c r="N189" s="5">
        <f t="shared" si="12"/>
        <v>0.4733333333</v>
      </c>
      <c r="O189" s="5">
        <f t="shared" si="8"/>
        <v>0.02736278447</v>
      </c>
      <c r="P189" s="5">
        <f t="shared" si="9"/>
        <v>-0.001683856334</v>
      </c>
      <c r="Q189" s="9">
        <v>44544.958333333336</v>
      </c>
      <c r="R189" s="11" t="s">
        <v>24</v>
      </c>
      <c r="S189" s="12">
        <v>48301.14</v>
      </c>
      <c r="T189" s="12">
        <v>48466.13</v>
      </c>
      <c r="U189" s="12">
        <v>48181.74</v>
      </c>
      <c r="V189" s="12">
        <v>48384.52</v>
      </c>
      <c r="W189" s="10">
        <v>61.04046677</v>
      </c>
      <c r="X189" s="14">
        <f t="shared" si="13"/>
        <v>0.001726253252</v>
      </c>
      <c r="AE189" s="8"/>
      <c r="AF189" s="6"/>
      <c r="AG189" s="2"/>
      <c r="AH189" s="8"/>
      <c r="AI189" s="8"/>
      <c r="AJ189" s="8"/>
      <c r="AK189" s="8"/>
      <c r="AL189" s="8"/>
    </row>
    <row r="190">
      <c r="A190" s="9">
        <v>44544.758029932455</v>
      </c>
      <c r="B190" s="4">
        <f t="shared" si="1"/>
        <v>44544.96636</v>
      </c>
      <c r="C190" s="10">
        <v>143.0</v>
      </c>
      <c r="D190" s="10">
        <v>93.0</v>
      </c>
      <c r="E190" s="10">
        <v>214.0</v>
      </c>
      <c r="F190" s="5">
        <f t="shared" si="10"/>
        <v>0.3177777778</v>
      </c>
      <c r="G190" s="5">
        <f t="shared" si="2"/>
        <v>-0.04046407854</v>
      </c>
      <c r="H190" s="5">
        <f t="shared" si="3"/>
        <v>0.6059322034</v>
      </c>
      <c r="I190" s="5">
        <f t="shared" si="4"/>
        <v>-0.04067937218</v>
      </c>
      <c r="J190" s="5">
        <f t="shared" si="11"/>
        <v>0.2066666667</v>
      </c>
      <c r="K190" s="5">
        <f t="shared" si="5"/>
        <v>0.01087907184</v>
      </c>
      <c r="L190" s="5">
        <f t="shared" si="6"/>
        <v>0.3940677966</v>
      </c>
      <c r="M190" s="5">
        <f t="shared" si="7"/>
        <v>0.04067937218</v>
      </c>
      <c r="N190" s="5">
        <f t="shared" si="12"/>
        <v>0.4755555556</v>
      </c>
      <c r="O190" s="5">
        <f t="shared" si="8"/>
        <v>0.02958500669</v>
      </c>
      <c r="P190" s="5">
        <f t="shared" si="9"/>
        <v>-0.01302899213</v>
      </c>
      <c r="Q190" s="9">
        <v>44545.0</v>
      </c>
      <c r="R190" s="11" t="s">
        <v>24</v>
      </c>
      <c r="S190" s="12">
        <v>48384.52</v>
      </c>
      <c r="T190" s="12">
        <v>48784.28</v>
      </c>
      <c r="U190" s="12">
        <v>48088.6</v>
      </c>
      <c r="V190" s="12">
        <v>48148.67</v>
      </c>
      <c r="W190" s="10">
        <v>45.563215</v>
      </c>
      <c r="X190" s="14">
        <f t="shared" si="13"/>
        <v>-0.004874492916</v>
      </c>
      <c r="AE190" s="8"/>
      <c r="AF190" s="6"/>
      <c r="AG190" s="2"/>
      <c r="AH190" s="8"/>
      <c r="AI190" s="8"/>
      <c r="AJ190" s="8"/>
      <c r="AK190" s="8"/>
      <c r="AL190" s="8"/>
    </row>
    <row r="191">
      <c r="A191" s="9">
        <v>44544.841898492756</v>
      </c>
      <c r="B191" s="4">
        <f t="shared" si="1"/>
        <v>44545.05023</v>
      </c>
      <c r="C191" s="10">
        <v>139.0</v>
      </c>
      <c r="D191" s="10">
        <v>93.0</v>
      </c>
      <c r="E191" s="10">
        <v>218.0</v>
      </c>
      <c r="F191" s="5">
        <f t="shared" si="10"/>
        <v>0.3088888889</v>
      </c>
      <c r="G191" s="5">
        <f t="shared" si="2"/>
        <v>-0.04935296743</v>
      </c>
      <c r="H191" s="5">
        <f t="shared" si="3"/>
        <v>0.599137931</v>
      </c>
      <c r="I191" s="5">
        <f t="shared" si="4"/>
        <v>-0.04747364454</v>
      </c>
      <c r="J191" s="5">
        <f t="shared" si="11"/>
        <v>0.2066666667</v>
      </c>
      <c r="K191" s="5">
        <f t="shared" si="5"/>
        <v>0.01087907184</v>
      </c>
      <c r="L191" s="5">
        <f t="shared" si="6"/>
        <v>0.400862069</v>
      </c>
      <c r="M191" s="5">
        <f t="shared" si="7"/>
        <v>0.04747364454</v>
      </c>
      <c r="N191" s="5">
        <f t="shared" si="12"/>
        <v>0.4844444444</v>
      </c>
      <c r="O191" s="5">
        <f t="shared" si="8"/>
        <v>0.03847389558</v>
      </c>
      <c r="P191" s="5">
        <f t="shared" si="9"/>
        <v>-0.001884972985</v>
      </c>
      <c r="Q191" s="9">
        <v>44545.083333333336</v>
      </c>
      <c r="R191" s="11" t="s">
        <v>24</v>
      </c>
      <c r="S191" s="10">
        <v>48090.74</v>
      </c>
      <c r="T191" s="10">
        <v>48096.18</v>
      </c>
      <c r="U191" s="10">
        <v>47844.96</v>
      </c>
      <c r="V191" s="10">
        <v>48005.52</v>
      </c>
      <c r="W191" s="10">
        <v>10.43000491</v>
      </c>
      <c r="X191" s="14">
        <f t="shared" si="13"/>
        <v>-0.001772066722</v>
      </c>
      <c r="AE191" s="8"/>
      <c r="AF191" s="6"/>
      <c r="AG191" s="2"/>
      <c r="AH191" s="8"/>
      <c r="AI191" s="8"/>
      <c r="AJ191" s="8"/>
      <c r="AK191" s="8"/>
      <c r="AL191" s="8"/>
    </row>
    <row r="192">
      <c r="A192" s="9">
        <v>44544.88995476711</v>
      </c>
      <c r="B192" s="4">
        <f t="shared" si="1"/>
        <v>44545.09829</v>
      </c>
      <c r="C192" s="10">
        <v>141.0</v>
      </c>
      <c r="D192" s="10">
        <v>94.0</v>
      </c>
      <c r="E192" s="10">
        <v>215.0</v>
      </c>
      <c r="F192" s="5">
        <f t="shared" si="10"/>
        <v>0.3133333333</v>
      </c>
      <c r="G192" s="5">
        <f t="shared" si="2"/>
        <v>-0.04490852298</v>
      </c>
      <c r="H192" s="5">
        <f t="shared" si="3"/>
        <v>0.6</v>
      </c>
      <c r="I192" s="5">
        <f t="shared" si="4"/>
        <v>-0.04661157557</v>
      </c>
      <c r="J192" s="5">
        <f t="shared" si="11"/>
        <v>0.2088888889</v>
      </c>
      <c r="K192" s="5">
        <f t="shared" si="5"/>
        <v>0.01310129407</v>
      </c>
      <c r="L192" s="5">
        <f t="shared" si="6"/>
        <v>0.4</v>
      </c>
      <c r="M192" s="5">
        <f t="shared" si="7"/>
        <v>0.04661157557</v>
      </c>
      <c r="N192" s="5">
        <f t="shared" si="12"/>
        <v>0.4777777778</v>
      </c>
      <c r="O192" s="5">
        <f t="shared" si="8"/>
        <v>0.03180722892</v>
      </c>
      <c r="P192" s="5">
        <f t="shared" si="9"/>
        <v>-0.0005570573955</v>
      </c>
      <c r="Q192" s="9">
        <v>44545.125</v>
      </c>
      <c r="R192" s="11" t="s">
        <v>24</v>
      </c>
      <c r="S192" s="10">
        <v>48005.52</v>
      </c>
      <c r="T192" s="10">
        <v>48307.41</v>
      </c>
      <c r="U192" s="10">
        <v>47924.95</v>
      </c>
      <c r="V192" s="10">
        <v>48280.5</v>
      </c>
      <c r="W192" s="10">
        <v>34.87767856</v>
      </c>
      <c r="X192" s="14">
        <f t="shared" si="13"/>
        <v>0.00572809127</v>
      </c>
      <c r="AE192" s="8"/>
      <c r="AF192" s="6"/>
      <c r="AG192" s="2"/>
      <c r="AH192" s="8"/>
      <c r="AI192" s="8"/>
      <c r="AJ192" s="8"/>
      <c r="AK192" s="8"/>
      <c r="AL192" s="8"/>
    </row>
    <row r="193">
      <c r="A193" s="9">
        <v>44545.27807356591</v>
      </c>
      <c r="B193" s="4">
        <f t="shared" si="1"/>
        <v>44545.48641</v>
      </c>
      <c r="C193" s="10">
        <v>186.0</v>
      </c>
      <c r="D193" s="10">
        <v>67.0</v>
      </c>
      <c r="E193" s="10">
        <v>197.0</v>
      </c>
      <c r="F193" s="5">
        <f t="shared" si="10"/>
        <v>0.4133333333</v>
      </c>
      <c r="G193" s="5">
        <f t="shared" si="2"/>
        <v>0.05509147702</v>
      </c>
      <c r="H193" s="5">
        <f t="shared" si="3"/>
        <v>0.7351778656</v>
      </c>
      <c r="I193" s="5">
        <f t="shared" si="4"/>
        <v>0.08856629004</v>
      </c>
      <c r="J193" s="5">
        <f t="shared" si="11"/>
        <v>0.1488888889</v>
      </c>
      <c r="K193" s="5">
        <f t="shared" si="5"/>
        <v>-0.04689870593</v>
      </c>
      <c r="L193" s="5">
        <f t="shared" si="6"/>
        <v>0.2648221344</v>
      </c>
      <c r="M193" s="5">
        <f t="shared" si="7"/>
        <v>-0.08856629004</v>
      </c>
      <c r="N193" s="5">
        <f t="shared" si="12"/>
        <v>0.4377777778</v>
      </c>
      <c r="O193" s="5">
        <f t="shared" si="8"/>
        <v>-0.008192771084</v>
      </c>
      <c r="P193" s="5">
        <f t="shared" si="9"/>
        <v>-0.01425788823</v>
      </c>
      <c r="Q193" s="9">
        <v>44545.5</v>
      </c>
      <c r="R193" s="11" t="s">
        <v>24</v>
      </c>
      <c r="S193" s="10">
        <v>48145.32</v>
      </c>
      <c r="T193" s="10">
        <v>48305.19</v>
      </c>
      <c r="U193" s="10">
        <v>47549.82</v>
      </c>
      <c r="V193" s="10">
        <v>47616.46</v>
      </c>
      <c r="W193" s="10">
        <v>67.54741864</v>
      </c>
      <c r="X193" s="14">
        <f t="shared" si="13"/>
        <v>-0.01098466061</v>
      </c>
      <c r="AE193" s="8"/>
      <c r="AF193" s="6"/>
      <c r="AG193" s="2"/>
      <c r="AH193" s="8"/>
      <c r="AI193" s="8"/>
      <c r="AJ193" s="8"/>
      <c r="AK193" s="8"/>
      <c r="AL193" s="8"/>
    </row>
    <row r="194">
      <c r="A194" s="9">
        <v>44545.35161780731</v>
      </c>
      <c r="B194" s="4">
        <f t="shared" si="1"/>
        <v>44545.55995</v>
      </c>
      <c r="C194" s="10">
        <v>191.0</v>
      </c>
      <c r="D194" s="10">
        <v>64.0</v>
      </c>
      <c r="E194" s="10">
        <v>195.0</v>
      </c>
      <c r="F194" s="5">
        <f t="shared" si="10"/>
        <v>0.4244444444</v>
      </c>
      <c r="G194" s="5">
        <f t="shared" si="2"/>
        <v>0.06620258813</v>
      </c>
      <c r="H194" s="5">
        <f t="shared" si="3"/>
        <v>0.7490196078</v>
      </c>
      <c r="I194" s="5">
        <f t="shared" si="4"/>
        <v>0.1024080323</v>
      </c>
      <c r="J194" s="5">
        <f t="shared" si="11"/>
        <v>0.1422222222</v>
      </c>
      <c r="K194" s="5">
        <f t="shared" si="5"/>
        <v>-0.0535653726</v>
      </c>
      <c r="L194" s="5">
        <f t="shared" si="6"/>
        <v>0.2509803922</v>
      </c>
      <c r="M194" s="5">
        <f t="shared" si="7"/>
        <v>-0.1024080323</v>
      </c>
      <c r="N194" s="5">
        <f t="shared" si="12"/>
        <v>0.4333333333</v>
      </c>
      <c r="O194" s="5">
        <f t="shared" si="8"/>
        <v>-0.01263721553</v>
      </c>
      <c r="P194" s="5">
        <f t="shared" si="9"/>
        <v>-0.008275483916</v>
      </c>
      <c r="Q194" s="9">
        <v>44545.583333333336</v>
      </c>
      <c r="R194" s="11" t="s">
        <v>24</v>
      </c>
      <c r="S194" s="12">
        <v>47670.69</v>
      </c>
      <c r="T194" s="12">
        <v>47782.1</v>
      </c>
      <c r="U194" s="12">
        <v>47224.81</v>
      </c>
      <c r="V194" s="12">
        <v>47386.68</v>
      </c>
      <c r="W194" s="10">
        <v>46.05332468</v>
      </c>
      <c r="X194" s="14">
        <f t="shared" si="13"/>
        <v>-0.005957748881</v>
      </c>
      <c r="AE194" s="8"/>
      <c r="AF194" s="6"/>
      <c r="AG194" s="2"/>
      <c r="AH194" s="8"/>
      <c r="AI194" s="8"/>
      <c r="AJ194" s="8"/>
      <c r="AK194" s="8"/>
      <c r="AL194" s="8"/>
    </row>
    <row r="195">
      <c r="A195" s="9">
        <v>44545.39863754619</v>
      </c>
      <c r="B195" s="4">
        <f t="shared" si="1"/>
        <v>44545.60697</v>
      </c>
      <c r="C195" s="10">
        <v>189.0</v>
      </c>
      <c r="D195" s="10">
        <v>64.0</v>
      </c>
      <c r="E195" s="10">
        <v>197.0</v>
      </c>
      <c r="F195" s="5">
        <f t="shared" si="10"/>
        <v>0.42</v>
      </c>
      <c r="G195" s="5">
        <f t="shared" si="2"/>
        <v>0.06175814369</v>
      </c>
      <c r="H195" s="5">
        <f t="shared" si="3"/>
        <v>0.7470355731</v>
      </c>
      <c r="I195" s="5">
        <f t="shared" si="4"/>
        <v>0.1004239975</v>
      </c>
      <c r="J195" s="5">
        <f t="shared" si="11"/>
        <v>0.1422222222</v>
      </c>
      <c r="K195" s="5">
        <f t="shared" si="5"/>
        <v>-0.0535653726</v>
      </c>
      <c r="L195" s="5">
        <f t="shared" si="6"/>
        <v>0.2529644269</v>
      </c>
      <c r="M195" s="5">
        <f t="shared" si="7"/>
        <v>-0.1004239975</v>
      </c>
      <c r="N195" s="5">
        <f t="shared" si="12"/>
        <v>0.4377777778</v>
      </c>
      <c r="O195" s="5">
        <f t="shared" si="8"/>
        <v>-0.008192771084</v>
      </c>
      <c r="P195" s="5">
        <f t="shared" si="9"/>
        <v>-0.01719632146</v>
      </c>
      <c r="Q195" s="9">
        <v>44545.625</v>
      </c>
      <c r="R195" s="11" t="s">
        <v>24</v>
      </c>
      <c r="S195" s="12">
        <v>47386.68</v>
      </c>
      <c r="T195" s="12">
        <v>47467.71</v>
      </c>
      <c r="U195" s="12">
        <v>46612.51</v>
      </c>
      <c r="V195" s="12">
        <v>46651.44</v>
      </c>
      <c r="W195" s="10">
        <v>104.16872993</v>
      </c>
      <c r="X195" s="14">
        <f t="shared" si="13"/>
        <v>-0.01551575253</v>
      </c>
      <c r="AE195" s="8"/>
      <c r="AF195" s="6"/>
      <c r="AG195" s="2"/>
      <c r="AH195" s="8"/>
      <c r="AI195" s="8"/>
      <c r="AJ195" s="8"/>
      <c r="AK195" s="8"/>
      <c r="AL195" s="8"/>
    </row>
    <row r="196">
      <c r="A196" s="9">
        <v>44545.53230864545</v>
      </c>
      <c r="B196" s="4">
        <f t="shared" si="1"/>
        <v>44545.74064</v>
      </c>
      <c r="C196" s="10">
        <v>183.0</v>
      </c>
      <c r="D196" s="10">
        <v>82.0</v>
      </c>
      <c r="E196" s="10">
        <v>185.0</v>
      </c>
      <c r="F196" s="5">
        <f t="shared" si="10"/>
        <v>0.4066666667</v>
      </c>
      <c r="G196" s="5">
        <f t="shared" si="2"/>
        <v>0.04842481035</v>
      </c>
      <c r="H196" s="5">
        <f t="shared" si="3"/>
        <v>0.6905660377</v>
      </c>
      <c r="I196" s="5">
        <f t="shared" si="4"/>
        <v>0.04395446216</v>
      </c>
      <c r="J196" s="5">
        <f t="shared" si="11"/>
        <v>0.1822222222</v>
      </c>
      <c r="K196" s="5">
        <f t="shared" si="5"/>
        <v>-0.0135653726</v>
      </c>
      <c r="L196" s="5">
        <f t="shared" si="6"/>
        <v>0.3094339623</v>
      </c>
      <c r="M196" s="5">
        <f t="shared" si="7"/>
        <v>-0.04395446216</v>
      </c>
      <c r="N196" s="5">
        <f t="shared" si="12"/>
        <v>0.4111111111</v>
      </c>
      <c r="O196" s="5">
        <f t="shared" si="8"/>
        <v>-0.03485943775</v>
      </c>
      <c r="P196" s="5">
        <f t="shared" si="9"/>
        <v>-0.009050817269</v>
      </c>
      <c r="Q196" s="9">
        <v>44545.75</v>
      </c>
      <c r="R196" s="11" t="s">
        <v>24</v>
      </c>
      <c r="S196" s="12">
        <v>47100.66</v>
      </c>
      <c r="T196" s="12">
        <v>48261.94</v>
      </c>
      <c r="U196" s="12">
        <v>47038.85</v>
      </c>
      <c r="V196" s="12">
        <v>47825.13</v>
      </c>
      <c r="W196" s="10">
        <v>117.36481453</v>
      </c>
      <c r="X196" s="14">
        <f t="shared" si="13"/>
        <v>0.01538131313</v>
      </c>
      <c r="AE196" s="8"/>
      <c r="AF196" s="6"/>
      <c r="AG196" s="2"/>
      <c r="AH196" s="8"/>
      <c r="AI196" s="8"/>
      <c r="AJ196" s="8"/>
      <c r="AK196" s="8"/>
      <c r="AL196" s="8"/>
    </row>
    <row r="197">
      <c r="A197" s="9">
        <v>44545.57408697917</v>
      </c>
      <c r="B197" s="4">
        <f t="shared" si="1"/>
        <v>44545.78242</v>
      </c>
      <c r="C197" s="10">
        <v>184.0</v>
      </c>
      <c r="D197" s="10">
        <v>80.0</v>
      </c>
      <c r="E197" s="10">
        <v>186.0</v>
      </c>
      <c r="F197" s="5">
        <f t="shared" si="10"/>
        <v>0.4088888889</v>
      </c>
      <c r="G197" s="5">
        <f t="shared" si="2"/>
        <v>0.05064703257</v>
      </c>
      <c r="H197" s="5">
        <f t="shared" si="3"/>
        <v>0.696969697</v>
      </c>
      <c r="I197" s="5">
        <f t="shared" si="4"/>
        <v>0.0503581214</v>
      </c>
      <c r="J197" s="5">
        <f t="shared" si="11"/>
        <v>0.1777777778</v>
      </c>
      <c r="K197" s="5">
        <f t="shared" si="5"/>
        <v>-0.01800981705</v>
      </c>
      <c r="L197" s="5">
        <f t="shared" si="6"/>
        <v>0.303030303</v>
      </c>
      <c r="M197" s="5">
        <f t="shared" si="7"/>
        <v>-0.0503581214</v>
      </c>
      <c r="N197" s="5">
        <f t="shared" si="12"/>
        <v>0.4133333333</v>
      </c>
      <c r="O197" s="5">
        <f t="shared" si="8"/>
        <v>-0.03263721553</v>
      </c>
      <c r="P197" s="5">
        <f t="shared" si="9"/>
        <v>-0.01216309112</v>
      </c>
      <c r="Q197" s="9">
        <v>44545.791666666664</v>
      </c>
      <c r="R197" s="11" t="s">
        <v>24</v>
      </c>
      <c r="S197" s="12">
        <v>47825.13</v>
      </c>
      <c r="T197" s="12">
        <v>49270.37</v>
      </c>
      <c r="U197" s="12">
        <v>47250.0</v>
      </c>
      <c r="V197" s="12">
        <v>48671.09</v>
      </c>
      <c r="W197" s="10">
        <v>465.36519286</v>
      </c>
      <c r="X197" s="14">
        <f t="shared" si="13"/>
        <v>0.01768860848</v>
      </c>
      <c r="AE197" s="8"/>
      <c r="AF197" s="6"/>
      <c r="AG197" s="2"/>
      <c r="AH197" s="8"/>
      <c r="AI197" s="8"/>
      <c r="AJ197" s="8"/>
      <c r="AK197" s="8"/>
      <c r="AL197" s="8"/>
    </row>
    <row r="198">
      <c r="A198" s="9">
        <v>44545.65779415067</v>
      </c>
      <c r="B198" s="4">
        <f t="shared" si="1"/>
        <v>44545.86613</v>
      </c>
      <c r="C198" s="10">
        <v>179.0</v>
      </c>
      <c r="D198" s="10">
        <v>79.0</v>
      </c>
      <c r="E198" s="10">
        <v>192.0</v>
      </c>
      <c r="F198" s="5">
        <f t="shared" si="10"/>
        <v>0.3977777778</v>
      </c>
      <c r="G198" s="5">
        <f t="shared" si="2"/>
        <v>0.03953592146</v>
      </c>
      <c r="H198" s="5">
        <f t="shared" si="3"/>
        <v>0.6937984496</v>
      </c>
      <c r="I198" s="5">
        <f t="shared" si="4"/>
        <v>0.04718687404</v>
      </c>
      <c r="J198" s="5">
        <f t="shared" si="11"/>
        <v>0.1755555556</v>
      </c>
      <c r="K198" s="5">
        <f t="shared" si="5"/>
        <v>-0.02023203927</v>
      </c>
      <c r="L198" s="5">
        <f t="shared" si="6"/>
        <v>0.3062015504</v>
      </c>
      <c r="M198" s="5">
        <f t="shared" si="7"/>
        <v>-0.04718687404</v>
      </c>
      <c r="N198" s="5">
        <f t="shared" si="12"/>
        <v>0.4266666667</v>
      </c>
      <c r="O198" s="5">
        <f t="shared" si="8"/>
        <v>-0.0193038822</v>
      </c>
      <c r="P198" s="5">
        <f t="shared" si="9"/>
        <v>-0.003827038126</v>
      </c>
      <c r="Q198" s="9">
        <v>44545.875</v>
      </c>
      <c r="R198" s="11" t="s">
        <v>24</v>
      </c>
      <c r="S198" s="10">
        <v>49223.69</v>
      </c>
      <c r="T198" s="10">
        <v>49385.45</v>
      </c>
      <c r="U198" s="10">
        <v>48951.97</v>
      </c>
      <c r="V198" s="10">
        <v>49196.45</v>
      </c>
      <c r="W198" s="10">
        <v>54.53608834</v>
      </c>
      <c r="X198" s="14">
        <f t="shared" si="13"/>
        <v>-0.0005533920761</v>
      </c>
      <c r="AE198" s="8"/>
      <c r="AF198" s="6"/>
      <c r="AG198" s="2"/>
      <c r="AH198" s="8"/>
      <c r="AI198" s="8"/>
      <c r="AJ198" s="8"/>
      <c r="AK198" s="8"/>
      <c r="AL198" s="8"/>
    </row>
    <row r="199">
      <c r="A199" s="9">
        <v>44545.670619510325</v>
      </c>
      <c r="B199" s="4">
        <f t="shared" si="1"/>
        <v>44545.87895</v>
      </c>
      <c r="C199" s="10">
        <v>178.0</v>
      </c>
      <c r="D199" s="10">
        <v>79.0</v>
      </c>
      <c r="E199" s="10">
        <v>193.0</v>
      </c>
      <c r="F199" s="5">
        <f t="shared" si="10"/>
        <v>0.3955555556</v>
      </c>
      <c r="G199" s="5">
        <f t="shared" si="2"/>
        <v>0.03731369924</v>
      </c>
      <c r="H199" s="5">
        <f t="shared" si="3"/>
        <v>0.6926070039</v>
      </c>
      <c r="I199" s="5">
        <f t="shared" si="4"/>
        <v>0.04599542832</v>
      </c>
      <c r="J199" s="5">
        <f t="shared" si="11"/>
        <v>0.1755555556</v>
      </c>
      <c r="K199" s="5">
        <f t="shared" si="5"/>
        <v>-0.02023203927</v>
      </c>
      <c r="L199" s="5">
        <f t="shared" si="6"/>
        <v>0.3073929961</v>
      </c>
      <c r="M199" s="5">
        <f t="shared" si="7"/>
        <v>-0.04599542832</v>
      </c>
      <c r="N199" s="5">
        <f t="shared" si="12"/>
        <v>0.4288888889</v>
      </c>
      <c r="O199" s="5">
        <f t="shared" si="8"/>
        <v>-0.01708165997</v>
      </c>
      <c r="P199" s="5">
        <f t="shared" si="9"/>
        <v>-0.01002991514</v>
      </c>
      <c r="Q199" s="9">
        <v>44545.916666666664</v>
      </c>
      <c r="R199" s="11" t="s">
        <v>24</v>
      </c>
      <c r="S199" s="12">
        <v>49196.45</v>
      </c>
      <c r="T199" s="12">
        <v>49252.66</v>
      </c>
      <c r="U199" s="12">
        <v>48629.96</v>
      </c>
      <c r="V199" s="12">
        <v>48758.66</v>
      </c>
      <c r="W199" s="10">
        <v>71.93015978</v>
      </c>
      <c r="X199" s="14">
        <f t="shared" si="13"/>
        <v>-0.008898812821</v>
      </c>
      <c r="AE199" s="8"/>
      <c r="AF199" s="6"/>
      <c r="AG199" s="2"/>
      <c r="AH199" s="8"/>
      <c r="AI199" s="8"/>
      <c r="AJ199" s="8"/>
      <c r="AK199" s="8"/>
      <c r="AL199" s="8"/>
    </row>
    <row r="200">
      <c r="A200" s="9">
        <v>44545.754027250645</v>
      </c>
      <c r="B200" s="4">
        <f t="shared" si="1"/>
        <v>44545.96236</v>
      </c>
      <c r="C200" s="10">
        <v>179.0</v>
      </c>
      <c r="D200" s="10">
        <v>78.0</v>
      </c>
      <c r="E200" s="10">
        <v>193.0</v>
      </c>
      <c r="F200" s="5">
        <f t="shared" si="10"/>
        <v>0.3977777778</v>
      </c>
      <c r="G200" s="5">
        <f t="shared" si="2"/>
        <v>0.03953592146</v>
      </c>
      <c r="H200" s="5">
        <f t="shared" si="3"/>
        <v>0.6964980545</v>
      </c>
      <c r="I200" s="5">
        <f t="shared" si="4"/>
        <v>0.0498864789</v>
      </c>
      <c r="J200" s="5">
        <f t="shared" si="11"/>
        <v>0.1733333333</v>
      </c>
      <c r="K200" s="5">
        <f t="shared" si="5"/>
        <v>-0.02245426149</v>
      </c>
      <c r="L200" s="5">
        <f t="shared" si="6"/>
        <v>0.3035019455</v>
      </c>
      <c r="M200" s="5">
        <f t="shared" si="7"/>
        <v>-0.0498864789</v>
      </c>
      <c r="N200" s="5">
        <f t="shared" si="12"/>
        <v>0.4288888889</v>
      </c>
      <c r="O200" s="5">
        <f t="shared" si="8"/>
        <v>-0.01708165997</v>
      </c>
      <c r="P200" s="5">
        <f t="shared" si="9"/>
        <v>-0.00455756112</v>
      </c>
      <c r="Q200" s="9">
        <v>44546.0</v>
      </c>
      <c r="R200" s="11" t="s">
        <v>24</v>
      </c>
      <c r="S200" s="12">
        <v>48894.87</v>
      </c>
      <c r="T200" s="12">
        <v>49289.52</v>
      </c>
      <c r="U200" s="12">
        <v>48764.63</v>
      </c>
      <c r="V200" s="12">
        <v>49064.88</v>
      </c>
      <c r="W200" s="10">
        <v>71.38466361</v>
      </c>
      <c r="X200" s="14">
        <f t="shared" si="13"/>
        <v>0.003477051887</v>
      </c>
      <c r="AE200" s="8"/>
      <c r="AF200" s="6"/>
      <c r="AG200" s="2"/>
      <c r="AH200" s="8"/>
      <c r="AI200" s="8"/>
      <c r="AJ200" s="8"/>
      <c r="AK200" s="8"/>
      <c r="AL200" s="8"/>
    </row>
    <row r="201">
      <c r="A201" s="9">
        <v>44545.802547576066</v>
      </c>
      <c r="B201" s="4">
        <f t="shared" si="1"/>
        <v>44546.01088</v>
      </c>
      <c r="C201" s="10">
        <v>191.0</v>
      </c>
      <c r="D201" s="10">
        <v>69.0</v>
      </c>
      <c r="E201" s="10">
        <v>190.0</v>
      </c>
      <c r="F201" s="5">
        <f t="shared" si="10"/>
        <v>0.4244444444</v>
      </c>
      <c r="G201" s="5">
        <f t="shared" si="2"/>
        <v>0.06620258813</v>
      </c>
      <c r="H201" s="5">
        <f t="shared" si="3"/>
        <v>0.7346153846</v>
      </c>
      <c r="I201" s="5">
        <f t="shared" si="4"/>
        <v>0.08800380904</v>
      </c>
      <c r="J201" s="5">
        <f t="shared" si="11"/>
        <v>0.1533333333</v>
      </c>
      <c r="K201" s="5">
        <f t="shared" si="5"/>
        <v>-0.04245426149</v>
      </c>
      <c r="L201" s="5">
        <f t="shared" si="6"/>
        <v>0.2653846154</v>
      </c>
      <c r="M201" s="5">
        <f t="shared" si="7"/>
        <v>-0.08800380904</v>
      </c>
      <c r="N201" s="5">
        <f t="shared" si="12"/>
        <v>0.4222222222</v>
      </c>
      <c r="O201" s="5">
        <f t="shared" si="8"/>
        <v>-0.02374832664</v>
      </c>
      <c r="P201" s="5">
        <f t="shared" si="9"/>
        <v>-0.001989994276</v>
      </c>
      <c r="Q201" s="9">
        <v>44546.041666666664</v>
      </c>
      <c r="R201" s="11" t="s">
        <v>24</v>
      </c>
      <c r="S201" s="12">
        <v>49064.88</v>
      </c>
      <c r="T201" s="12">
        <v>49145.87</v>
      </c>
      <c r="U201" s="12">
        <v>48865.87</v>
      </c>
      <c r="V201" s="12">
        <v>49048.07</v>
      </c>
      <c r="W201" s="10">
        <v>28.9960577</v>
      </c>
      <c r="X201" s="14">
        <f t="shared" si="13"/>
        <v>-0.0003426075841</v>
      </c>
      <c r="AE201" s="8"/>
      <c r="AF201" s="6"/>
      <c r="AG201" s="2"/>
      <c r="AH201" s="8"/>
      <c r="AI201" s="8"/>
      <c r="AJ201" s="8"/>
      <c r="AK201" s="8"/>
      <c r="AL201" s="8"/>
    </row>
    <row r="202">
      <c r="A202" s="9">
        <v>44545.842081254006</v>
      </c>
      <c r="B202" s="4">
        <f t="shared" si="1"/>
        <v>44546.05041</v>
      </c>
      <c r="C202" s="10">
        <v>175.0</v>
      </c>
      <c r="D202" s="10">
        <v>80.0</v>
      </c>
      <c r="E202" s="10">
        <v>195.0</v>
      </c>
      <c r="F202" s="5">
        <f t="shared" si="10"/>
        <v>0.3888888889</v>
      </c>
      <c r="G202" s="5">
        <f t="shared" si="2"/>
        <v>0.03064703257</v>
      </c>
      <c r="H202" s="5">
        <f t="shared" si="3"/>
        <v>0.6862745098</v>
      </c>
      <c r="I202" s="5">
        <f t="shared" si="4"/>
        <v>0.03966293423</v>
      </c>
      <c r="J202" s="5">
        <f t="shared" si="11"/>
        <v>0.1777777778</v>
      </c>
      <c r="K202" s="5">
        <f t="shared" si="5"/>
        <v>-0.01800981705</v>
      </c>
      <c r="L202" s="5">
        <f t="shared" si="6"/>
        <v>0.3137254902</v>
      </c>
      <c r="M202" s="5">
        <f t="shared" si="7"/>
        <v>-0.03966293423</v>
      </c>
      <c r="N202" s="5">
        <f t="shared" si="12"/>
        <v>0.4333333333</v>
      </c>
      <c r="O202" s="5">
        <f t="shared" si="8"/>
        <v>-0.01263721553</v>
      </c>
      <c r="P202" s="5">
        <f t="shared" si="9"/>
        <v>-0.0008571202715</v>
      </c>
      <c r="Q202" s="9">
        <v>44546.083333333336</v>
      </c>
      <c r="R202" s="11" t="s">
        <v>24</v>
      </c>
      <c r="S202" s="12">
        <v>49048.07</v>
      </c>
      <c r="T202" s="12">
        <v>49082.96</v>
      </c>
      <c r="U202" s="12">
        <v>48885.3</v>
      </c>
      <c r="V202" s="12">
        <v>49040.89</v>
      </c>
      <c r="W202" s="10">
        <v>19.27042809</v>
      </c>
      <c r="X202" s="14">
        <f t="shared" si="13"/>
        <v>-0.0001463870036</v>
      </c>
      <c r="AE202" s="8"/>
      <c r="AF202" s="6"/>
      <c r="AG202" s="2"/>
      <c r="AH202" s="8"/>
      <c r="AI202" s="8"/>
      <c r="AJ202" s="8"/>
      <c r="AK202" s="8"/>
      <c r="AL202" s="8"/>
    </row>
    <row r="203">
      <c r="A203" s="9">
        <v>44545.89626578921</v>
      </c>
      <c r="B203" s="4">
        <f t="shared" si="1"/>
        <v>44546.1046</v>
      </c>
      <c r="C203" s="10">
        <v>180.0</v>
      </c>
      <c r="D203" s="10">
        <v>82.0</v>
      </c>
      <c r="E203" s="10">
        <v>188.0</v>
      </c>
      <c r="F203" s="5">
        <f t="shared" si="10"/>
        <v>0.4</v>
      </c>
      <c r="G203" s="5">
        <f t="shared" si="2"/>
        <v>0.04175814369</v>
      </c>
      <c r="H203" s="5">
        <f t="shared" si="3"/>
        <v>0.6870229008</v>
      </c>
      <c r="I203" s="5">
        <f t="shared" si="4"/>
        <v>0.04041132519</v>
      </c>
      <c r="J203" s="5">
        <f t="shared" si="11"/>
        <v>0.1822222222</v>
      </c>
      <c r="K203" s="5">
        <f t="shared" si="5"/>
        <v>-0.0135653726</v>
      </c>
      <c r="L203" s="5">
        <f t="shared" si="6"/>
        <v>0.3129770992</v>
      </c>
      <c r="M203" s="5">
        <f t="shared" si="7"/>
        <v>-0.04041132519</v>
      </c>
      <c r="N203" s="5">
        <f t="shared" si="12"/>
        <v>0.4177777778</v>
      </c>
      <c r="O203" s="5">
        <f t="shared" si="8"/>
        <v>-0.02819277108</v>
      </c>
      <c r="P203" s="5">
        <f t="shared" si="9"/>
        <v>-0.004562350458</v>
      </c>
      <c r="Q203" s="9">
        <v>44546.125</v>
      </c>
      <c r="R203" s="11" t="s">
        <v>24</v>
      </c>
      <c r="S203" s="12">
        <v>49040.89</v>
      </c>
      <c r="T203" s="12">
        <v>49062.43</v>
      </c>
      <c r="U203" s="12">
        <v>48737.41</v>
      </c>
      <c r="V203" s="12">
        <v>48838.59</v>
      </c>
      <c r="W203" s="10">
        <v>23.92036848</v>
      </c>
      <c r="X203" s="14">
        <f t="shared" si="13"/>
        <v>-0.00412512905</v>
      </c>
      <c r="AE203" s="8"/>
      <c r="AF203" s="6"/>
      <c r="AG203" s="2"/>
      <c r="AH203" s="8"/>
      <c r="AI203" s="8"/>
      <c r="AJ203" s="8"/>
      <c r="AK203" s="8"/>
      <c r="AL203" s="8"/>
    </row>
    <row r="204">
      <c r="A204" s="9">
        <v>44546.28337610971</v>
      </c>
      <c r="B204" s="4">
        <f t="shared" si="1"/>
        <v>44546.49171</v>
      </c>
      <c r="C204" s="10">
        <v>176.0</v>
      </c>
      <c r="D204" s="10">
        <v>79.0</v>
      </c>
      <c r="E204" s="10">
        <v>195.0</v>
      </c>
      <c r="F204" s="5">
        <f t="shared" si="10"/>
        <v>0.3911111111</v>
      </c>
      <c r="G204" s="5">
        <f t="shared" si="2"/>
        <v>0.0328692548</v>
      </c>
      <c r="H204" s="5">
        <f t="shared" si="3"/>
        <v>0.6901960784</v>
      </c>
      <c r="I204" s="5">
        <f t="shared" si="4"/>
        <v>0.04358450286</v>
      </c>
      <c r="J204" s="5">
        <f t="shared" si="11"/>
        <v>0.1755555556</v>
      </c>
      <c r="K204" s="5">
        <f t="shared" si="5"/>
        <v>-0.02023203927</v>
      </c>
      <c r="L204" s="5">
        <f t="shared" si="6"/>
        <v>0.3098039216</v>
      </c>
      <c r="M204" s="5">
        <f t="shared" si="7"/>
        <v>-0.04358450286</v>
      </c>
      <c r="N204" s="5">
        <f t="shared" si="12"/>
        <v>0.4333333333</v>
      </c>
      <c r="O204" s="5">
        <f t="shared" si="8"/>
        <v>-0.01263721553</v>
      </c>
      <c r="P204" s="5">
        <f t="shared" si="9"/>
        <v>-0.01097692768</v>
      </c>
      <c r="Q204" s="9">
        <v>44546.5</v>
      </c>
      <c r="R204" s="11" t="s">
        <v>24</v>
      </c>
      <c r="S204" s="10">
        <v>49242.21</v>
      </c>
      <c r="T204" s="10">
        <v>49246.02</v>
      </c>
      <c r="U204" s="10">
        <v>48673.02</v>
      </c>
      <c r="V204" s="10">
        <v>48705.45</v>
      </c>
      <c r="W204" s="10">
        <v>47.98172272</v>
      </c>
      <c r="X204" s="14">
        <f t="shared" si="13"/>
        <v>-0.01090040435</v>
      </c>
      <c r="AE204" s="8"/>
      <c r="AF204" s="6"/>
      <c r="AG204" s="2"/>
      <c r="AH204" s="8"/>
      <c r="AI204" s="8"/>
      <c r="AJ204" s="8"/>
      <c r="AK204" s="8"/>
      <c r="AL204" s="8"/>
    </row>
    <row r="205">
      <c r="A205" s="9">
        <v>44546.40666424794</v>
      </c>
      <c r="B205" s="4">
        <f t="shared" si="1"/>
        <v>44546.615</v>
      </c>
      <c r="C205" s="10">
        <v>174.0</v>
      </c>
      <c r="D205" s="10">
        <v>76.0</v>
      </c>
      <c r="E205" s="10">
        <v>200.0</v>
      </c>
      <c r="F205" s="5">
        <f t="shared" si="10"/>
        <v>0.3866666667</v>
      </c>
      <c r="G205" s="5">
        <f t="shared" si="2"/>
        <v>0.02842481035</v>
      </c>
      <c r="H205" s="5">
        <f t="shared" si="3"/>
        <v>0.696</v>
      </c>
      <c r="I205" s="5">
        <f t="shared" si="4"/>
        <v>0.04938842443</v>
      </c>
      <c r="J205" s="5">
        <f t="shared" si="11"/>
        <v>0.1688888889</v>
      </c>
      <c r="K205" s="5">
        <f t="shared" si="5"/>
        <v>-0.02689870593</v>
      </c>
      <c r="L205" s="5">
        <f t="shared" si="6"/>
        <v>0.304</v>
      </c>
      <c r="M205" s="5">
        <f t="shared" si="7"/>
        <v>-0.04938842443</v>
      </c>
      <c r="N205" s="5">
        <f t="shared" si="12"/>
        <v>0.4444444444</v>
      </c>
      <c r="O205" s="5">
        <f t="shared" si="8"/>
        <v>-0.001526104418</v>
      </c>
      <c r="P205" s="5">
        <f t="shared" si="9"/>
        <v>-0.002297355793</v>
      </c>
      <c r="Q205" s="9">
        <v>44546.625</v>
      </c>
      <c r="R205" s="11" t="s">
        <v>24</v>
      </c>
      <c r="S205" s="10">
        <v>48556.49</v>
      </c>
      <c r="T205" s="10">
        <v>48721.23</v>
      </c>
      <c r="U205" s="10">
        <v>48282.24</v>
      </c>
      <c r="V205" s="10">
        <v>48609.3</v>
      </c>
      <c r="W205" s="10">
        <v>40.36027045</v>
      </c>
      <c r="X205" s="14">
        <f t="shared" si="13"/>
        <v>0.001087599207</v>
      </c>
      <c r="AE205" s="8"/>
      <c r="AF205" s="6"/>
      <c r="AG205" s="2"/>
      <c r="AH205" s="8"/>
      <c r="AI205" s="8"/>
      <c r="AJ205" s="8"/>
      <c r="AK205" s="8"/>
      <c r="AL205" s="8"/>
    </row>
    <row r="206">
      <c r="A206" s="9">
        <v>44546.46366287099</v>
      </c>
      <c r="B206" s="4">
        <f t="shared" si="1"/>
        <v>44546.672</v>
      </c>
      <c r="C206" s="10">
        <v>221.0</v>
      </c>
      <c r="D206" s="10">
        <v>50.0</v>
      </c>
      <c r="E206" s="10">
        <v>179.0</v>
      </c>
      <c r="F206" s="5">
        <f t="shared" si="10"/>
        <v>0.4911111111</v>
      </c>
      <c r="G206" s="5">
        <f t="shared" si="2"/>
        <v>0.1328692548</v>
      </c>
      <c r="H206" s="5">
        <f t="shared" si="3"/>
        <v>0.815498155</v>
      </c>
      <c r="I206" s="5">
        <f t="shared" si="4"/>
        <v>0.1688865794</v>
      </c>
      <c r="J206" s="5">
        <f t="shared" si="11"/>
        <v>0.1111111111</v>
      </c>
      <c r="K206" s="5">
        <f t="shared" si="5"/>
        <v>-0.08467648371</v>
      </c>
      <c r="L206" s="5">
        <f t="shared" si="6"/>
        <v>0.184501845</v>
      </c>
      <c r="M206" s="5">
        <f t="shared" si="7"/>
        <v>-0.1688865794</v>
      </c>
      <c r="N206" s="5">
        <f t="shared" si="12"/>
        <v>0.3977777778</v>
      </c>
      <c r="O206" s="5">
        <f t="shared" si="8"/>
        <v>-0.04819277108</v>
      </c>
      <c r="P206" s="5">
        <f t="shared" si="9"/>
        <v>-0.008955457596</v>
      </c>
      <c r="Q206" s="9">
        <v>44546.708333333336</v>
      </c>
      <c r="R206" s="11" t="s">
        <v>24</v>
      </c>
      <c r="S206" s="12">
        <v>48534.65</v>
      </c>
      <c r="T206" s="12">
        <v>48534.65</v>
      </c>
      <c r="U206" s="12">
        <v>48072.49</v>
      </c>
      <c r="V206" s="12">
        <v>48100.0</v>
      </c>
      <c r="W206" s="10">
        <v>25.82960244</v>
      </c>
      <c r="X206" s="14">
        <f t="shared" si="13"/>
        <v>-0.008955457596</v>
      </c>
      <c r="AE206" s="8"/>
      <c r="AF206" s="6"/>
      <c r="AG206" s="2"/>
      <c r="AH206" s="8"/>
      <c r="AI206" s="8"/>
      <c r="AJ206" s="8"/>
      <c r="AK206" s="8"/>
      <c r="AL206" s="8"/>
    </row>
    <row r="207">
      <c r="A207" s="9">
        <v>44546.5026121199</v>
      </c>
      <c r="B207" s="4">
        <f t="shared" si="1"/>
        <v>44546.71095</v>
      </c>
      <c r="C207" s="10">
        <v>178.0</v>
      </c>
      <c r="D207" s="10">
        <v>77.0</v>
      </c>
      <c r="E207" s="10">
        <v>195.0</v>
      </c>
      <c r="F207" s="5">
        <f t="shared" si="10"/>
        <v>0.3955555556</v>
      </c>
      <c r="G207" s="5">
        <f t="shared" si="2"/>
        <v>0.03731369924</v>
      </c>
      <c r="H207" s="5">
        <f t="shared" si="3"/>
        <v>0.6980392157</v>
      </c>
      <c r="I207" s="5">
        <f t="shared" si="4"/>
        <v>0.05142764011</v>
      </c>
      <c r="J207" s="5">
        <f t="shared" si="11"/>
        <v>0.1711111111</v>
      </c>
      <c r="K207" s="5">
        <f t="shared" si="5"/>
        <v>-0.02467648371</v>
      </c>
      <c r="L207" s="5">
        <f t="shared" si="6"/>
        <v>0.3019607843</v>
      </c>
      <c r="M207" s="5">
        <f t="shared" si="7"/>
        <v>-0.05142764011</v>
      </c>
      <c r="N207" s="5">
        <f t="shared" si="12"/>
        <v>0.4333333333</v>
      </c>
      <c r="O207" s="5">
        <f t="shared" si="8"/>
        <v>-0.01263721553</v>
      </c>
      <c r="P207" s="5">
        <f t="shared" si="9"/>
        <v>-0.007189956151</v>
      </c>
      <c r="Q207" s="9">
        <v>44546.75</v>
      </c>
      <c r="R207" s="11" t="s">
        <v>24</v>
      </c>
      <c r="S207" s="12">
        <v>48100.0</v>
      </c>
      <c r="T207" s="12">
        <v>48348.0</v>
      </c>
      <c r="U207" s="12">
        <v>47879.61</v>
      </c>
      <c r="V207" s="12">
        <v>48000.38</v>
      </c>
      <c r="W207" s="10">
        <v>54.98545258</v>
      </c>
      <c r="X207" s="14">
        <f t="shared" si="13"/>
        <v>-0.002071101871</v>
      </c>
      <c r="AE207" s="8"/>
      <c r="AF207" s="6"/>
      <c r="AG207" s="2"/>
      <c r="AH207" s="8"/>
      <c r="AI207" s="8"/>
      <c r="AJ207" s="8"/>
      <c r="AK207" s="8"/>
      <c r="AL207" s="8"/>
    </row>
    <row r="208">
      <c r="A208" s="9">
        <v>44546.57489657178</v>
      </c>
      <c r="B208" s="4">
        <f t="shared" si="1"/>
        <v>44546.78323</v>
      </c>
      <c r="C208" s="10">
        <v>177.0</v>
      </c>
      <c r="D208" s="10">
        <v>77.0</v>
      </c>
      <c r="E208" s="10">
        <v>196.0</v>
      </c>
      <c r="F208" s="5">
        <f t="shared" si="10"/>
        <v>0.3933333333</v>
      </c>
      <c r="G208" s="5">
        <f t="shared" si="2"/>
        <v>0.03509147702</v>
      </c>
      <c r="H208" s="5">
        <f t="shared" si="3"/>
        <v>0.6968503937</v>
      </c>
      <c r="I208" s="5">
        <f t="shared" si="4"/>
        <v>0.05023881813</v>
      </c>
      <c r="J208" s="5">
        <f t="shared" si="11"/>
        <v>0.1711111111</v>
      </c>
      <c r="K208" s="5">
        <f t="shared" si="5"/>
        <v>-0.02467648371</v>
      </c>
      <c r="L208" s="5">
        <f t="shared" si="6"/>
        <v>0.3031496063</v>
      </c>
      <c r="M208" s="5">
        <f t="shared" si="7"/>
        <v>-0.05023881813</v>
      </c>
      <c r="N208" s="5">
        <f t="shared" si="12"/>
        <v>0.4355555556</v>
      </c>
      <c r="O208" s="5">
        <f t="shared" si="8"/>
        <v>-0.01041499331</v>
      </c>
      <c r="P208" s="5">
        <f t="shared" si="9"/>
        <v>-0.005225031694</v>
      </c>
      <c r="Q208" s="9">
        <v>44546.791666666664</v>
      </c>
      <c r="R208" s="11" t="s">
        <v>24</v>
      </c>
      <c r="S208" s="12">
        <v>48000.38</v>
      </c>
      <c r="T208" s="12">
        <v>48124.11</v>
      </c>
      <c r="U208" s="12">
        <v>47690.65</v>
      </c>
      <c r="V208" s="12">
        <v>47872.66</v>
      </c>
      <c r="W208" s="10">
        <v>41.1136173</v>
      </c>
      <c r="X208" s="14">
        <f t="shared" si="13"/>
        <v>-0.002660812269</v>
      </c>
      <c r="AE208" s="8"/>
      <c r="AF208" s="6"/>
      <c r="AG208" s="2"/>
      <c r="AH208" s="8"/>
      <c r="AI208" s="8"/>
      <c r="AJ208" s="8"/>
      <c r="AK208" s="8"/>
      <c r="AL208" s="8"/>
    </row>
    <row r="209">
      <c r="A209" s="9">
        <v>44546.601752423056</v>
      </c>
      <c r="B209" s="4">
        <f t="shared" si="1"/>
        <v>44546.81009</v>
      </c>
      <c r="C209" s="10">
        <v>178.0</v>
      </c>
      <c r="D209" s="10">
        <v>77.0</v>
      </c>
      <c r="E209" s="10">
        <v>195.0</v>
      </c>
      <c r="F209" s="5">
        <f t="shared" si="10"/>
        <v>0.3955555556</v>
      </c>
      <c r="G209" s="5">
        <f t="shared" si="2"/>
        <v>0.03731369924</v>
      </c>
      <c r="H209" s="5">
        <f t="shared" si="3"/>
        <v>0.6980392157</v>
      </c>
      <c r="I209" s="5">
        <f t="shared" si="4"/>
        <v>0.05142764011</v>
      </c>
      <c r="J209" s="5">
        <f t="shared" si="11"/>
        <v>0.1711111111</v>
      </c>
      <c r="K209" s="5">
        <f t="shared" si="5"/>
        <v>-0.02467648371</v>
      </c>
      <c r="L209" s="5">
        <f t="shared" si="6"/>
        <v>0.3019607843</v>
      </c>
      <c r="M209" s="5">
        <f t="shared" si="7"/>
        <v>-0.05142764011</v>
      </c>
      <c r="N209" s="5">
        <f t="shared" si="12"/>
        <v>0.4333333333</v>
      </c>
      <c r="O209" s="5">
        <f t="shared" si="8"/>
        <v>-0.01263721553</v>
      </c>
      <c r="P209" s="5">
        <f t="shared" si="9"/>
        <v>-0.00978892653</v>
      </c>
      <c r="Q209" s="9">
        <v>44546.833333333336</v>
      </c>
      <c r="R209" s="11" t="s">
        <v>24</v>
      </c>
      <c r="S209" s="12">
        <v>47872.66</v>
      </c>
      <c r="T209" s="12">
        <v>48401.63</v>
      </c>
      <c r="U209" s="12">
        <v>47833.22</v>
      </c>
      <c r="V209" s="12">
        <v>47927.83</v>
      </c>
      <c r="W209" s="10">
        <v>60.37436131</v>
      </c>
      <c r="X209" s="14">
        <f t="shared" si="13"/>
        <v>0.001152432307</v>
      </c>
      <c r="AE209" s="8"/>
      <c r="AF209" s="6"/>
      <c r="AG209" s="2"/>
      <c r="AH209" s="8"/>
      <c r="AI209" s="8"/>
      <c r="AJ209" s="8"/>
      <c r="AK209" s="8"/>
      <c r="AL209" s="8"/>
    </row>
    <row r="210">
      <c r="A210" s="9">
        <v>44546.68233144606</v>
      </c>
      <c r="B210" s="4">
        <f t="shared" si="1"/>
        <v>44546.89066</v>
      </c>
      <c r="C210" s="10">
        <v>184.0</v>
      </c>
      <c r="D210" s="10">
        <v>79.0</v>
      </c>
      <c r="E210" s="10">
        <v>187.0</v>
      </c>
      <c r="F210" s="5">
        <f t="shared" si="10"/>
        <v>0.4088888889</v>
      </c>
      <c r="G210" s="5">
        <f t="shared" si="2"/>
        <v>0.05064703257</v>
      </c>
      <c r="H210" s="5">
        <f t="shared" si="3"/>
        <v>0.6996197719</v>
      </c>
      <c r="I210" s="5">
        <f t="shared" si="4"/>
        <v>0.05300819629</v>
      </c>
      <c r="J210" s="5">
        <f t="shared" si="11"/>
        <v>0.1755555556</v>
      </c>
      <c r="K210" s="5">
        <f t="shared" si="5"/>
        <v>-0.02023203927</v>
      </c>
      <c r="L210" s="5">
        <f t="shared" si="6"/>
        <v>0.3003802281</v>
      </c>
      <c r="M210" s="5">
        <f t="shared" si="7"/>
        <v>-0.05300819629</v>
      </c>
      <c r="N210" s="5">
        <f t="shared" si="12"/>
        <v>0.4155555556</v>
      </c>
      <c r="O210" s="5">
        <f t="shared" si="8"/>
        <v>-0.03041499331</v>
      </c>
      <c r="P210" s="5">
        <f t="shared" si="9"/>
        <v>-0.006874770947</v>
      </c>
      <c r="Q210" s="9">
        <v>44546.916666666664</v>
      </c>
      <c r="R210" s="11" t="s">
        <v>24</v>
      </c>
      <c r="S210" s="10">
        <v>48130.6</v>
      </c>
      <c r="T210" s="10">
        <v>48160.15</v>
      </c>
      <c r="U210" s="10">
        <v>47540.03</v>
      </c>
      <c r="V210" s="10">
        <v>47829.06</v>
      </c>
      <c r="W210" s="10">
        <v>45.27219458</v>
      </c>
      <c r="X210" s="14">
        <f t="shared" si="13"/>
        <v>-0.006265037211</v>
      </c>
      <c r="AE210" s="8"/>
      <c r="AF210" s="6"/>
      <c r="AG210" s="2"/>
      <c r="AH210" s="8"/>
      <c r="AI210" s="8"/>
      <c r="AJ210" s="8"/>
      <c r="AK210" s="8"/>
      <c r="AL210" s="8"/>
    </row>
    <row r="211">
      <c r="A211" s="9">
        <v>44546.86297372628</v>
      </c>
      <c r="B211" s="4">
        <f t="shared" si="1"/>
        <v>44547.07131</v>
      </c>
      <c r="C211" s="10">
        <v>164.0</v>
      </c>
      <c r="D211" s="10">
        <v>117.0</v>
      </c>
      <c r="E211" s="10">
        <v>169.0</v>
      </c>
      <c r="F211" s="5">
        <f t="shared" si="10"/>
        <v>0.3644444444</v>
      </c>
      <c r="G211" s="5">
        <f t="shared" si="2"/>
        <v>0.00620258813</v>
      </c>
      <c r="H211" s="5">
        <f t="shared" si="3"/>
        <v>0.5836298932</v>
      </c>
      <c r="I211" s="5">
        <f t="shared" si="4"/>
        <v>-0.06298168233</v>
      </c>
      <c r="J211" s="5">
        <f t="shared" si="11"/>
        <v>0.26</v>
      </c>
      <c r="K211" s="5">
        <f t="shared" si="5"/>
        <v>0.06421240518</v>
      </c>
      <c r="L211" s="5">
        <f t="shared" si="6"/>
        <v>0.4163701068</v>
      </c>
      <c r="M211" s="5">
        <f t="shared" si="7"/>
        <v>0.06298168233</v>
      </c>
      <c r="N211" s="5">
        <f t="shared" si="12"/>
        <v>0.3755555556</v>
      </c>
      <c r="O211" s="5">
        <f t="shared" si="8"/>
        <v>-0.07041499331</v>
      </c>
      <c r="P211" s="5">
        <f t="shared" si="9"/>
        <v>0</v>
      </c>
      <c r="Q211" s="9">
        <v>44547.083333333336</v>
      </c>
      <c r="R211" s="11" t="s">
        <v>24</v>
      </c>
      <c r="S211" s="10">
        <v>47906.92</v>
      </c>
      <c r="T211" s="10">
        <v>47906.92</v>
      </c>
      <c r="U211" s="10">
        <v>47906.92</v>
      </c>
      <c r="V211" s="10">
        <v>47906.92</v>
      </c>
      <c r="W211" s="10">
        <v>0.0</v>
      </c>
      <c r="X211" s="14">
        <f t="shared" si="13"/>
        <v>0</v>
      </c>
      <c r="AE211" s="8"/>
      <c r="AF211" s="6"/>
      <c r="AG211" s="2"/>
      <c r="AH211" s="8"/>
      <c r="AI211" s="8"/>
      <c r="AJ211" s="8"/>
      <c r="AK211" s="8"/>
      <c r="AL211" s="8"/>
    </row>
    <row r="212">
      <c r="A212" s="9">
        <v>44547.240892707676</v>
      </c>
      <c r="B212" s="4">
        <f t="shared" si="1"/>
        <v>44547.44923</v>
      </c>
      <c r="C212" s="10">
        <v>160.0</v>
      </c>
      <c r="D212" s="10">
        <v>117.0</v>
      </c>
      <c r="E212" s="10">
        <v>173.0</v>
      </c>
      <c r="F212" s="5">
        <f t="shared" si="10"/>
        <v>0.3555555556</v>
      </c>
      <c r="G212" s="5">
        <f t="shared" si="2"/>
        <v>-0.002686300759</v>
      </c>
      <c r="H212" s="5">
        <f t="shared" si="3"/>
        <v>0.5776173285</v>
      </c>
      <c r="I212" s="5">
        <f t="shared" si="4"/>
        <v>-0.06899424705</v>
      </c>
      <c r="J212" s="5">
        <f t="shared" si="11"/>
        <v>0.26</v>
      </c>
      <c r="K212" s="5">
        <f t="shared" si="5"/>
        <v>0.06421240518</v>
      </c>
      <c r="L212" s="5">
        <f t="shared" si="6"/>
        <v>0.4223826715</v>
      </c>
      <c r="M212" s="5">
        <f t="shared" si="7"/>
        <v>0.06899424705</v>
      </c>
      <c r="N212" s="5">
        <f t="shared" si="12"/>
        <v>0.3844444444</v>
      </c>
      <c r="O212" s="5">
        <f t="shared" si="8"/>
        <v>-0.06152610442</v>
      </c>
      <c r="P212" s="5">
        <f t="shared" si="9"/>
        <v>-0.004321497973</v>
      </c>
      <c r="Q212" s="9">
        <v>44547.458333333336</v>
      </c>
      <c r="R212" s="11" t="s">
        <v>24</v>
      </c>
      <c r="S212" s="10">
        <v>46930.0</v>
      </c>
      <c r="T212" s="10">
        <v>47307.67</v>
      </c>
      <c r="U212" s="10">
        <v>46907.05</v>
      </c>
      <c r="V212" s="10">
        <v>47103.23</v>
      </c>
      <c r="W212" s="10">
        <v>39.61765374</v>
      </c>
      <c r="X212" s="14">
        <f t="shared" si="13"/>
        <v>0.003691242276</v>
      </c>
      <c r="AE212" s="8"/>
      <c r="AF212" s="6"/>
      <c r="AG212" s="2"/>
      <c r="AH212" s="8"/>
      <c r="AI212" s="8"/>
      <c r="AJ212" s="8"/>
      <c r="AK212" s="8"/>
      <c r="AL212" s="8"/>
    </row>
    <row r="213">
      <c r="A213" s="9">
        <v>44547.34272846883</v>
      </c>
      <c r="B213" s="4">
        <f t="shared" si="1"/>
        <v>44547.55106</v>
      </c>
      <c r="C213" s="10">
        <v>161.0</v>
      </c>
      <c r="D213" s="10">
        <v>120.0</v>
      </c>
      <c r="E213" s="10">
        <v>169.0</v>
      </c>
      <c r="F213" s="5">
        <f t="shared" si="10"/>
        <v>0.3577777778</v>
      </c>
      <c r="G213" s="5">
        <f t="shared" si="2"/>
        <v>-0.0004640785364</v>
      </c>
      <c r="H213" s="5">
        <f t="shared" si="3"/>
        <v>0.5729537367</v>
      </c>
      <c r="I213" s="5">
        <f t="shared" si="4"/>
        <v>-0.07365783892</v>
      </c>
      <c r="J213" s="5">
        <f t="shared" si="11"/>
        <v>0.2666666667</v>
      </c>
      <c r="K213" s="5">
        <f t="shared" si="5"/>
        <v>0.07087907184</v>
      </c>
      <c r="L213" s="5">
        <f t="shared" si="6"/>
        <v>0.4270462633</v>
      </c>
      <c r="M213" s="5">
        <f t="shared" si="7"/>
        <v>0.07365783892</v>
      </c>
      <c r="N213" s="5">
        <f t="shared" si="12"/>
        <v>0.3755555556</v>
      </c>
      <c r="O213" s="5">
        <f t="shared" si="8"/>
        <v>-0.07041499331</v>
      </c>
      <c r="P213" s="5">
        <f t="shared" si="9"/>
        <v>-0.02234831765</v>
      </c>
      <c r="Q213" s="9">
        <v>44547.583333333336</v>
      </c>
      <c r="R213" s="11" t="s">
        <v>24</v>
      </c>
      <c r="S213" s="12">
        <v>46971.19</v>
      </c>
      <c r="T213" s="12">
        <v>47010.25</v>
      </c>
      <c r="U213" s="12">
        <v>45749.16</v>
      </c>
      <c r="V213" s="12">
        <v>45959.65</v>
      </c>
      <c r="W213" s="10">
        <v>203.8500699</v>
      </c>
      <c r="X213" s="14">
        <f t="shared" si="13"/>
        <v>-0.02153532836</v>
      </c>
      <c r="AE213" s="8"/>
      <c r="AF213" s="6"/>
      <c r="AG213" s="2"/>
      <c r="AH213" s="8"/>
      <c r="AI213" s="8"/>
      <c r="AJ213" s="8"/>
      <c r="AK213" s="8"/>
      <c r="AL213" s="8"/>
    </row>
    <row r="214">
      <c r="A214" s="9">
        <v>44547.389851692154</v>
      </c>
      <c r="B214" s="4">
        <f t="shared" si="1"/>
        <v>44547.59819</v>
      </c>
      <c r="C214" s="10">
        <v>161.0</v>
      </c>
      <c r="D214" s="10">
        <v>120.0</v>
      </c>
      <c r="E214" s="10">
        <v>169.0</v>
      </c>
      <c r="F214" s="5">
        <f t="shared" si="10"/>
        <v>0.3577777778</v>
      </c>
      <c r="G214" s="5">
        <f t="shared" si="2"/>
        <v>-0.0004640785364</v>
      </c>
      <c r="H214" s="5">
        <f t="shared" si="3"/>
        <v>0.5729537367</v>
      </c>
      <c r="I214" s="5">
        <f t="shared" si="4"/>
        <v>-0.07365783892</v>
      </c>
      <c r="J214" s="5">
        <f t="shared" si="11"/>
        <v>0.2666666667</v>
      </c>
      <c r="K214" s="5">
        <f t="shared" si="5"/>
        <v>0.07087907184</v>
      </c>
      <c r="L214" s="5">
        <f t="shared" si="6"/>
        <v>0.4270462633</v>
      </c>
      <c r="M214" s="5">
        <f t="shared" si="7"/>
        <v>0.07365783892</v>
      </c>
      <c r="N214" s="5">
        <f t="shared" si="12"/>
        <v>0.3755555556</v>
      </c>
      <c r="O214" s="5">
        <f t="shared" si="8"/>
        <v>-0.07041499331</v>
      </c>
      <c r="P214" s="5">
        <f t="shared" si="9"/>
        <v>-0.001743518201</v>
      </c>
      <c r="Q214" s="9">
        <v>44547.625</v>
      </c>
      <c r="R214" s="11" t="s">
        <v>24</v>
      </c>
      <c r="S214" s="12">
        <v>45959.65</v>
      </c>
      <c r="T214" s="12">
        <v>46635.59</v>
      </c>
      <c r="U214" s="12">
        <v>45463.96</v>
      </c>
      <c r="V214" s="12">
        <v>46554.28</v>
      </c>
      <c r="W214" s="10">
        <v>119.11415042</v>
      </c>
      <c r="X214" s="14">
        <f t="shared" si="13"/>
        <v>0.01293808808</v>
      </c>
      <c r="AE214" s="8"/>
      <c r="AF214" s="6"/>
      <c r="AG214" s="2"/>
      <c r="AH214" s="8"/>
      <c r="AI214" s="8"/>
      <c r="AJ214" s="8"/>
      <c r="AK214" s="8"/>
      <c r="AL214" s="8"/>
    </row>
    <row r="215">
      <c r="A215" s="9">
        <v>44547.42527768839</v>
      </c>
      <c r="B215" s="4">
        <f t="shared" si="1"/>
        <v>44547.63361</v>
      </c>
      <c r="C215" s="10">
        <v>192.0</v>
      </c>
      <c r="D215" s="10">
        <v>80.0</v>
      </c>
      <c r="E215" s="10">
        <v>178.0</v>
      </c>
      <c r="F215" s="5">
        <f t="shared" si="10"/>
        <v>0.4266666667</v>
      </c>
      <c r="G215" s="5">
        <f t="shared" si="2"/>
        <v>0.06842481035</v>
      </c>
      <c r="H215" s="5">
        <f t="shared" si="3"/>
        <v>0.7058823529</v>
      </c>
      <c r="I215" s="5">
        <f t="shared" si="4"/>
        <v>0.05927077737</v>
      </c>
      <c r="J215" s="5">
        <f t="shared" si="11"/>
        <v>0.1777777778</v>
      </c>
      <c r="K215" s="5">
        <f t="shared" si="5"/>
        <v>-0.01800981705</v>
      </c>
      <c r="L215" s="5">
        <f t="shared" si="6"/>
        <v>0.2941176471</v>
      </c>
      <c r="M215" s="5">
        <f t="shared" si="7"/>
        <v>-0.05927077737</v>
      </c>
      <c r="N215" s="5">
        <f t="shared" si="12"/>
        <v>0.3955555556</v>
      </c>
      <c r="O215" s="5">
        <f t="shared" si="8"/>
        <v>-0.05041499331</v>
      </c>
      <c r="P215" s="5">
        <f t="shared" si="9"/>
        <v>-0.007426410278</v>
      </c>
      <c r="Q215" s="9">
        <v>44547.666666666664</v>
      </c>
      <c r="R215" s="11" t="s">
        <v>24</v>
      </c>
      <c r="S215" s="12">
        <v>46554.28</v>
      </c>
      <c r="T215" s="12">
        <v>47450.92</v>
      </c>
      <c r="U215" s="12">
        <v>46418.9</v>
      </c>
      <c r="V215" s="12">
        <v>47098.53</v>
      </c>
      <c r="W215" s="10">
        <v>128.47384562</v>
      </c>
      <c r="X215" s="14">
        <f t="shared" si="13"/>
        <v>0.01169065444</v>
      </c>
      <c r="AE215" s="8"/>
      <c r="AF215" s="6"/>
      <c r="AG215" s="2"/>
      <c r="AH215" s="8"/>
      <c r="AI215" s="8"/>
      <c r="AJ215" s="8"/>
      <c r="AK215" s="8"/>
      <c r="AL215" s="8"/>
    </row>
    <row r="216">
      <c r="A216" s="9">
        <v>44547.513140341194</v>
      </c>
      <c r="B216" s="4">
        <f t="shared" si="1"/>
        <v>44547.72147</v>
      </c>
      <c r="C216" s="10">
        <v>190.0</v>
      </c>
      <c r="D216" s="10">
        <v>80.0</v>
      </c>
      <c r="E216" s="10">
        <v>180.0</v>
      </c>
      <c r="F216" s="5">
        <f t="shared" si="10"/>
        <v>0.4222222222</v>
      </c>
      <c r="G216" s="5">
        <f t="shared" si="2"/>
        <v>0.06398036591</v>
      </c>
      <c r="H216" s="5">
        <f t="shared" si="3"/>
        <v>0.7037037037</v>
      </c>
      <c r="I216" s="5">
        <f t="shared" si="4"/>
        <v>0.05709212813</v>
      </c>
      <c r="J216" s="5">
        <f t="shared" si="11"/>
        <v>0.1777777778</v>
      </c>
      <c r="K216" s="5">
        <f t="shared" si="5"/>
        <v>-0.01800981705</v>
      </c>
      <c r="L216" s="5">
        <f t="shared" si="6"/>
        <v>0.2962962963</v>
      </c>
      <c r="M216" s="5">
        <f t="shared" si="7"/>
        <v>-0.05709212813</v>
      </c>
      <c r="N216" s="5">
        <f t="shared" si="12"/>
        <v>0.4</v>
      </c>
      <c r="O216" s="5">
        <f t="shared" si="8"/>
        <v>-0.04597054886</v>
      </c>
      <c r="P216" s="5">
        <f t="shared" si="9"/>
        <v>-0.001057774055</v>
      </c>
      <c r="Q216" s="9">
        <v>44547.75</v>
      </c>
      <c r="R216" s="11" t="s">
        <v>24</v>
      </c>
      <c r="S216" s="10">
        <v>46783.55</v>
      </c>
      <c r="T216" s="10">
        <v>47061.09</v>
      </c>
      <c r="U216" s="10">
        <v>46643.46</v>
      </c>
      <c r="V216" s="10">
        <v>47011.31</v>
      </c>
      <c r="W216" s="10">
        <v>34.65033829</v>
      </c>
      <c r="X216" s="14">
        <f t="shared" si="13"/>
        <v>0.004868377881</v>
      </c>
      <c r="AE216" s="8"/>
      <c r="AF216" s="6"/>
      <c r="AG216" s="2"/>
      <c r="AH216" s="8"/>
      <c r="AI216" s="8"/>
      <c r="AJ216" s="8"/>
      <c r="AK216" s="8"/>
      <c r="AL216" s="8"/>
    </row>
    <row r="217">
      <c r="A217" s="9">
        <v>44547.566016379526</v>
      </c>
      <c r="B217" s="4">
        <f t="shared" si="1"/>
        <v>44547.77435</v>
      </c>
      <c r="C217" s="10">
        <v>156.0</v>
      </c>
      <c r="D217" s="10">
        <v>77.0</v>
      </c>
      <c r="E217" s="10">
        <v>217.0</v>
      </c>
      <c r="F217" s="5">
        <f t="shared" si="10"/>
        <v>0.3466666667</v>
      </c>
      <c r="G217" s="5">
        <f t="shared" si="2"/>
        <v>-0.01157518965</v>
      </c>
      <c r="H217" s="5">
        <f t="shared" si="3"/>
        <v>0.669527897</v>
      </c>
      <c r="I217" s="5">
        <f t="shared" si="4"/>
        <v>0.02291632142</v>
      </c>
      <c r="J217" s="5">
        <f t="shared" si="11"/>
        <v>0.1711111111</v>
      </c>
      <c r="K217" s="5">
        <f t="shared" si="5"/>
        <v>-0.02467648371</v>
      </c>
      <c r="L217" s="5">
        <f t="shared" si="6"/>
        <v>0.330472103</v>
      </c>
      <c r="M217" s="5">
        <f t="shared" si="7"/>
        <v>-0.02291632142</v>
      </c>
      <c r="N217" s="5">
        <f t="shared" si="12"/>
        <v>0.4822222222</v>
      </c>
      <c r="O217" s="5">
        <f t="shared" si="8"/>
        <v>0.03625167336</v>
      </c>
      <c r="P217" s="5">
        <f t="shared" si="9"/>
        <v>-0.006912772111</v>
      </c>
      <c r="Q217" s="9">
        <v>44547.791666666664</v>
      </c>
      <c r="R217" s="11" t="s">
        <v>24</v>
      </c>
      <c r="S217" s="10">
        <v>47011.31</v>
      </c>
      <c r="T217" s="10">
        <v>47101.22</v>
      </c>
      <c r="U217" s="10">
        <v>46705.24</v>
      </c>
      <c r="V217" s="10">
        <v>46775.62</v>
      </c>
      <c r="W217" s="10">
        <v>49.22983925</v>
      </c>
      <c r="X217" s="14">
        <f t="shared" si="13"/>
        <v>-0.005013474417</v>
      </c>
      <c r="AE217" s="8"/>
      <c r="AF217" s="6"/>
      <c r="AG217" s="2"/>
      <c r="AH217" s="8"/>
      <c r="AI217" s="8"/>
      <c r="AJ217" s="8"/>
      <c r="AK217" s="8"/>
      <c r="AL217" s="8"/>
    </row>
    <row r="218">
      <c r="A218" s="9">
        <v>44547.74483383265</v>
      </c>
      <c r="B218" s="4">
        <f t="shared" si="1"/>
        <v>44547.95317</v>
      </c>
      <c r="C218" s="10">
        <v>178.0</v>
      </c>
      <c r="D218" s="10">
        <v>86.0</v>
      </c>
      <c r="E218" s="10">
        <v>186.0</v>
      </c>
      <c r="F218" s="5">
        <f t="shared" si="10"/>
        <v>0.3955555556</v>
      </c>
      <c r="G218" s="5">
        <f t="shared" si="2"/>
        <v>0.03731369924</v>
      </c>
      <c r="H218" s="5">
        <f t="shared" si="3"/>
        <v>0.6742424242</v>
      </c>
      <c r="I218" s="5">
        <f t="shared" si="4"/>
        <v>0.02763084867</v>
      </c>
      <c r="J218" s="5">
        <f t="shared" si="11"/>
        <v>0.1911111111</v>
      </c>
      <c r="K218" s="5">
        <f t="shared" si="5"/>
        <v>-0.004676483713</v>
      </c>
      <c r="L218" s="5">
        <f t="shared" si="6"/>
        <v>0.3257575758</v>
      </c>
      <c r="M218" s="5">
        <f t="shared" si="7"/>
        <v>-0.02763084867</v>
      </c>
      <c r="N218" s="5">
        <f t="shared" si="12"/>
        <v>0.4133333333</v>
      </c>
      <c r="O218" s="5">
        <f t="shared" si="8"/>
        <v>-0.03263721553</v>
      </c>
      <c r="P218" s="5">
        <f t="shared" si="9"/>
        <v>-0.00909628161</v>
      </c>
      <c r="Q218" s="9">
        <v>44547.958333333336</v>
      </c>
      <c r="R218" s="11" t="s">
        <v>24</v>
      </c>
      <c r="S218" s="12">
        <v>46569.04</v>
      </c>
      <c r="T218" s="12">
        <v>46583.87</v>
      </c>
      <c r="U218" s="12">
        <v>46122.97</v>
      </c>
      <c r="V218" s="12">
        <v>46160.13</v>
      </c>
      <c r="W218" s="10">
        <v>20.36706002</v>
      </c>
      <c r="X218" s="14">
        <f t="shared" si="13"/>
        <v>-0.008780726423</v>
      </c>
      <c r="AE218" s="8"/>
      <c r="AF218" s="6"/>
      <c r="AG218" s="2"/>
      <c r="AH218" s="8"/>
      <c r="AI218" s="8"/>
      <c r="AJ218" s="8"/>
      <c r="AK218" s="8"/>
      <c r="AL218" s="8"/>
    </row>
    <row r="219">
      <c r="A219" s="9">
        <v>44547.77649562227</v>
      </c>
      <c r="B219" s="4">
        <f t="shared" si="1"/>
        <v>44547.98483</v>
      </c>
      <c r="C219" s="10">
        <v>183.0</v>
      </c>
      <c r="D219" s="10">
        <v>88.0</v>
      </c>
      <c r="E219" s="10">
        <v>179.0</v>
      </c>
      <c r="F219" s="5">
        <f t="shared" si="10"/>
        <v>0.4066666667</v>
      </c>
      <c r="G219" s="5">
        <f t="shared" si="2"/>
        <v>0.04842481035</v>
      </c>
      <c r="H219" s="5">
        <f t="shared" si="3"/>
        <v>0.6752767528</v>
      </c>
      <c r="I219" s="5">
        <f t="shared" si="4"/>
        <v>0.02866517719</v>
      </c>
      <c r="J219" s="5">
        <f t="shared" si="11"/>
        <v>0.1955555556</v>
      </c>
      <c r="K219" s="5">
        <f t="shared" si="5"/>
        <v>-0.0002320392682</v>
      </c>
      <c r="L219" s="5">
        <f t="shared" si="6"/>
        <v>0.3247232472</v>
      </c>
      <c r="M219" s="5">
        <f t="shared" si="7"/>
        <v>-0.02866517719</v>
      </c>
      <c r="N219" s="5">
        <f t="shared" si="12"/>
        <v>0.3977777778</v>
      </c>
      <c r="O219" s="5">
        <f t="shared" si="8"/>
        <v>-0.04819277108</v>
      </c>
      <c r="P219" s="5">
        <f t="shared" si="9"/>
        <v>-0.003695051376</v>
      </c>
      <c r="Q219" s="9">
        <v>44548.0</v>
      </c>
      <c r="R219" s="11" t="s">
        <v>24</v>
      </c>
      <c r="S219" s="12">
        <v>46160.13</v>
      </c>
      <c r="T219" s="12">
        <v>46264.58</v>
      </c>
      <c r="U219" s="12">
        <v>46070.05</v>
      </c>
      <c r="V219" s="12">
        <v>46093.63</v>
      </c>
      <c r="W219" s="10">
        <v>4.72067918</v>
      </c>
      <c r="X219" s="14">
        <f t="shared" si="13"/>
        <v>-0.001440637191</v>
      </c>
      <c r="AE219" s="8"/>
      <c r="AF219" s="6"/>
      <c r="AG219" s="2"/>
      <c r="AH219" s="8"/>
      <c r="AI219" s="8"/>
      <c r="AJ219" s="8"/>
      <c r="AK219" s="8"/>
      <c r="AL219" s="8"/>
    </row>
    <row r="220">
      <c r="A220" s="9">
        <v>44547.809127508124</v>
      </c>
      <c r="B220" s="4">
        <f t="shared" si="1"/>
        <v>44548.01746</v>
      </c>
      <c r="C220" s="10">
        <v>175.0</v>
      </c>
      <c r="D220" s="10">
        <v>86.0</v>
      </c>
      <c r="E220" s="10">
        <v>189.0</v>
      </c>
      <c r="F220" s="5">
        <f t="shared" si="10"/>
        <v>0.3888888889</v>
      </c>
      <c r="G220" s="5">
        <f t="shared" si="2"/>
        <v>0.03064703257</v>
      </c>
      <c r="H220" s="5">
        <f t="shared" si="3"/>
        <v>0.6704980843</v>
      </c>
      <c r="I220" s="5">
        <f t="shared" si="4"/>
        <v>0.02388650872</v>
      </c>
      <c r="J220" s="5">
        <f t="shared" si="11"/>
        <v>0.1911111111</v>
      </c>
      <c r="K220" s="5">
        <f t="shared" si="5"/>
        <v>-0.004676483713</v>
      </c>
      <c r="L220" s="5">
        <f t="shared" si="6"/>
        <v>0.3295019157</v>
      </c>
      <c r="M220" s="5">
        <f t="shared" si="7"/>
        <v>-0.02388650872</v>
      </c>
      <c r="N220" s="5">
        <f t="shared" si="12"/>
        <v>0.42</v>
      </c>
      <c r="O220" s="5">
        <f t="shared" si="8"/>
        <v>-0.02597054886</v>
      </c>
      <c r="P220" s="5"/>
      <c r="Q220" s="6"/>
      <c r="R220" s="2"/>
      <c r="S220" s="7"/>
      <c r="T220" s="7"/>
      <c r="U220" s="7"/>
      <c r="V220" s="7"/>
      <c r="W220" s="8"/>
      <c r="AE220" s="8"/>
      <c r="AF220" s="6"/>
      <c r="AG220" s="2"/>
      <c r="AH220" s="8"/>
      <c r="AI220" s="8"/>
      <c r="AJ220" s="8"/>
      <c r="AK220" s="8"/>
      <c r="AL220" s="8"/>
    </row>
    <row r="221">
      <c r="A221" s="9">
        <v>44547.85454644699</v>
      </c>
      <c r="B221" s="4">
        <f t="shared" si="1"/>
        <v>44548.06288</v>
      </c>
      <c r="C221" s="10">
        <v>179.0</v>
      </c>
      <c r="D221" s="10">
        <v>87.0</v>
      </c>
      <c r="E221" s="10">
        <v>184.0</v>
      </c>
      <c r="F221" s="5">
        <f t="shared" si="10"/>
        <v>0.3977777778</v>
      </c>
      <c r="G221" s="5">
        <f t="shared" si="2"/>
        <v>0.03953592146</v>
      </c>
      <c r="H221" s="5">
        <f t="shared" si="3"/>
        <v>0.6729323308</v>
      </c>
      <c r="I221" s="5">
        <f t="shared" si="4"/>
        <v>0.02632075525</v>
      </c>
      <c r="J221" s="5">
        <f t="shared" si="11"/>
        <v>0.1933333333</v>
      </c>
      <c r="K221" s="5">
        <f t="shared" si="5"/>
        <v>-0.00245426149</v>
      </c>
      <c r="L221" s="5">
        <f t="shared" si="6"/>
        <v>0.3270676692</v>
      </c>
      <c r="M221" s="5">
        <f t="shared" si="7"/>
        <v>-0.02632075525</v>
      </c>
      <c r="N221" s="5">
        <f t="shared" si="12"/>
        <v>0.4088888889</v>
      </c>
      <c r="O221" s="5">
        <f t="shared" si="8"/>
        <v>-0.03708165997</v>
      </c>
      <c r="P221" s="5"/>
      <c r="Q221" s="6"/>
      <c r="R221" s="2"/>
      <c r="S221" s="7"/>
      <c r="T221" s="7"/>
      <c r="U221" s="7"/>
      <c r="V221" s="7"/>
      <c r="W221" s="8"/>
      <c r="AE221" s="8"/>
      <c r="AF221" s="6"/>
      <c r="AG221" s="2"/>
      <c r="AH221" s="8"/>
      <c r="AI221" s="8"/>
      <c r="AJ221" s="8"/>
      <c r="AK221" s="8"/>
      <c r="AL221" s="8"/>
    </row>
    <row r="222">
      <c r="A222" s="9">
        <v>44547.911281370056</v>
      </c>
      <c r="B222" s="4">
        <f t="shared" si="1"/>
        <v>44548.11961</v>
      </c>
      <c r="C222" s="10">
        <v>177.0</v>
      </c>
      <c r="D222" s="10">
        <v>86.0</v>
      </c>
      <c r="E222" s="10">
        <v>187.0</v>
      </c>
      <c r="F222" s="5">
        <f t="shared" si="10"/>
        <v>0.3933333333</v>
      </c>
      <c r="G222" s="5">
        <f t="shared" si="2"/>
        <v>0.03509147702</v>
      </c>
      <c r="H222" s="5">
        <f t="shared" si="3"/>
        <v>0.6730038023</v>
      </c>
      <c r="I222" s="5">
        <f t="shared" si="4"/>
        <v>0.02639222671</v>
      </c>
      <c r="J222" s="5">
        <f t="shared" si="11"/>
        <v>0.1911111111</v>
      </c>
      <c r="K222" s="5">
        <f t="shared" si="5"/>
        <v>-0.004676483713</v>
      </c>
      <c r="L222" s="5">
        <f t="shared" si="6"/>
        <v>0.3269961977</v>
      </c>
      <c r="M222" s="5">
        <f t="shared" si="7"/>
        <v>-0.02639222671</v>
      </c>
      <c r="N222" s="5">
        <f t="shared" si="12"/>
        <v>0.4155555556</v>
      </c>
      <c r="O222" s="5">
        <f t="shared" si="8"/>
        <v>-0.03041499331</v>
      </c>
      <c r="P222" s="5"/>
      <c r="Q222" s="6"/>
      <c r="R222" s="2"/>
      <c r="S222" s="7"/>
      <c r="T222" s="7"/>
      <c r="U222" s="7"/>
      <c r="V222" s="7"/>
      <c r="W222" s="8"/>
      <c r="AE222" s="8"/>
      <c r="AF222" s="6"/>
      <c r="AG222" s="2"/>
      <c r="AH222" s="8"/>
      <c r="AI222" s="8"/>
      <c r="AJ222" s="8"/>
      <c r="AK222" s="8"/>
      <c r="AL222" s="8"/>
    </row>
    <row r="223">
      <c r="A223" s="9">
        <v>44547.93801832797</v>
      </c>
      <c r="B223" s="4">
        <f t="shared" si="1"/>
        <v>44548.14635</v>
      </c>
      <c r="C223" s="10">
        <v>155.0</v>
      </c>
      <c r="D223" s="10">
        <v>74.0</v>
      </c>
      <c r="E223" s="10">
        <v>221.0</v>
      </c>
      <c r="F223" s="5">
        <f t="shared" si="10"/>
        <v>0.3444444444</v>
      </c>
      <c r="G223" s="5">
        <f t="shared" si="2"/>
        <v>-0.01379741187</v>
      </c>
      <c r="H223" s="5">
        <f t="shared" si="3"/>
        <v>0.6768558952</v>
      </c>
      <c r="I223" s="5">
        <f t="shared" si="4"/>
        <v>0.03024431962</v>
      </c>
      <c r="J223" s="5">
        <f t="shared" si="11"/>
        <v>0.1644444444</v>
      </c>
      <c r="K223" s="5">
        <f t="shared" si="5"/>
        <v>-0.03134315038</v>
      </c>
      <c r="L223" s="5">
        <f t="shared" si="6"/>
        <v>0.3231441048</v>
      </c>
      <c r="M223" s="5">
        <f t="shared" si="7"/>
        <v>-0.03024431962</v>
      </c>
      <c r="N223" s="5">
        <f t="shared" si="12"/>
        <v>0.4911111111</v>
      </c>
      <c r="O223" s="5">
        <f t="shared" si="8"/>
        <v>0.04514056225</v>
      </c>
      <c r="P223" s="5"/>
      <c r="Q223" s="6"/>
      <c r="R223" s="2"/>
      <c r="S223" s="7"/>
      <c r="T223" s="7"/>
      <c r="U223" s="7"/>
      <c r="V223" s="7"/>
      <c r="W223" s="8"/>
      <c r="AE223" s="8"/>
      <c r="AF223" s="6"/>
      <c r="AG223" s="2"/>
      <c r="AH223" s="8"/>
      <c r="AI223" s="8"/>
      <c r="AJ223" s="8"/>
      <c r="AK223" s="8"/>
      <c r="AL223" s="8"/>
    </row>
    <row r="224">
      <c r="A224" s="9">
        <v>44548.234046526566</v>
      </c>
      <c r="B224" s="4">
        <f t="shared" si="1"/>
        <v>44548.44238</v>
      </c>
      <c r="C224" s="10">
        <v>176.0</v>
      </c>
      <c r="D224" s="10">
        <v>86.0</v>
      </c>
      <c r="E224" s="10">
        <v>188.0</v>
      </c>
      <c r="F224" s="5">
        <f t="shared" si="10"/>
        <v>0.3911111111</v>
      </c>
      <c r="G224" s="5">
        <f t="shared" si="2"/>
        <v>0.0328692548</v>
      </c>
      <c r="H224" s="5">
        <f t="shared" si="3"/>
        <v>0.6717557252</v>
      </c>
      <c r="I224" s="5">
        <f t="shared" si="4"/>
        <v>0.02514414962</v>
      </c>
      <c r="J224" s="5">
        <f t="shared" si="11"/>
        <v>0.1911111111</v>
      </c>
      <c r="K224" s="5">
        <f t="shared" si="5"/>
        <v>-0.004676483713</v>
      </c>
      <c r="L224" s="5">
        <f t="shared" si="6"/>
        <v>0.3282442748</v>
      </c>
      <c r="M224" s="5">
        <f t="shared" si="7"/>
        <v>-0.02514414962</v>
      </c>
      <c r="N224" s="5">
        <f t="shared" si="12"/>
        <v>0.4177777778</v>
      </c>
      <c r="O224" s="5">
        <f t="shared" si="8"/>
        <v>-0.02819277108</v>
      </c>
      <c r="P224" s="5"/>
      <c r="Q224" s="6"/>
      <c r="R224" s="2"/>
      <c r="S224" s="7"/>
      <c r="T224" s="7"/>
      <c r="U224" s="7"/>
      <c r="V224" s="7"/>
      <c r="W224" s="8"/>
      <c r="AE224" s="8"/>
      <c r="AF224" s="6"/>
      <c r="AG224" s="2"/>
      <c r="AH224" s="8"/>
      <c r="AI224" s="8"/>
      <c r="AJ224" s="8"/>
      <c r="AK224" s="8"/>
      <c r="AL224" s="8"/>
    </row>
    <row r="225">
      <c r="A225" s="4"/>
      <c r="B225" s="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/>
      <c r="R225" s="2"/>
      <c r="S225" s="7"/>
      <c r="T225" s="7"/>
      <c r="U225" s="7"/>
      <c r="V225" s="7"/>
      <c r="W225" s="8"/>
      <c r="AE225" s="8"/>
      <c r="AF225" s="6"/>
      <c r="AG225" s="2"/>
      <c r="AH225" s="8"/>
      <c r="AI225" s="8"/>
      <c r="AJ225" s="8"/>
      <c r="AK225" s="8"/>
      <c r="AL225" s="8"/>
    </row>
    <row r="226">
      <c r="A226" s="4"/>
      <c r="B226" s="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  <c r="R226" s="2"/>
      <c r="S226" s="7"/>
      <c r="T226" s="7"/>
      <c r="U226" s="7"/>
      <c r="V226" s="7"/>
      <c r="W226" s="8"/>
      <c r="AE226" s="8"/>
      <c r="AF226" s="6"/>
      <c r="AG226" s="2"/>
      <c r="AH226" s="8"/>
      <c r="AI226" s="8"/>
      <c r="AJ226" s="8"/>
      <c r="AK226" s="8"/>
      <c r="AL226" s="8"/>
    </row>
    <row r="227">
      <c r="A227" s="4"/>
      <c r="B227" s="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/>
      <c r="R227" s="2"/>
      <c r="S227" s="7"/>
      <c r="T227" s="7"/>
      <c r="U227" s="7"/>
      <c r="V227" s="7"/>
      <c r="W227" s="8"/>
      <c r="AE227" s="8"/>
      <c r="AF227" s="6"/>
      <c r="AG227" s="2"/>
      <c r="AH227" s="8"/>
      <c r="AI227" s="8"/>
      <c r="AJ227" s="8"/>
      <c r="AK227" s="8"/>
      <c r="AL227" s="8"/>
    </row>
    <row r="228">
      <c r="A228" s="4"/>
      <c r="B228" s="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/>
      <c r="R228" s="2"/>
      <c r="S228" s="7"/>
      <c r="T228" s="7"/>
      <c r="U228" s="7"/>
      <c r="V228" s="7"/>
      <c r="W228" s="8"/>
      <c r="AE228" s="8"/>
      <c r="AF228" s="6"/>
      <c r="AG228" s="2"/>
      <c r="AH228" s="8"/>
      <c r="AI228" s="8"/>
      <c r="AJ228" s="8"/>
      <c r="AK228" s="8"/>
      <c r="AL228" s="8"/>
    </row>
    <row r="229">
      <c r="A229" s="4"/>
      <c r="B229" s="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/>
      <c r="R229" s="2"/>
      <c r="S229" s="7"/>
      <c r="T229" s="7"/>
      <c r="U229" s="7"/>
      <c r="V229" s="7"/>
      <c r="W229" s="8"/>
      <c r="AE229" s="8"/>
      <c r="AF229" s="6"/>
      <c r="AG229" s="2"/>
      <c r="AH229" s="8"/>
      <c r="AI229" s="8"/>
      <c r="AJ229" s="8"/>
      <c r="AK229" s="8"/>
      <c r="AL229" s="8"/>
    </row>
    <row r="230">
      <c r="A230" s="4"/>
      <c r="B230" s="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6"/>
      <c r="R230" s="2"/>
      <c r="S230" s="7"/>
      <c r="T230" s="7"/>
      <c r="U230" s="7"/>
      <c r="V230" s="7"/>
      <c r="W230" s="8"/>
      <c r="AE230" s="8"/>
      <c r="AF230" s="6"/>
      <c r="AG230" s="2"/>
      <c r="AH230" s="8"/>
      <c r="AI230" s="8"/>
      <c r="AJ230" s="8"/>
      <c r="AK230" s="8"/>
      <c r="AL230" s="8"/>
    </row>
    <row r="231">
      <c r="A231" s="4"/>
      <c r="B231" s="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/>
      <c r="R231" s="2"/>
      <c r="S231" s="7"/>
      <c r="T231" s="7"/>
      <c r="U231" s="7"/>
      <c r="V231" s="7"/>
      <c r="W231" s="8"/>
      <c r="AE231" s="8"/>
      <c r="AF231" s="6"/>
      <c r="AG231" s="2"/>
      <c r="AH231" s="8"/>
      <c r="AI231" s="8"/>
      <c r="AJ231" s="8"/>
      <c r="AK231" s="8"/>
      <c r="AL231" s="8"/>
    </row>
    <row r="232">
      <c r="A232" s="4"/>
      <c r="B232" s="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/>
      <c r="R232" s="2"/>
      <c r="S232" s="7"/>
      <c r="T232" s="7"/>
      <c r="U232" s="7"/>
      <c r="V232" s="7"/>
      <c r="W232" s="8"/>
      <c r="AE232" s="8"/>
      <c r="AF232" s="6"/>
      <c r="AG232" s="2"/>
      <c r="AH232" s="8"/>
      <c r="AI232" s="8"/>
      <c r="AJ232" s="8"/>
      <c r="AK232" s="8"/>
      <c r="AL232" s="8"/>
    </row>
    <row r="233">
      <c r="A233" s="4"/>
      <c r="B233" s="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2"/>
      <c r="S233" s="7"/>
      <c r="T233" s="7"/>
      <c r="U233" s="7"/>
      <c r="V233" s="7"/>
      <c r="W233" s="8"/>
      <c r="AE233" s="8"/>
      <c r="AF233" s="6"/>
      <c r="AG233" s="2"/>
      <c r="AH233" s="8"/>
      <c r="AI233" s="8"/>
      <c r="AJ233" s="8"/>
      <c r="AK233" s="8"/>
      <c r="AL233" s="8"/>
    </row>
    <row r="234">
      <c r="A234" s="4"/>
      <c r="B234" s="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6"/>
      <c r="R234" s="2"/>
      <c r="S234" s="7"/>
      <c r="T234" s="7"/>
      <c r="U234" s="7"/>
      <c r="V234" s="7"/>
      <c r="W234" s="8"/>
      <c r="AE234" s="8"/>
      <c r="AF234" s="6"/>
      <c r="AG234" s="2"/>
      <c r="AH234" s="8"/>
      <c r="AI234" s="8"/>
      <c r="AJ234" s="8"/>
      <c r="AK234" s="8"/>
      <c r="AL234" s="8"/>
    </row>
    <row r="235">
      <c r="A235" s="4"/>
      <c r="B235" s="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/>
      <c r="R235" s="2"/>
      <c r="S235" s="7"/>
      <c r="T235" s="7"/>
      <c r="U235" s="7"/>
      <c r="V235" s="7"/>
      <c r="W235" s="8"/>
      <c r="AE235" s="8"/>
      <c r="AF235" s="6"/>
      <c r="AG235" s="2"/>
      <c r="AH235" s="8"/>
      <c r="AI235" s="8"/>
      <c r="AJ235" s="8"/>
      <c r="AK235" s="8"/>
      <c r="AL235" s="8"/>
    </row>
    <row r="236">
      <c r="A236" s="4"/>
      <c r="B236" s="1" t="s">
        <v>26</v>
      </c>
      <c r="C236">
        <f>sum(C2:E199)</f>
        <v>112050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6"/>
      <c r="R236" s="2"/>
      <c r="S236" s="7"/>
      <c r="T236" s="7"/>
      <c r="U236" s="7"/>
      <c r="V236" s="7"/>
      <c r="W236" s="8"/>
      <c r="AE236" s="8">
        <v>1.638288E12</v>
      </c>
      <c r="AF236" s="6">
        <v>44530.666666666664</v>
      </c>
      <c r="AG236" s="2" t="s">
        <v>24</v>
      </c>
      <c r="AH236" s="8">
        <v>57266.33</v>
      </c>
      <c r="AI236" s="8">
        <v>57761.58</v>
      </c>
      <c r="AJ236" s="8">
        <v>56603.44</v>
      </c>
      <c r="AK236" s="8">
        <v>56818.3</v>
      </c>
      <c r="AL236" s="8">
        <v>158.157420608</v>
      </c>
    </row>
    <row r="237">
      <c r="A237" s="4"/>
      <c r="B237" s="1" t="s">
        <v>27</v>
      </c>
      <c r="C237" s="5">
        <f>sum(C2:C199)/C236</f>
        <v>0.3582418563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6"/>
      <c r="R237" s="2"/>
      <c r="S237" s="7"/>
      <c r="T237" s="7"/>
      <c r="U237" s="7"/>
      <c r="V237" s="7"/>
      <c r="W237" s="8"/>
      <c r="AE237" s="8">
        <v>1.6382916E12</v>
      </c>
      <c r="AF237" s="6">
        <v>44530.708333333336</v>
      </c>
      <c r="AG237" s="2" t="s">
        <v>24</v>
      </c>
      <c r="AH237" s="8">
        <v>56818.3</v>
      </c>
      <c r="AI237" s="8">
        <v>57639.57</v>
      </c>
      <c r="AJ237" s="8">
        <v>56550.1</v>
      </c>
      <c r="AK237" s="8">
        <v>57440.79</v>
      </c>
      <c r="AL237" s="8">
        <v>36.0476194863</v>
      </c>
    </row>
    <row r="238">
      <c r="A238" s="4"/>
      <c r="B238" s="1" t="s">
        <v>28</v>
      </c>
      <c r="C238" s="5">
        <f>sum(C2:C199)/sum(C2:D199)</f>
        <v>0.6466115756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6"/>
      <c r="R238" s="2"/>
      <c r="S238" s="7"/>
      <c r="T238" s="7"/>
      <c r="U238" s="7"/>
      <c r="V238" s="7"/>
      <c r="W238" s="8"/>
      <c r="AE238" s="8">
        <v>1.6382952E12</v>
      </c>
      <c r="AF238" s="6">
        <v>44530.75</v>
      </c>
      <c r="AG238" s="2" t="s">
        <v>24</v>
      </c>
      <c r="AH238" s="8">
        <v>57440.79</v>
      </c>
      <c r="AI238" s="8">
        <v>58397.4</v>
      </c>
      <c r="AJ238" s="8">
        <v>57281.03</v>
      </c>
      <c r="AK238" s="8">
        <v>58373.27</v>
      </c>
      <c r="AL238" s="8">
        <v>60.6121160312</v>
      </c>
    </row>
    <row r="239">
      <c r="A239" s="4"/>
      <c r="B239" s="1" t="s">
        <v>29</v>
      </c>
      <c r="C239" s="5">
        <f>sum(D2:D199)/C236</f>
        <v>0.1957875948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6"/>
      <c r="R239" s="2"/>
      <c r="S239" s="7"/>
      <c r="T239" s="7"/>
      <c r="U239" s="7"/>
      <c r="V239" s="7"/>
      <c r="W239" s="8"/>
      <c r="AE239" s="8">
        <v>1.6382988E12</v>
      </c>
      <c r="AF239" s="6">
        <v>44530.791666666664</v>
      </c>
      <c r="AG239" s="2" t="s">
        <v>24</v>
      </c>
      <c r="AH239" s="8">
        <v>58373.27</v>
      </c>
      <c r="AI239" s="8">
        <v>58402.62</v>
      </c>
      <c r="AJ239" s="8">
        <v>57457.41</v>
      </c>
      <c r="AK239" s="8">
        <v>57642.0</v>
      </c>
      <c r="AL239" s="8">
        <v>45.4800427538</v>
      </c>
    </row>
    <row r="240">
      <c r="A240" s="4"/>
      <c r="B240" s="1" t="s">
        <v>30</v>
      </c>
      <c r="C240" s="5">
        <f>sum(D2:D199)/sum(C2:D199)</f>
        <v>0.3533884244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6"/>
      <c r="R240" s="2"/>
      <c r="S240" s="7"/>
      <c r="T240" s="7"/>
      <c r="U240" s="7"/>
      <c r="V240" s="7"/>
      <c r="W240" s="8"/>
      <c r="AE240" s="8">
        <v>1.6383024E12</v>
      </c>
      <c r="AF240" s="6">
        <v>44530.833333333336</v>
      </c>
      <c r="AG240" s="2" t="s">
        <v>24</v>
      </c>
      <c r="AH240" s="8">
        <v>57642.0</v>
      </c>
      <c r="AI240" s="8">
        <v>57806.24</v>
      </c>
      <c r="AJ240" s="8">
        <v>57244.02</v>
      </c>
      <c r="AK240" s="8">
        <v>57469.65</v>
      </c>
      <c r="AL240" s="8">
        <v>60.2013293085</v>
      </c>
    </row>
    <row r="241">
      <c r="A241" s="4"/>
      <c r="B241" s="1" t="s">
        <v>31</v>
      </c>
      <c r="C241" s="5">
        <f>sum(E2:E199)/C236</f>
        <v>0.4459705489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/>
      <c r="R241" s="2"/>
      <c r="S241" s="7"/>
      <c r="T241" s="7"/>
      <c r="U241" s="7"/>
      <c r="V241" s="7"/>
      <c r="W241" s="8"/>
      <c r="AE241" s="8">
        <v>1.638306E12</v>
      </c>
      <c r="AF241" s="6">
        <v>44530.875</v>
      </c>
      <c r="AG241" s="2" t="s">
        <v>24</v>
      </c>
      <c r="AH241" s="8">
        <v>57469.65</v>
      </c>
      <c r="AI241" s="8">
        <v>57799.21</v>
      </c>
      <c r="AJ241" s="8">
        <v>56900.0</v>
      </c>
      <c r="AK241" s="8">
        <v>57137.77</v>
      </c>
      <c r="AL241" s="8">
        <v>55.2634510279</v>
      </c>
    </row>
    <row r="242">
      <c r="A242" s="4"/>
      <c r="B242" s="1" t="s">
        <v>32</v>
      </c>
      <c r="C242" s="5">
        <f>sum(D2:E199)/C236</f>
        <v>0.6417581437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6"/>
      <c r="R242" s="2"/>
      <c r="S242" s="7"/>
      <c r="T242" s="7"/>
      <c r="U242" s="7"/>
      <c r="V242" s="7"/>
      <c r="W242" s="8"/>
      <c r="AE242" s="8">
        <v>1.6383096E12</v>
      </c>
      <c r="AF242" s="6">
        <v>44530.916666666664</v>
      </c>
      <c r="AG242" s="2" t="s">
        <v>24</v>
      </c>
      <c r="AH242" s="8">
        <v>57137.77</v>
      </c>
      <c r="AI242" s="8">
        <v>57565.71</v>
      </c>
      <c r="AJ242" s="8">
        <v>57062.79</v>
      </c>
      <c r="AK242" s="8">
        <v>57340.62</v>
      </c>
      <c r="AL242" s="8">
        <v>22.8210486319</v>
      </c>
    </row>
    <row r="243">
      <c r="A243" s="4"/>
      <c r="J243" s="5"/>
      <c r="K243" s="5"/>
      <c r="L243" s="5"/>
      <c r="M243" s="5"/>
      <c r="N243" s="5"/>
      <c r="O243" s="5"/>
      <c r="P243" s="5"/>
      <c r="Q243" s="6"/>
      <c r="R243" s="1">
        <v>57163.87</v>
      </c>
      <c r="S243" s="7"/>
      <c r="T243" s="7"/>
      <c r="U243" s="7"/>
      <c r="V243" s="7"/>
      <c r="W243" s="8"/>
      <c r="AE243" s="8">
        <v>1.6383132E12</v>
      </c>
      <c r="AF243" s="6">
        <v>44530.958333333336</v>
      </c>
      <c r="AG243" s="2" t="s">
        <v>24</v>
      </c>
      <c r="AH243" s="8">
        <v>57340.62</v>
      </c>
      <c r="AI243" s="8">
        <v>57450.0</v>
      </c>
      <c r="AJ243" s="8">
        <v>56817.9</v>
      </c>
      <c r="AK243" s="8">
        <v>56936.02</v>
      </c>
      <c r="AL243" s="8">
        <v>66.0352407911</v>
      </c>
    </row>
    <row r="244">
      <c r="A244" s="4"/>
      <c r="B244" s="1" t="s">
        <v>15</v>
      </c>
      <c r="C244" s="1" t="s">
        <v>2</v>
      </c>
      <c r="D244" s="1" t="s">
        <v>3</v>
      </c>
      <c r="E244" s="1" t="s">
        <v>4</v>
      </c>
      <c r="F244" s="1" t="s">
        <v>5</v>
      </c>
      <c r="G244" s="1" t="s">
        <v>33</v>
      </c>
      <c r="H244" s="1" t="s">
        <v>7</v>
      </c>
      <c r="I244" s="1" t="s">
        <v>33</v>
      </c>
      <c r="J244" s="1" t="s">
        <v>9</v>
      </c>
      <c r="K244" s="1" t="s">
        <v>12</v>
      </c>
      <c r="L244" s="1" t="s">
        <v>11</v>
      </c>
      <c r="M244" s="1" t="s">
        <v>12</v>
      </c>
      <c r="N244" s="1" t="s">
        <v>13</v>
      </c>
      <c r="O244" s="1" t="s">
        <v>34</v>
      </c>
      <c r="P244" s="1" t="s">
        <v>35</v>
      </c>
      <c r="Q244" s="1" t="s">
        <v>36</v>
      </c>
      <c r="R244" s="1" t="s">
        <v>37</v>
      </c>
      <c r="S244" s="1" t="s">
        <v>38</v>
      </c>
      <c r="T244" s="15" t="s">
        <v>39</v>
      </c>
      <c r="U244" s="16" t="s">
        <v>40</v>
      </c>
      <c r="V244" s="7"/>
      <c r="W244" s="8"/>
      <c r="AE244" s="8">
        <v>1.6383168E12</v>
      </c>
      <c r="AF244" s="6">
        <v>44531.0</v>
      </c>
      <c r="AG244" s="2" t="s">
        <v>24</v>
      </c>
      <c r="AH244" s="8">
        <v>56936.02</v>
      </c>
      <c r="AI244" s="8">
        <v>57717.06</v>
      </c>
      <c r="AJ244" s="8">
        <v>56709.61</v>
      </c>
      <c r="AK244" s="8">
        <v>57614.35</v>
      </c>
      <c r="AL244" s="8">
        <v>42.1430878261</v>
      </c>
    </row>
    <row r="245">
      <c r="A245" s="4"/>
      <c r="B245" s="17">
        <v>44530.0</v>
      </c>
      <c r="C245" s="18">
        <f t="shared" ref="C245:E245" si="14">sum(C2:C6)</f>
        <v>2647</v>
      </c>
      <c r="D245" s="18">
        <f t="shared" si="14"/>
        <v>968</v>
      </c>
      <c r="E245" s="18">
        <f t="shared" si="14"/>
        <v>2685</v>
      </c>
      <c r="F245" s="5">
        <f t="shared" ref="F245:F262" si="16">C245/sum(C245:E245)</f>
        <v>0.4201587302</v>
      </c>
      <c r="G245" s="5">
        <f t="shared" ref="G245:G262" si="17">F245-$C$237</f>
        <v>0.06191687384</v>
      </c>
      <c r="H245" s="5">
        <f t="shared" ref="H245:H262" si="18">C245/sum(C245:D245)</f>
        <v>0.7322268326</v>
      </c>
      <c r="I245" s="5">
        <f t="shared" ref="I245:I262" si="19">H245-$C$238</f>
        <v>0.08561525707</v>
      </c>
      <c r="J245" s="5">
        <f t="shared" ref="J245:J262" si="20">D245/sum(C245:E245)</f>
        <v>0.1536507937</v>
      </c>
      <c r="K245" s="5">
        <f t="shared" ref="K245:K262" si="21">J245-$C$239</f>
        <v>-0.04213680117</v>
      </c>
      <c r="L245" s="5">
        <f t="shared" ref="L245:L262" si="22">D245/sum(C245:D245)</f>
        <v>0.2677731674</v>
      </c>
      <c r="M245" s="5">
        <f t="shared" ref="M245:M262" si="23">L245-$C$240</f>
        <v>-0.08561525707</v>
      </c>
      <c r="N245" s="5">
        <f t="shared" ref="N245:N262" si="24">E245/sum(C245:E245)</f>
        <v>0.4261904762</v>
      </c>
      <c r="O245" s="5">
        <f t="shared" ref="O245:O262" si="25">N245-$C$241</f>
        <v>-0.01978007267</v>
      </c>
      <c r="P245" s="5">
        <f t="shared" ref="P245:P262" si="26">N245+J245</f>
        <v>0.5798412698</v>
      </c>
      <c r="Q245" s="5">
        <f t="shared" ref="Q245:Q262" si="27">P245-$C$242</f>
        <v>-0.06191687384</v>
      </c>
      <c r="R245" s="19">
        <v>0.0042</v>
      </c>
      <c r="S245" s="19">
        <v>-0.0182</v>
      </c>
      <c r="T245" s="15">
        <v>57404.47</v>
      </c>
      <c r="U245" s="20">
        <f>T245/R243</f>
        <v>1.004208952</v>
      </c>
      <c r="V245" s="7"/>
      <c r="W245" s="8"/>
      <c r="AE245" s="8">
        <v>1.6383204E12</v>
      </c>
      <c r="AF245" s="6">
        <v>44531.041666666664</v>
      </c>
      <c r="AG245" s="2" t="s">
        <v>24</v>
      </c>
      <c r="AH245" s="8">
        <v>57614.35</v>
      </c>
      <c r="AI245" s="8">
        <v>57631.62</v>
      </c>
      <c r="AJ245" s="8">
        <v>56985.0</v>
      </c>
      <c r="AK245" s="8">
        <v>57034.77</v>
      </c>
      <c r="AL245" s="8">
        <v>38.4990543985</v>
      </c>
    </row>
    <row r="246">
      <c r="A246" s="4"/>
      <c r="B246" s="17">
        <v>44531.0</v>
      </c>
      <c r="C246" s="18">
        <f t="shared" ref="C246:E246" si="15">sum(C7:C20)</f>
        <v>3684</v>
      </c>
      <c r="D246" s="18">
        <f t="shared" si="15"/>
        <v>1714</v>
      </c>
      <c r="E246" s="18">
        <f t="shared" si="15"/>
        <v>4952</v>
      </c>
      <c r="F246" s="5">
        <f t="shared" si="16"/>
        <v>0.355942029</v>
      </c>
      <c r="G246" s="5">
        <f t="shared" si="17"/>
        <v>-0.002299827329</v>
      </c>
      <c r="H246" s="5">
        <f t="shared" si="18"/>
        <v>0.6824749907</v>
      </c>
      <c r="I246" s="5">
        <f t="shared" si="19"/>
        <v>0.03586341516</v>
      </c>
      <c r="J246" s="5">
        <f t="shared" si="20"/>
        <v>0.1656038647</v>
      </c>
      <c r="K246" s="5">
        <f t="shared" si="21"/>
        <v>-0.03018373009</v>
      </c>
      <c r="L246" s="5">
        <f t="shared" si="22"/>
        <v>0.3175250093</v>
      </c>
      <c r="M246" s="5">
        <f t="shared" si="23"/>
        <v>-0.03586341516</v>
      </c>
      <c r="N246" s="5">
        <f t="shared" si="24"/>
        <v>0.4784541063</v>
      </c>
      <c r="O246" s="5">
        <f t="shared" si="25"/>
        <v>0.03248355742</v>
      </c>
      <c r="P246" s="5">
        <f t="shared" si="26"/>
        <v>0.644057971</v>
      </c>
      <c r="Q246" s="5">
        <f t="shared" si="27"/>
        <v>0.002299827329</v>
      </c>
      <c r="R246" s="19">
        <v>-0.0182</v>
      </c>
      <c r="S246" s="19">
        <v>3.0E-4</v>
      </c>
      <c r="T246" s="1">
        <v>56362.19</v>
      </c>
      <c r="U246" s="20">
        <f t="shared" ref="U246:U253" si="29">T246/T245</f>
        <v>0.9818432258</v>
      </c>
      <c r="V246" s="7"/>
      <c r="W246" s="8"/>
      <c r="AE246" s="8">
        <v>1.638324E12</v>
      </c>
      <c r="AF246" s="6">
        <v>44531.083333333336</v>
      </c>
      <c r="AG246" s="2" t="s">
        <v>24</v>
      </c>
      <c r="AH246" s="8">
        <v>57034.77</v>
      </c>
      <c r="AI246" s="8">
        <v>57430.89</v>
      </c>
      <c r="AJ246" s="8">
        <v>56832.07</v>
      </c>
      <c r="AK246" s="8">
        <v>57313.4</v>
      </c>
      <c r="AL246" s="8">
        <v>74.550559444</v>
      </c>
    </row>
    <row r="247">
      <c r="A247" s="4"/>
      <c r="B247" s="17">
        <v>44532.0</v>
      </c>
      <c r="C247" s="18">
        <f t="shared" ref="C247:E247" si="28">sum(C21:C36)</f>
        <v>4196</v>
      </c>
      <c r="D247" s="18">
        <f t="shared" si="28"/>
        <v>1952</v>
      </c>
      <c r="E247" s="18">
        <f t="shared" si="28"/>
        <v>5102</v>
      </c>
      <c r="F247" s="5">
        <f t="shared" si="16"/>
        <v>0.3729777778</v>
      </c>
      <c r="G247" s="5">
        <f t="shared" si="17"/>
        <v>0.01473592146</v>
      </c>
      <c r="H247" s="5">
        <f t="shared" si="18"/>
        <v>0.6824983735</v>
      </c>
      <c r="I247" s="5">
        <f t="shared" si="19"/>
        <v>0.03588679788</v>
      </c>
      <c r="J247" s="5">
        <f t="shared" si="20"/>
        <v>0.1735111111</v>
      </c>
      <c r="K247" s="5">
        <f t="shared" si="21"/>
        <v>-0.02227648371</v>
      </c>
      <c r="L247" s="5">
        <f t="shared" si="22"/>
        <v>0.3175016265</v>
      </c>
      <c r="M247" s="5">
        <f t="shared" si="23"/>
        <v>-0.03588679788</v>
      </c>
      <c r="N247" s="5">
        <f t="shared" si="24"/>
        <v>0.4535111111</v>
      </c>
      <c r="O247" s="5">
        <f t="shared" si="25"/>
        <v>0.007540562249</v>
      </c>
      <c r="P247" s="5">
        <f t="shared" si="26"/>
        <v>0.6270222222</v>
      </c>
      <c r="Q247" s="5">
        <f t="shared" si="27"/>
        <v>-0.01473592146</v>
      </c>
      <c r="R247" s="19">
        <v>3.0E-4</v>
      </c>
      <c r="S247" s="19">
        <v>-0.0767</v>
      </c>
      <c r="T247" s="1">
        <v>56380.25</v>
      </c>
      <c r="U247" s="5">
        <f t="shared" si="29"/>
        <v>1.000320428</v>
      </c>
      <c r="AE247" s="8">
        <v>1.6383276E12</v>
      </c>
      <c r="AF247" s="6">
        <v>44531.125</v>
      </c>
      <c r="AG247" s="2" t="s">
        <v>24</v>
      </c>
      <c r="AH247" s="8">
        <v>57313.4</v>
      </c>
      <c r="AI247" s="8">
        <v>57446.67</v>
      </c>
      <c r="AJ247" s="8">
        <v>57021.92</v>
      </c>
      <c r="AK247" s="8">
        <v>57404.47</v>
      </c>
      <c r="AL247" s="8">
        <v>87.2062267727</v>
      </c>
    </row>
    <row r="248">
      <c r="A248" s="4"/>
      <c r="B248" s="17">
        <v>44533.0</v>
      </c>
      <c r="C248" s="18">
        <f t="shared" ref="C248:E248" si="30">sum(C37:C46)</f>
        <v>2138</v>
      </c>
      <c r="D248" s="18">
        <f t="shared" si="30"/>
        <v>846</v>
      </c>
      <c r="E248" s="18">
        <f t="shared" si="30"/>
        <v>3766</v>
      </c>
      <c r="F248" s="5">
        <f t="shared" si="16"/>
        <v>0.3167407407</v>
      </c>
      <c r="G248" s="5">
        <f t="shared" si="17"/>
        <v>-0.04150111557</v>
      </c>
      <c r="H248" s="5">
        <f t="shared" si="18"/>
        <v>0.7164879357</v>
      </c>
      <c r="I248" s="5">
        <f t="shared" si="19"/>
        <v>0.06987636008</v>
      </c>
      <c r="J248" s="5">
        <f t="shared" si="20"/>
        <v>0.1253333333</v>
      </c>
      <c r="K248" s="5">
        <f t="shared" si="21"/>
        <v>-0.07045426149</v>
      </c>
      <c r="L248" s="5">
        <f t="shared" si="22"/>
        <v>0.2835120643</v>
      </c>
      <c r="M248" s="5">
        <f t="shared" si="23"/>
        <v>-0.06987636008</v>
      </c>
      <c r="N248" s="5">
        <f t="shared" si="24"/>
        <v>0.5579259259</v>
      </c>
      <c r="O248" s="5">
        <f t="shared" si="25"/>
        <v>0.1119553771</v>
      </c>
      <c r="P248" s="5">
        <f t="shared" si="26"/>
        <v>0.6832592593</v>
      </c>
      <c r="Q248" s="5">
        <f t="shared" si="27"/>
        <v>0.04150111557</v>
      </c>
      <c r="R248" s="19">
        <v>-0.0767</v>
      </c>
      <c r="S248" s="19">
        <v>-0.0539</v>
      </c>
      <c r="T248" s="1">
        <v>52055.9</v>
      </c>
      <c r="U248" s="5">
        <f t="shared" si="29"/>
        <v>0.9233002692</v>
      </c>
      <c r="AE248" s="8">
        <v>1.6383312E12</v>
      </c>
      <c r="AF248" s="6">
        <v>44531.166666666664</v>
      </c>
      <c r="AG248" s="2" t="s">
        <v>24</v>
      </c>
      <c r="AH248" s="8">
        <v>57404.47</v>
      </c>
      <c r="AI248" s="8">
        <v>57450.73</v>
      </c>
      <c r="AJ248" s="8">
        <v>57008.43</v>
      </c>
      <c r="AK248" s="8">
        <v>57097.97</v>
      </c>
      <c r="AL248" s="8">
        <v>77.0963491595</v>
      </c>
    </row>
    <row r="249">
      <c r="A249" s="4"/>
      <c r="B249" s="17">
        <v>44534.0</v>
      </c>
      <c r="C249" s="18">
        <f t="shared" ref="C249:E249" si="31">sum(C47:C58)</f>
        <v>2789</v>
      </c>
      <c r="D249" s="18">
        <f t="shared" si="31"/>
        <v>1574</v>
      </c>
      <c r="E249" s="18">
        <f t="shared" si="31"/>
        <v>3287</v>
      </c>
      <c r="F249" s="5">
        <f t="shared" si="16"/>
        <v>0.3645751634</v>
      </c>
      <c r="G249" s="5">
        <f t="shared" si="17"/>
        <v>0.006333307085</v>
      </c>
      <c r="H249" s="5">
        <f t="shared" si="18"/>
        <v>0.6392390557</v>
      </c>
      <c r="I249" s="5">
        <f t="shared" si="19"/>
        <v>-0.007372519877</v>
      </c>
      <c r="J249" s="5">
        <f t="shared" si="20"/>
        <v>0.205751634</v>
      </c>
      <c r="K249" s="5">
        <f t="shared" si="21"/>
        <v>0.009964039163</v>
      </c>
      <c r="L249" s="5">
        <f t="shared" si="22"/>
        <v>0.3607609443</v>
      </c>
      <c r="M249" s="5">
        <f t="shared" si="23"/>
        <v>0.007372519877</v>
      </c>
      <c r="N249" s="5">
        <f t="shared" si="24"/>
        <v>0.4296732026</v>
      </c>
      <c r="O249" s="5">
        <f t="shared" si="25"/>
        <v>-0.01629734625</v>
      </c>
      <c r="P249" s="5">
        <f t="shared" si="26"/>
        <v>0.6354248366</v>
      </c>
      <c r="Q249" s="5">
        <f t="shared" si="27"/>
        <v>-0.006333307085</v>
      </c>
      <c r="R249" s="19">
        <v>-0.0539</v>
      </c>
      <c r="S249" s="19">
        <v>-0.003</v>
      </c>
      <c r="T249" s="1">
        <v>49249.56</v>
      </c>
      <c r="U249" s="20">
        <f t="shared" si="29"/>
        <v>0.9460898765</v>
      </c>
      <c r="V249" s="8"/>
      <c r="W249" s="8"/>
      <c r="AE249" s="8">
        <v>1.6383348E12</v>
      </c>
      <c r="AF249" s="6">
        <v>44531.208333333336</v>
      </c>
      <c r="AG249" s="2" t="s">
        <v>24</v>
      </c>
      <c r="AH249" s="8">
        <v>57097.97</v>
      </c>
      <c r="AI249" s="8">
        <v>57174.7</v>
      </c>
      <c r="AJ249" s="8">
        <v>56779.75</v>
      </c>
      <c r="AK249" s="8">
        <v>56819.7</v>
      </c>
      <c r="AL249" s="8">
        <v>49.6356673518</v>
      </c>
    </row>
    <row r="250">
      <c r="A250" s="4"/>
      <c r="B250" s="17">
        <v>44535.0</v>
      </c>
      <c r="C250" s="18">
        <f t="shared" ref="C250:E250" si="32">sum(C59:C69)</f>
        <v>1707</v>
      </c>
      <c r="D250" s="18">
        <f t="shared" si="32"/>
        <v>925</v>
      </c>
      <c r="E250" s="18">
        <f t="shared" si="32"/>
        <v>2318</v>
      </c>
      <c r="F250" s="5">
        <f t="shared" si="16"/>
        <v>0.3448484848</v>
      </c>
      <c r="G250" s="5">
        <f t="shared" si="17"/>
        <v>-0.01339337147</v>
      </c>
      <c r="H250" s="5">
        <f t="shared" si="18"/>
        <v>0.648556231</v>
      </c>
      <c r="I250" s="5">
        <f t="shared" si="19"/>
        <v>0.00194465543</v>
      </c>
      <c r="J250" s="5">
        <f t="shared" si="20"/>
        <v>0.1868686869</v>
      </c>
      <c r="K250" s="5">
        <f t="shared" si="21"/>
        <v>-0.008918907955</v>
      </c>
      <c r="L250" s="5">
        <f t="shared" si="22"/>
        <v>0.351443769</v>
      </c>
      <c r="M250" s="5">
        <f t="shared" si="23"/>
        <v>-0.00194465543</v>
      </c>
      <c r="N250" s="5">
        <f t="shared" si="24"/>
        <v>0.4682828283</v>
      </c>
      <c r="O250" s="5">
        <f t="shared" si="25"/>
        <v>0.02231227942</v>
      </c>
      <c r="P250" s="5">
        <f t="shared" si="26"/>
        <v>0.6551515152</v>
      </c>
      <c r="Q250" s="5">
        <f t="shared" si="27"/>
        <v>0.01339337147</v>
      </c>
      <c r="R250" s="19">
        <v>-0.003</v>
      </c>
      <c r="S250" s="19">
        <v>0.0389</v>
      </c>
      <c r="T250" s="1">
        <v>49103.01</v>
      </c>
      <c r="U250" s="20">
        <f t="shared" si="29"/>
        <v>0.9970243389</v>
      </c>
      <c r="AE250" s="8">
        <v>1.6383384E12</v>
      </c>
      <c r="AF250" s="6">
        <v>44531.25</v>
      </c>
      <c r="AG250" s="2" t="s">
        <v>24</v>
      </c>
      <c r="AH250" s="8">
        <v>56819.7</v>
      </c>
      <c r="AI250" s="8">
        <v>57132.47</v>
      </c>
      <c r="AJ250" s="8">
        <v>56713.27</v>
      </c>
      <c r="AK250" s="8">
        <v>56991.21</v>
      </c>
      <c r="AL250" s="8">
        <v>31.2093916877</v>
      </c>
    </row>
    <row r="251">
      <c r="A251" s="4"/>
      <c r="B251" s="17">
        <v>44536.0</v>
      </c>
      <c r="C251" s="18">
        <f t="shared" ref="C251:E251" si="33">sum(C70:C82)</f>
        <v>2844</v>
      </c>
      <c r="D251" s="18">
        <f t="shared" si="33"/>
        <v>1536</v>
      </c>
      <c r="E251" s="18">
        <f t="shared" si="33"/>
        <v>2820</v>
      </c>
      <c r="F251" s="5">
        <f t="shared" si="16"/>
        <v>0.395</v>
      </c>
      <c r="G251" s="5">
        <f t="shared" si="17"/>
        <v>0.03675814369</v>
      </c>
      <c r="H251" s="5">
        <f t="shared" si="18"/>
        <v>0.6493150685</v>
      </c>
      <c r="I251" s="5">
        <f t="shared" si="19"/>
        <v>0.00270349292</v>
      </c>
      <c r="J251" s="5">
        <f t="shared" si="20"/>
        <v>0.2133333333</v>
      </c>
      <c r="K251" s="5">
        <f t="shared" si="21"/>
        <v>0.01754573851</v>
      </c>
      <c r="L251" s="5">
        <f t="shared" si="22"/>
        <v>0.3506849315</v>
      </c>
      <c r="M251" s="5">
        <f t="shared" si="23"/>
        <v>-0.00270349292</v>
      </c>
      <c r="N251" s="5">
        <f t="shared" si="24"/>
        <v>0.3916666667</v>
      </c>
      <c r="O251" s="5">
        <f t="shared" si="25"/>
        <v>-0.0543038822</v>
      </c>
      <c r="P251" s="5">
        <f t="shared" si="26"/>
        <v>0.605</v>
      </c>
      <c r="Q251" s="5">
        <f t="shared" si="27"/>
        <v>-0.03675814369</v>
      </c>
      <c r="R251" s="19">
        <v>0.0389</v>
      </c>
      <c r="S251" s="19">
        <v>-0.0167</v>
      </c>
      <c r="T251" s="1">
        <v>51012.43</v>
      </c>
      <c r="U251" s="20">
        <f t="shared" si="29"/>
        <v>1.038886007</v>
      </c>
      <c r="AE251" s="8">
        <v>1.638342E12</v>
      </c>
      <c r="AF251" s="6">
        <v>44531.291666666664</v>
      </c>
      <c r="AG251" s="2" t="s">
        <v>24</v>
      </c>
      <c r="AH251" s="8">
        <v>56991.21</v>
      </c>
      <c r="AI251" s="8">
        <v>57351.11</v>
      </c>
      <c r="AJ251" s="8">
        <v>56881.73</v>
      </c>
      <c r="AK251" s="8">
        <v>57193.39</v>
      </c>
      <c r="AL251" s="8">
        <v>66.2885574734</v>
      </c>
    </row>
    <row r="252">
      <c r="A252" s="4"/>
      <c r="B252" s="17">
        <v>44537.0</v>
      </c>
      <c r="C252">
        <f t="shared" ref="C252:E252" si="34">sum(C83:C98)</f>
        <v>3108</v>
      </c>
      <c r="D252">
        <f t="shared" si="34"/>
        <v>2585</v>
      </c>
      <c r="E252">
        <f t="shared" si="34"/>
        <v>3757</v>
      </c>
      <c r="F252" s="5">
        <f t="shared" si="16"/>
        <v>0.3288888889</v>
      </c>
      <c r="G252" s="5">
        <f t="shared" si="17"/>
        <v>-0.02935296743</v>
      </c>
      <c r="H252" s="5">
        <f t="shared" si="18"/>
        <v>0.5459336027</v>
      </c>
      <c r="I252" s="5">
        <f t="shared" si="19"/>
        <v>-0.1006779729</v>
      </c>
      <c r="J252" s="5">
        <f t="shared" si="20"/>
        <v>0.2735449735</v>
      </c>
      <c r="K252" s="5">
        <f t="shared" si="21"/>
        <v>0.07775737872</v>
      </c>
      <c r="L252" s="5">
        <f t="shared" si="22"/>
        <v>0.4540663973</v>
      </c>
      <c r="M252" s="5">
        <f t="shared" si="23"/>
        <v>0.1006779729</v>
      </c>
      <c r="N252" s="5">
        <f t="shared" si="24"/>
        <v>0.3975661376</v>
      </c>
      <c r="O252" s="5">
        <f t="shared" si="25"/>
        <v>-0.0484044113</v>
      </c>
      <c r="P252" s="5">
        <f t="shared" si="26"/>
        <v>0.6711111111</v>
      </c>
      <c r="Q252" s="5">
        <f t="shared" si="27"/>
        <v>0.02935296743</v>
      </c>
      <c r="R252" s="19">
        <v>-0.0167</v>
      </c>
      <c r="S252" s="21">
        <v>-0.0119</v>
      </c>
      <c r="T252" s="1">
        <v>50162.48</v>
      </c>
      <c r="U252" s="20">
        <f t="shared" si="29"/>
        <v>0.9833383746</v>
      </c>
      <c r="V252" s="8"/>
      <c r="W252" s="8"/>
      <c r="AE252" s="8">
        <v>1.6383456E12</v>
      </c>
      <c r="AF252" s="6">
        <v>44531.333333333336</v>
      </c>
      <c r="AG252" s="2" t="s">
        <v>24</v>
      </c>
      <c r="AH252" s="8">
        <v>57193.39</v>
      </c>
      <c r="AI252" s="8">
        <v>57858.3</v>
      </c>
      <c r="AJ252" s="8">
        <v>56871.68</v>
      </c>
      <c r="AK252" s="8">
        <v>56950.19</v>
      </c>
      <c r="AL252" s="8">
        <v>45.6170337104</v>
      </c>
    </row>
    <row r="253">
      <c r="A253" s="4"/>
      <c r="B253" s="17">
        <v>44538.0</v>
      </c>
      <c r="C253">
        <f t="shared" ref="C253:E253" si="35">sum(C99:C115)</f>
        <v>3354</v>
      </c>
      <c r="D253">
        <f t="shared" si="35"/>
        <v>1880</v>
      </c>
      <c r="E253">
        <f t="shared" si="35"/>
        <v>4216</v>
      </c>
      <c r="F253" s="5">
        <f t="shared" si="16"/>
        <v>0.3549206349</v>
      </c>
      <c r="G253" s="5">
        <f t="shared" si="17"/>
        <v>-0.003321221394</v>
      </c>
      <c r="H253" s="5">
        <f t="shared" si="18"/>
        <v>0.6408100879</v>
      </c>
      <c r="I253" s="5">
        <f t="shared" si="19"/>
        <v>-0.005801487686</v>
      </c>
      <c r="J253" s="5">
        <f t="shared" si="20"/>
        <v>0.1989417989</v>
      </c>
      <c r="K253" s="5">
        <f t="shared" si="21"/>
        <v>0.003154204118</v>
      </c>
      <c r="L253" s="5">
        <f t="shared" si="22"/>
        <v>0.3591899121</v>
      </c>
      <c r="M253" s="5">
        <f t="shared" si="23"/>
        <v>0.005801487686</v>
      </c>
      <c r="N253" s="5">
        <f t="shared" si="24"/>
        <v>0.4461375661</v>
      </c>
      <c r="O253" s="5">
        <f t="shared" si="25"/>
        <v>0.0001670172755</v>
      </c>
      <c r="P253" s="5">
        <f t="shared" si="26"/>
        <v>0.6450793651</v>
      </c>
      <c r="Q253" s="5">
        <f t="shared" si="27"/>
        <v>0.003321221394</v>
      </c>
      <c r="R253" s="21">
        <v>-0.0119</v>
      </c>
      <c r="S253" s="21">
        <v>-0.0235</v>
      </c>
      <c r="T253" s="1">
        <v>50760.38</v>
      </c>
      <c r="U253" s="20">
        <f t="shared" si="29"/>
        <v>1.011919267</v>
      </c>
      <c r="V253" s="8"/>
      <c r="W253" s="8"/>
      <c r="AE253" s="8">
        <v>1.6383492E12</v>
      </c>
      <c r="AF253" s="6">
        <v>44531.375</v>
      </c>
      <c r="AG253" s="2" t="s">
        <v>24</v>
      </c>
      <c r="AH253" s="8">
        <v>56950.19</v>
      </c>
      <c r="AI253" s="8">
        <v>57206.91</v>
      </c>
      <c r="AJ253" s="8">
        <v>56772.27</v>
      </c>
      <c r="AK253" s="8">
        <v>57174.93</v>
      </c>
      <c r="AL253" s="8">
        <v>9.7244478402</v>
      </c>
    </row>
    <row r="254">
      <c r="B254" s="17">
        <v>44539.0</v>
      </c>
      <c r="C254">
        <f t="shared" ref="C254:E254" si="36">sum(C116:C130)</f>
        <v>2805</v>
      </c>
      <c r="D254">
        <f t="shared" si="36"/>
        <v>1627</v>
      </c>
      <c r="E254">
        <f t="shared" si="36"/>
        <v>3218</v>
      </c>
      <c r="F254" s="5">
        <f t="shared" si="16"/>
        <v>0.3666666667</v>
      </c>
      <c r="G254" s="5">
        <f t="shared" si="17"/>
        <v>0.008424810353</v>
      </c>
      <c r="H254" s="5">
        <f t="shared" si="18"/>
        <v>0.6328971119</v>
      </c>
      <c r="I254" s="5">
        <f t="shared" si="19"/>
        <v>-0.01371446366</v>
      </c>
      <c r="J254" s="5">
        <f t="shared" si="20"/>
        <v>0.2126797386</v>
      </c>
      <c r="K254" s="5">
        <f t="shared" si="21"/>
        <v>0.01689214374</v>
      </c>
      <c r="L254" s="5">
        <f t="shared" si="22"/>
        <v>0.3671028881</v>
      </c>
      <c r="M254" s="5">
        <f t="shared" si="23"/>
        <v>0.01371446366</v>
      </c>
      <c r="N254" s="5">
        <f t="shared" si="24"/>
        <v>0.4206535948</v>
      </c>
      <c r="O254" s="5">
        <f t="shared" si="25"/>
        <v>-0.02531695409</v>
      </c>
      <c r="P254" s="5">
        <f t="shared" si="26"/>
        <v>0.6333333333</v>
      </c>
      <c r="Q254" s="5">
        <f t="shared" si="27"/>
        <v>-0.008424810353</v>
      </c>
      <c r="R254" s="21">
        <v>-0.0235</v>
      </c>
      <c r="S254" s="19">
        <v>-0.0015</v>
      </c>
      <c r="T254" s="5"/>
      <c r="AE254" s="8">
        <v>1.6383528E12</v>
      </c>
      <c r="AF254" s="6">
        <v>44531.416666666664</v>
      </c>
      <c r="AG254" s="2" t="s">
        <v>24</v>
      </c>
      <c r="AH254" s="8">
        <v>57174.93</v>
      </c>
      <c r="AI254" s="8">
        <v>57217.32</v>
      </c>
      <c r="AJ254" s="8">
        <v>56913.76</v>
      </c>
      <c r="AK254" s="8">
        <v>57035.49</v>
      </c>
      <c r="AL254" s="8">
        <v>9.2417556402</v>
      </c>
    </row>
    <row r="255">
      <c r="B255" s="17">
        <v>44540.0</v>
      </c>
      <c r="C255">
        <f t="shared" ref="C255:E255" si="37">sum(C131:C141)</f>
        <v>1567</v>
      </c>
      <c r="D255">
        <f t="shared" si="37"/>
        <v>905</v>
      </c>
      <c r="E255">
        <f t="shared" si="37"/>
        <v>2478</v>
      </c>
      <c r="F255" s="5">
        <f t="shared" si="16"/>
        <v>0.3165656566</v>
      </c>
      <c r="G255" s="5">
        <f t="shared" si="17"/>
        <v>-0.04167619975</v>
      </c>
      <c r="H255" s="5">
        <f t="shared" si="18"/>
        <v>0.6338996764</v>
      </c>
      <c r="I255" s="5">
        <f t="shared" si="19"/>
        <v>-0.0127118992</v>
      </c>
      <c r="J255" s="5">
        <f t="shared" si="20"/>
        <v>0.1828282828</v>
      </c>
      <c r="K255" s="5">
        <f t="shared" si="21"/>
        <v>-0.012959312</v>
      </c>
      <c r="L255" s="5">
        <f t="shared" si="22"/>
        <v>0.3661003236</v>
      </c>
      <c r="M255" s="5">
        <f t="shared" si="23"/>
        <v>0.0127118992</v>
      </c>
      <c r="N255" s="5">
        <f t="shared" si="24"/>
        <v>0.5006060606</v>
      </c>
      <c r="O255" s="5">
        <f t="shared" si="25"/>
        <v>0.05463551174</v>
      </c>
      <c r="P255" s="5">
        <f t="shared" si="26"/>
        <v>0.6834343434</v>
      </c>
      <c r="Q255" s="5">
        <f t="shared" si="27"/>
        <v>0.04167619975</v>
      </c>
      <c r="R255" s="19">
        <v>-0.0015</v>
      </c>
      <c r="S255" s="19">
        <v>0.0207</v>
      </c>
      <c r="AE255" s="8">
        <v>1.6383564E12</v>
      </c>
      <c r="AF255" s="6">
        <v>44531.458333333336</v>
      </c>
      <c r="AG255" s="2" t="s">
        <v>24</v>
      </c>
      <c r="AH255" s="8">
        <v>57035.49</v>
      </c>
      <c r="AI255" s="8">
        <v>57284.82</v>
      </c>
      <c r="AJ255" s="8">
        <v>56831.42</v>
      </c>
      <c r="AK255" s="8">
        <v>57191.46</v>
      </c>
      <c r="AL255" s="8">
        <v>19.6027350759</v>
      </c>
    </row>
    <row r="256">
      <c r="B256" s="17">
        <v>44541.0</v>
      </c>
      <c r="C256">
        <f t="shared" ref="C256:E256" si="38">sum(C142:C155)</f>
        <v>2124</v>
      </c>
      <c r="D256">
        <f t="shared" si="38"/>
        <v>1135</v>
      </c>
      <c r="E256">
        <f t="shared" si="38"/>
        <v>3041</v>
      </c>
      <c r="F256" s="5">
        <f t="shared" si="16"/>
        <v>0.3371428571</v>
      </c>
      <c r="G256" s="5">
        <f t="shared" si="17"/>
        <v>-0.02109899917</v>
      </c>
      <c r="H256" s="5">
        <f t="shared" si="18"/>
        <v>0.6517336606</v>
      </c>
      <c r="I256" s="5">
        <f t="shared" si="19"/>
        <v>0.005122085059</v>
      </c>
      <c r="J256" s="5">
        <f t="shared" si="20"/>
        <v>0.1801587302</v>
      </c>
      <c r="K256" s="5">
        <f t="shared" si="21"/>
        <v>-0.01562886467</v>
      </c>
      <c r="L256" s="5">
        <f t="shared" si="22"/>
        <v>0.3482663394</v>
      </c>
      <c r="M256" s="5">
        <f t="shared" si="23"/>
        <v>-0.005122085059</v>
      </c>
      <c r="N256" s="5">
        <f t="shared" si="24"/>
        <v>0.4826984127</v>
      </c>
      <c r="O256" s="5">
        <f t="shared" si="25"/>
        <v>0.03672786384</v>
      </c>
      <c r="P256" s="5">
        <f t="shared" si="26"/>
        <v>0.6628571429</v>
      </c>
      <c r="Q256" s="5">
        <f t="shared" si="27"/>
        <v>0.02109899917</v>
      </c>
      <c r="R256" s="19">
        <v>0.0207</v>
      </c>
      <c r="S256" s="19">
        <v>-0.0088</v>
      </c>
      <c r="AE256" s="8">
        <v>1.63836E12</v>
      </c>
      <c r="AF256" s="6">
        <v>44531.5</v>
      </c>
      <c r="AG256" s="2" t="s">
        <v>24</v>
      </c>
      <c r="AH256" s="8">
        <v>57191.46</v>
      </c>
      <c r="AI256" s="8">
        <v>57416.51</v>
      </c>
      <c r="AJ256" s="8">
        <v>57080.33</v>
      </c>
      <c r="AK256" s="8">
        <v>57146.47</v>
      </c>
      <c r="AL256" s="8">
        <v>15.2993612861</v>
      </c>
    </row>
    <row r="257">
      <c r="B257" s="17">
        <v>44542.0</v>
      </c>
      <c r="C257">
        <f t="shared" ref="C257:E257" si="39">sum(C156:C167)</f>
        <v>1955</v>
      </c>
      <c r="D257">
        <f t="shared" si="39"/>
        <v>977</v>
      </c>
      <c r="E257">
        <f t="shared" si="39"/>
        <v>2468</v>
      </c>
      <c r="F257" s="5">
        <f t="shared" si="16"/>
        <v>0.362037037</v>
      </c>
      <c r="G257" s="5">
        <f t="shared" si="17"/>
        <v>0.003795180723</v>
      </c>
      <c r="H257" s="5">
        <f t="shared" si="18"/>
        <v>0.6667803547</v>
      </c>
      <c r="I257" s="5">
        <f t="shared" si="19"/>
        <v>0.02016877913</v>
      </c>
      <c r="J257" s="5">
        <f t="shared" si="20"/>
        <v>0.1809259259</v>
      </c>
      <c r="K257" s="5">
        <f t="shared" si="21"/>
        <v>-0.0148616689</v>
      </c>
      <c r="L257" s="5">
        <f t="shared" si="22"/>
        <v>0.3332196453</v>
      </c>
      <c r="M257" s="5">
        <f t="shared" si="23"/>
        <v>-0.02016877913</v>
      </c>
      <c r="N257" s="5">
        <f t="shared" si="24"/>
        <v>0.457037037</v>
      </c>
      <c r="O257" s="5">
        <f t="shared" si="25"/>
        <v>0.01106648817</v>
      </c>
      <c r="P257" s="5">
        <f t="shared" si="26"/>
        <v>0.637962963</v>
      </c>
      <c r="Q257" s="5">
        <f t="shared" si="27"/>
        <v>-0.003795180723</v>
      </c>
      <c r="R257" s="19">
        <v>-0.0088</v>
      </c>
      <c r="S257" s="19">
        <v>-0.0395</v>
      </c>
      <c r="AE257" s="8">
        <v>1.6383636E12</v>
      </c>
      <c r="AF257" s="6">
        <v>44531.541666666664</v>
      </c>
      <c r="AG257" s="2" t="s">
        <v>24</v>
      </c>
      <c r="AH257" s="8">
        <v>57146.47</v>
      </c>
      <c r="AI257" s="8">
        <v>57970.37</v>
      </c>
      <c r="AJ257" s="8">
        <v>57121.18</v>
      </c>
      <c r="AK257" s="8">
        <v>57708.91</v>
      </c>
      <c r="AL257" s="8">
        <v>48.4623125939</v>
      </c>
    </row>
    <row r="258">
      <c r="B258" s="17">
        <v>44543.0</v>
      </c>
      <c r="C258">
        <f t="shared" ref="C258:E258" si="40">sum(C168:C178)</f>
        <v>1600</v>
      </c>
      <c r="D258">
        <f t="shared" si="40"/>
        <v>1436</v>
      </c>
      <c r="E258">
        <f t="shared" si="40"/>
        <v>1914</v>
      </c>
      <c r="F258" s="5">
        <f t="shared" si="16"/>
        <v>0.3232323232</v>
      </c>
      <c r="G258" s="5">
        <f t="shared" si="17"/>
        <v>-0.03500953308</v>
      </c>
      <c r="H258" s="5">
        <f t="shared" si="18"/>
        <v>0.5270092227</v>
      </c>
      <c r="I258" s="5">
        <f t="shared" si="19"/>
        <v>-0.1196023529</v>
      </c>
      <c r="J258" s="5">
        <f t="shared" si="20"/>
        <v>0.2901010101</v>
      </c>
      <c r="K258" s="5">
        <f t="shared" si="21"/>
        <v>0.09431341528</v>
      </c>
      <c r="L258" s="5">
        <f t="shared" si="22"/>
        <v>0.4729907773</v>
      </c>
      <c r="M258" s="5">
        <f t="shared" si="23"/>
        <v>0.1196023529</v>
      </c>
      <c r="N258" s="5">
        <f t="shared" si="24"/>
        <v>0.3866666667</v>
      </c>
      <c r="O258" s="5">
        <f t="shared" si="25"/>
        <v>-0.0593038822</v>
      </c>
      <c r="P258" s="5">
        <f t="shared" si="26"/>
        <v>0.6767676768</v>
      </c>
      <c r="Q258" s="5">
        <f t="shared" si="27"/>
        <v>0.03500953308</v>
      </c>
      <c r="R258" s="19">
        <v>-0.0395</v>
      </c>
      <c r="S258" s="19">
        <v>0.0279</v>
      </c>
      <c r="AE258" s="8">
        <v>1.6383672E12</v>
      </c>
      <c r="AF258" s="6">
        <v>44531.583333333336</v>
      </c>
      <c r="AG258" s="2" t="s">
        <v>24</v>
      </c>
      <c r="AH258" s="8">
        <v>57708.91</v>
      </c>
      <c r="AI258" s="8">
        <v>58778.92</v>
      </c>
      <c r="AJ258" s="8">
        <v>57706.38</v>
      </c>
      <c r="AK258" s="8">
        <v>58627.59</v>
      </c>
      <c r="AL258" s="8">
        <v>96.9038129247</v>
      </c>
    </row>
    <row r="259">
      <c r="B259" s="17">
        <v>44544.0</v>
      </c>
      <c r="C259">
        <f t="shared" ref="C259:E259" si="41">sum(C179:C192)</f>
        <v>2333</v>
      </c>
      <c r="D259">
        <f t="shared" si="41"/>
        <v>1363</v>
      </c>
      <c r="E259">
        <f t="shared" si="41"/>
        <v>2604</v>
      </c>
      <c r="F259" s="5">
        <f t="shared" si="16"/>
        <v>0.3703174603</v>
      </c>
      <c r="G259" s="5">
        <f t="shared" si="17"/>
        <v>0.012075604</v>
      </c>
      <c r="H259" s="5">
        <f t="shared" si="18"/>
        <v>0.6312229437</v>
      </c>
      <c r="I259" s="5">
        <f t="shared" si="19"/>
        <v>-0.01538863185</v>
      </c>
      <c r="J259" s="5">
        <f t="shared" si="20"/>
        <v>0.2163492063</v>
      </c>
      <c r="K259" s="5">
        <f t="shared" si="21"/>
        <v>0.02056161153</v>
      </c>
      <c r="L259" s="5">
        <f t="shared" si="22"/>
        <v>0.3687770563</v>
      </c>
      <c r="M259" s="5">
        <f t="shared" si="23"/>
        <v>0.01538863185</v>
      </c>
      <c r="N259" s="5">
        <f t="shared" si="24"/>
        <v>0.4133333333</v>
      </c>
      <c r="O259" s="5">
        <f t="shared" si="25"/>
        <v>-0.03263721553</v>
      </c>
      <c r="P259" s="5">
        <f t="shared" si="26"/>
        <v>0.6296825397</v>
      </c>
      <c r="Q259" s="5">
        <f t="shared" si="27"/>
        <v>-0.012075604</v>
      </c>
      <c r="R259" s="19">
        <v>0.0279</v>
      </c>
      <c r="S259" s="19">
        <v>0.0116</v>
      </c>
      <c r="AE259" s="8">
        <v>1.6383708E12</v>
      </c>
      <c r="AF259" s="6">
        <v>44531.625</v>
      </c>
      <c r="AG259" s="2" t="s">
        <v>24</v>
      </c>
      <c r="AH259" s="8">
        <v>58627.59</v>
      </c>
      <c r="AI259" s="8">
        <v>58900.0</v>
      </c>
      <c r="AJ259" s="8">
        <v>58357.84</v>
      </c>
      <c r="AK259" s="8">
        <v>58677.68</v>
      </c>
      <c r="AL259" s="8">
        <v>79.2634266593</v>
      </c>
    </row>
    <row r="260">
      <c r="B260" s="17">
        <v>44545.0</v>
      </c>
      <c r="C260">
        <f t="shared" ref="C260:E260" si="42">sum(C193:C203)</f>
        <v>2015</v>
      </c>
      <c r="D260">
        <f t="shared" si="42"/>
        <v>824</v>
      </c>
      <c r="E260">
        <f t="shared" si="42"/>
        <v>2111</v>
      </c>
      <c r="F260" s="5">
        <f t="shared" si="16"/>
        <v>0.4070707071</v>
      </c>
      <c r="G260" s="5">
        <f t="shared" si="17"/>
        <v>0.04882885076</v>
      </c>
      <c r="H260" s="5">
        <f t="shared" si="18"/>
        <v>0.7097569567</v>
      </c>
      <c r="I260" s="5">
        <f t="shared" si="19"/>
        <v>0.0631453811</v>
      </c>
      <c r="J260" s="5">
        <f t="shared" si="20"/>
        <v>0.1664646465</v>
      </c>
      <c r="K260" s="5">
        <f t="shared" si="21"/>
        <v>-0.02932294836</v>
      </c>
      <c r="L260" s="5">
        <f t="shared" si="22"/>
        <v>0.2902430433</v>
      </c>
      <c r="M260" s="5">
        <f t="shared" si="23"/>
        <v>-0.0631453811</v>
      </c>
      <c r="N260" s="5">
        <f t="shared" si="24"/>
        <v>0.4264646465</v>
      </c>
      <c r="O260" s="5">
        <f t="shared" si="25"/>
        <v>-0.0195059024</v>
      </c>
      <c r="P260" s="5">
        <f t="shared" si="26"/>
        <v>0.5929292929</v>
      </c>
      <c r="Q260" s="5">
        <f t="shared" si="27"/>
        <v>-0.04882885076</v>
      </c>
      <c r="R260" s="19">
        <v>0.0116</v>
      </c>
      <c r="S260" s="22">
        <v>-0.0217</v>
      </c>
      <c r="AE260" s="8">
        <v>1.6383744E12</v>
      </c>
      <c r="AF260" s="6">
        <v>44531.666666666664</v>
      </c>
      <c r="AG260" s="2" t="s">
        <v>24</v>
      </c>
      <c r="AH260" s="8">
        <v>58677.68</v>
      </c>
      <c r="AI260" s="8">
        <v>59105.91</v>
      </c>
      <c r="AJ260" s="8">
        <v>58441.36</v>
      </c>
      <c r="AK260" s="8">
        <v>58481.55</v>
      </c>
      <c r="AL260" s="8">
        <v>66.1147183036</v>
      </c>
    </row>
    <row r="261">
      <c r="B261" s="17">
        <v>44546.0</v>
      </c>
      <c r="C261">
        <f t="shared" ref="C261:E261" si="43">sum(C204:C211)</f>
        <v>1452</v>
      </c>
      <c r="D261">
        <f t="shared" si="43"/>
        <v>632</v>
      </c>
      <c r="E261">
        <f t="shared" si="43"/>
        <v>1516</v>
      </c>
      <c r="F261" s="5">
        <f t="shared" si="16"/>
        <v>0.4033333333</v>
      </c>
      <c r="G261" s="5">
        <f t="shared" si="17"/>
        <v>0.04509147702</v>
      </c>
      <c r="H261" s="5">
        <f t="shared" si="18"/>
        <v>0.6967370441</v>
      </c>
      <c r="I261" s="5">
        <f t="shared" si="19"/>
        <v>0.05012546857</v>
      </c>
      <c r="J261" s="5">
        <f t="shared" si="20"/>
        <v>0.1755555556</v>
      </c>
      <c r="K261" s="5">
        <f t="shared" si="21"/>
        <v>-0.02023203927</v>
      </c>
      <c r="L261" s="5">
        <f t="shared" si="22"/>
        <v>0.3032629559</v>
      </c>
      <c r="M261" s="5">
        <f t="shared" si="23"/>
        <v>-0.05012546857</v>
      </c>
      <c r="N261" s="5">
        <f t="shared" si="24"/>
        <v>0.4211111111</v>
      </c>
      <c r="O261" s="5">
        <f t="shared" si="25"/>
        <v>-0.02485943775</v>
      </c>
      <c r="P261" s="5">
        <f t="shared" si="26"/>
        <v>0.5966666667</v>
      </c>
      <c r="Q261" s="5">
        <f t="shared" si="27"/>
        <v>-0.04509147702</v>
      </c>
      <c r="R261" s="22">
        <v>-0.0217</v>
      </c>
      <c r="S261" s="19">
        <v>-0.0373</v>
      </c>
      <c r="AE261" s="8">
        <v>1.638378E12</v>
      </c>
      <c r="AF261" s="6">
        <v>44531.708333333336</v>
      </c>
      <c r="AG261" s="2" t="s">
        <v>24</v>
      </c>
      <c r="AH261" s="8">
        <v>58481.55</v>
      </c>
      <c r="AI261" s="8">
        <v>58637.74</v>
      </c>
      <c r="AJ261" s="8">
        <v>58016.82</v>
      </c>
      <c r="AK261" s="8">
        <v>58035.0</v>
      </c>
      <c r="AL261" s="8">
        <v>40.6538546888</v>
      </c>
    </row>
    <row r="262">
      <c r="B262" s="17">
        <v>44547.0</v>
      </c>
      <c r="C262">
        <f t="shared" ref="C262:E262" si="44">sum(C212:C223)</f>
        <v>2067</v>
      </c>
      <c r="D262">
        <f t="shared" si="44"/>
        <v>1101</v>
      </c>
      <c r="E262">
        <f t="shared" si="44"/>
        <v>2232</v>
      </c>
      <c r="F262" s="5">
        <f t="shared" si="16"/>
        <v>0.3827777778</v>
      </c>
      <c r="G262" s="5">
        <f t="shared" si="17"/>
        <v>0.02453592146</v>
      </c>
      <c r="H262" s="5">
        <f t="shared" si="18"/>
        <v>0.6524621212</v>
      </c>
      <c r="I262" s="5">
        <f t="shared" si="19"/>
        <v>0.005850545639</v>
      </c>
      <c r="J262" s="5">
        <f t="shared" si="20"/>
        <v>0.2038888889</v>
      </c>
      <c r="K262" s="5">
        <f t="shared" si="21"/>
        <v>0.008101294065</v>
      </c>
      <c r="L262" s="5">
        <f t="shared" si="22"/>
        <v>0.3475378788</v>
      </c>
      <c r="M262" s="5">
        <f t="shared" si="23"/>
        <v>-0.005850545639</v>
      </c>
      <c r="N262" s="5">
        <f t="shared" si="24"/>
        <v>0.4133333333</v>
      </c>
      <c r="O262" s="5">
        <f t="shared" si="25"/>
        <v>-0.03263721553</v>
      </c>
      <c r="P262" s="5">
        <f t="shared" si="26"/>
        <v>0.6172222222</v>
      </c>
      <c r="Q262" s="5">
        <f t="shared" si="27"/>
        <v>-0.02453592146</v>
      </c>
      <c r="R262" s="19">
        <v>-0.0373</v>
      </c>
      <c r="AE262" s="8">
        <v>1.6383816E12</v>
      </c>
      <c r="AF262" s="6">
        <v>44531.75</v>
      </c>
      <c r="AG262" s="2" t="s">
        <v>24</v>
      </c>
      <c r="AH262" s="8">
        <v>58035.0</v>
      </c>
      <c r="AI262" s="8">
        <v>58143.59</v>
      </c>
      <c r="AJ262" s="8">
        <v>57424.56</v>
      </c>
      <c r="AK262" s="8">
        <v>57480.53</v>
      </c>
      <c r="AL262" s="8">
        <v>79.1689657978</v>
      </c>
    </row>
    <row r="263">
      <c r="AE263" s="8">
        <v>1.6383852E12</v>
      </c>
      <c r="AF263" s="6">
        <v>44531.791666666664</v>
      </c>
      <c r="AG263" s="2" t="s">
        <v>24</v>
      </c>
      <c r="AH263" s="8">
        <v>57480.53</v>
      </c>
      <c r="AI263" s="8">
        <v>57722.45</v>
      </c>
      <c r="AJ263" s="8">
        <v>57016.77</v>
      </c>
      <c r="AK263" s="8">
        <v>57459.53</v>
      </c>
      <c r="AL263" s="8">
        <v>119.6881151012</v>
      </c>
    </row>
    <row r="264">
      <c r="AE264" s="8">
        <v>1.6383888E12</v>
      </c>
      <c r="AF264" s="6">
        <v>44531.833333333336</v>
      </c>
      <c r="AG264" s="2" t="s">
        <v>24</v>
      </c>
      <c r="AH264" s="8">
        <v>57459.53</v>
      </c>
      <c r="AI264" s="8">
        <v>57504.43</v>
      </c>
      <c r="AJ264" s="8">
        <v>56648.08</v>
      </c>
      <c r="AK264" s="8">
        <v>56772.29</v>
      </c>
      <c r="AL264" s="8">
        <v>90.6833842489</v>
      </c>
    </row>
    <row r="265">
      <c r="AE265" s="8">
        <v>1.6383924E12</v>
      </c>
      <c r="AF265" s="6">
        <v>44531.875</v>
      </c>
      <c r="AG265" s="2" t="s">
        <v>24</v>
      </c>
      <c r="AH265" s="8">
        <v>56772.29</v>
      </c>
      <c r="AI265" s="8">
        <v>57051.81</v>
      </c>
      <c r="AJ265" s="8">
        <v>56471.55</v>
      </c>
      <c r="AK265" s="8">
        <v>57033.67</v>
      </c>
      <c r="AL265" s="8">
        <v>63.2104538244</v>
      </c>
    </row>
    <row r="266">
      <c r="AE266" s="8">
        <v>1.638396E12</v>
      </c>
      <c r="AF266" s="6">
        <v>44531.916666666664</v>
      </c>
      <c r="AG266" s="2" t="s">
        <v>24</v>
      </c>
      <c r="AH266" s="8">
        <v>57033.67</v>
      </c>
      <c r="AI266" s="8">
        <v>57189.74</v>
      </c>
      <c r="AJ266" s="8">
        <v>56665.01</v>
      </c>
      <c r="AK266" s="8">
        <v>57101.6</v>
      </c>
      <c r="AL266" s="8">
        <v>106.5471764407</v>
      </c>
    </row>
    <row r="267">
      <c r="AE267" s="8">
        <v>1.6383996E12</v>
      </c>
      <c r="AF267" s="6">
        <v>44531.958333333336</v>
      </c>
      <c r="AG267" s="2" t="s">
        <v>24</v>
      </c>
      <c r="AH267" s="8">
        <v>57101.6</v>
      </c>
      <c r="AI267" s="8">
        <v>57277.61</v>
      </c>
      <c r="AJ267" s="8">
        <v>57038.49</v>
      </c>
      <c r="AK267" s="8">
        <v>57250.21</v>
      </c>
      <c r="AL267" s="8">
        <v>21.7513258264</v>
      </c>
    </row>
    <row r="268">
      <c r="AE268" s="8">
        <v>1.6384032E12</v>
      </c>
      <c r="AF268" s="6">
        <v>44532.0</v>
      </c>
      <c r="AG268" s="2" t="s">
        <v>24</v>
      </c>
      <c r="AH268" s="8">
        <v>57250.21</v>
      </c>
      <c r="AI268" s="8">
        <v>57250.21</v>
      </c>
      <c r="AJ268" s="8">
        <v>56741.56</v>
      </c>
      <c r="AK268" s="8">
        <v>57048.32</v>
      </c>
      <c r="AL268" s="8">
        <v>19.5788451231</v>
      </c>
    </row>
    <row r="269">
      <c r="AE269" s="8">
        <v>1.6384068E12</v>
      </c>
      <c r="AF269" s="6">
        <v>44532.041666666664</v>
      </c>
      <c r="AG269" s="2" t="s">
        <v>24</v>
      </c>
      <c r="AH269" s="8">
        <v>57048.32</v>
      </c>
      <c r="AI269" s="8">
        <v>57413.09</v>
      </c>
      <c r="AJ269" s="8">
        <v>56836.27</v>
      </c>
      <c r="AK269" s="8">
        <v>57252.17</v>
      </c>
      <c r="AL269" s="8">
        <v>26.7069264719</v>
      </c>
    </row>
    <row r="270">
      <c r="AE270" s="8">
        <v>1.6384104E12</v>
      </c>
      <c r="AF270" s="6">
        <v>44532.083333333336</v>
      </c>
      <c r="AG270" s="2" t="s">
        <v>24</v>
      </c>
      <c r="AH270" s="8">
        <v>57252.17</v>
      </c>
      <c r="AI270" s="8">
        <v>57296.06</v>
      </c>
      <c r="AJ270" s="8">
        <v>56896.71</v>
      </c>
      <c r="AK270" s="8">
        <v>56995.41</v>
      </c>
      <c r="AL270" s="8">
        <v>124.9770443199</v>
      </c>
    </row>
    <row r="271">
      <c r="AE271" s="8">
        <v>1.638414E12</v>
      </c>
      <c r="AF271" s="6">
        <v>44532.125</v>
      </c>
      <c r="AG271" s="2" t="s">
        <v>24</v>
      </c>
      <c r="AH271" s="8">
        <v>56995.41</v>
      </c>
      <c r="AI271" s="8">
        <v>56995.41</v>
      </c>
      <c r="AJ271" s="8">
        <v>55860.02</v>
      </c>
      <c r="AK271" s="8">
        <v>56362.19</v>
      </c>
      <c r="AL271" s="8">
        <v>111.5379417422</v>
      </c>
    </row>
    <row r="272">
      <c r="AE272" s="8">
        <v>1.6384176E12</v>
      </c>
      <c r="AF272" s="6">
        <v>44532.166666666664</v>
      </c>
      <c r="AG272" s="2" t="s">
        <v>24</v>
      </c>
      <c r="AH272" s="8">
        <v>56362.19</v>
      </c>
      <c r="AI272" s="8">
        <v>56737.54</v>
      </c>
      <c r="AJ272" s="8">
        <v>56281.07</v>
      </c>
      <c r="AK272" s="8">
        <v>56561.61</v>
      </c>
      <c r="AL272" s="8">
        <v>76.6094041892</v>
      </c>
    </row>
    <row r="273">
      <c r="AE273" s="8">
        <v>1.6384212E12</v>
      </c>
      <c r="AF273" s="6">
        <v>44532.208333333336</v>
      </c>
      <c r="AG273" s="2" t="s">
        <v>24</v>
      </c>
      <c r="AH273" s="8">
        <v>56561.61</v>
      </c>
      <c r="AI273" s="8">
        <v>57005.89</v>
      </c>
      <c r="AJ273" s="8">
        <v>56550.84</v>
      </c>
      <c r="AK273" s="8">
        <v>56941.91</v>
      </c>
      <c r="AL273" s="8">
        <v>72.7123217892</v>
      </c>
    </row>
    <row r="274">
      <c r="AE274" s="8">
        <v>1.6384248E12</v>
      </c>
      <c r="AF274" s="6">
        <v>44532.25</v>
      </c>
      <c r="AG274" s="2" t="s">
        <v>24</v>
      </c>
      <c r="AH274" s="8">
        <v>56941.91</v>
      </c>
      <c r="AI274" s="8">
        <v>56960.13</v>
      </c>
      <c r="AJ274" s="8">
        <v>56436.97</v>
      </c>
      <c r="AK274" s="8">
        <v>56697.2</v>
      </c>
      <c r="AL274" s="8">
        <v>21.3578145985</v>
      </c>
    </row>
    <row r="275">
      <c r="AE275" s="8">
        <v>1.6384284E12</v>
      </c>
      <c r="AF275" s="6">
        <v>44532.291666666664</v>
      </c>
      <c r="AG275" s="2" t="s">
        <v>24</v>
      </c>
      <c r="AH275" s="8">
        <v>56697.2</v>
      </c>
      <c r="AI275" s="8">
        <v>56995.65</v>
      </c>
      <c r="AJ275" s="8">
        <v>56620.04</v>
      </c>
      <c r="AK275" s="8">
        <v>56874.89</v>
      </c>
      <c r="AL275" s="8">
        <v>148.3544415629</v>
      </c>
    </row>
    <row r="276">
      <c r="AE276" s="8">
        <v>1.638432E12</v>
      </c>
      <c r="AF276" s="6">
        <v>44532.333333333336</v>
      </c>
      <c r="AG276" s="2" t="s">
        <v>24</v>
      </c>
      <c r="AH276" s="8">
        <v>56874.89</v>
      </c>
      <c r="AI276" s="8">
        <v>57209.37</v>
      </c>
      <c r="AJ276" s="8">
        <v>56806.04</v>
      </c>
      <c r="AK276" s="8">
        <v>57020.0</v>
      </c>
      <c r="AL276" s="8">
        <v>84.7110423348</v>
      </c>
    </row>
    <row r="277">
      <c r="AE277" s="8">
        <v>1.6384356E12</v>
      </c>
      <c r="AF277" s="6">
        <v>44532.375</v>
      </c>
      <c r="AG277" s="2" t="s">
        <v>24</v>
      </c>
      <c r="AH277" s="8">
        <v>57020.0</v>
      </c>
      <c r="AI277" s="8">
        <v>57142.18</v>
      </c>
      <c r="AJ277" s="8">
        <v>56640.6</v>
      </c>
      <c r="AK277" s="8">
        <v>56725.54</v>
      </c>
      <c r="AL277" s="8">
        <v>11.7465908148</v>
      </c>
    </row>
    <row r="278">
      <c r="AE278" s="8">
        <v>1.6384392E12</v>
      </c>
      <c r="AF278" s="6">
        <v>44532.416666666664</v>
      </c>
      <c r="AG278" s="2" t="s">
        <v>24</v>
      </c>
      <c r="AH278" s="8">
        <v>56725.54</v>
      </c>
      <c r="AI278" s="8">
        <v>56832.83</v>
      </c>
      <c r="AJ278" s="8">
        <v>56460.01</v>
      </c>
      <c r="AK278" s="8">
        <v>56581.77</v>
      </c>
      <c r="AL278" s="8">
        <v>56.4928684544</v>
      </c>
    </row>
    <row r="279">
      <c r="AE279" s="8">
        <v>1.6384428E12</v>
      </c>
      <c r="AF279" s="6">
        <v>44532.458333333336</v>
      </c>
      <c r="AG279" s="2" t="s">
        <v>24</v>
      </c>
      <c r="AH279" s="8">
        <v>56581.77</v>
      </c>
      <c r="AI279" s="8">
        <v>56634.86</v>
      </c>
      <c r="AJ279" s="8">
        <v>56142.79</v>
      </c>
      <c r="AK279" s="8">
        <v>56370.7</v>
      </c>
      <c r="AL279" s="8">
        <v>58.4153902574</v>
      </c>
    </row>
    <row r="280">
      <c r="AE280" s="8">
        <v>1.6384464E12</v>
      </c>
      <c r="AF280" s="6">
        <v>44532.5</v>
      </c>
      <c r="AG280" s="2" t="s">
        <v>24</v>
      </c>
      <c r="AH280" s="8">
        <v>56370.7</v>
      </c>
      <c r="AI280" s="8">
        <v>56634.38</v>
      </c>
      <c r="AJ280" s="8">
        <v>56073.11</v>
      </c>
      <c r="AK280" s="8">
        <v>56566.46</v>
      </c>
      <c r="AL280" s="8">
        <v>24.652614861</v>
      </c>
    </row>
    <row r="281">
      <c r="AE281" s="8">
        <v>1.63845E12</v>
      </c>
      <c r="AF281" s="6">
        <v>44532.541666666664</v>
      </c>
      <c r="AG281" s="2" t="s">
        <v>24</v>
      </c>
      <c r="AH281" s="8">
        <v>56566.46</v>
      </c>
      <c r="AI281" s="8">
        <v>56652.74</v>
      </c>
      <c r="AJ281" s="8">
        <v>56131.52</v>
      </c>
      <c r="AK281" s="8">
        <v>56485.64</v>
      </c>
      <c r="AL281" s="8">
        <v>26.5648643823</v>
      </c>
    </row>
    <row r="282">
      <c r="AE282" s="8">
        <v>1.6384536E12</v>
      </c>
      <c r="AF282" s="6">
        <v>44532.583333333336</v>
      </c>
      <c r="AG282" s="2" t="s">
        <v>24</v>
      </c>
      <c r="AH282" s="8">
        <v>56485.64</v>
      </c>
      <c r="AI282" s="8">
        <v>56613.22</v>
      </c>
      <c r="AJ282" s="8">
        <v>56389.17</v>
      </c>
      <c r="AK282" s="8">
        <v>56613.22</v>
      </c>
      <c r="AL282" s="8">
        <v>5.4099469007</v>
      </c>
    </row>
    <row r="283">
      <c r="AE283" s="8">
        <v>1.6384572E12</v>
      </c>
      <c r="AF283" s="6">
        <v>44532.625</v>
      </c>
      <c r="AG283" s="2" t="s">
        <v>24</v>
      </c>
      <c r="AH283" s="8">
        <v>56613.22</v>
      </c>
      <c r="AI283" s="8">
        <v>56613.22</v>
      </c>
      <c r="AJ283" s="8">
        <v>56000.0</v>
      </c>
      <c r="AK283" s="8">
        <v>56556.13</v>
      </c>
      <c r="AL283" s="8">
        <v>14.9944314058</v>
      </c>
    </row>
    <row r="284">
      <c r="AE284" s="8">
        <v>1.6384608E12</v>
      </c>
      <c r="AF284" s="6">
        <v>44532.666666666664</v>
      </c>
      <c r="AG284" s="2" t="s">
        <v>24</v>
      </c>
      <c r="AH284" s="8">
        <v>56556.13</v>
      </c>
      <c r="AI284" s="8">
        <v>56766.58</v>
      </c>
      <c r="AJ284" s="8">
        <v>56061.25</v>
      </c>
      <c r="AK284" s="8">
        <v>56377.55</v>
      </c>
      <c r="AL284" s="8">
        <v>49.4613791823</v>
      </c>
    </row>
    <row r="285">
      <c r="AE285" s="8">
        <v>1.6384644E12</v>
      </c>
      <c r="AF285" s="6">
        <v>44532.708333333336</v>
      </c>
      <c r="AG285" s="2" t="s">
        <v>24</v>
      </c>
      <c r="AH285" s="8">
        <v>56377.55</v>
      </c>
      <c r="AI285" s="8">
        <v>56707.27</v>
      </c>
      <c r="AJ285" s="8">
        <v>56305.15</v>
      </c>
      <c r="AK285" s="8">
        <v>56619.22</v>
      </c>
      <c r="AL285" s="8">
        <v>44.7155092185</v>
      </c>
    </row>
    <row r="286">
      <c r="AE286" s="8">
        <v>1.638468E12</v>
      </c>
      <c r="AF286" s="6">
        <v>44532.75</v>
      </c>
      <c r="AG286" s="2" t="s">
        <v>24</v>
      </c>
      <c r="AH286" s="8">
        <v>56619.22</v>
      </c>
      <c r="AI286" s="8">
        <v>56787.3</v>
      </c>
      <c r="AJ286" s="8">
        <v>56181.0</v>
      </c>
      <c r="AK286" s="8">
        <v>56741.0</v>
      </c>
      <c r="AL286" s="8">
        <v>37.2322576629</v>
      </c>
    </row>
    <row r="287">
      <c r="AE287" s="8">
        <v>1.6384716E12</v>
      </c>
      <c r="AF287" s="6">
        <v>44532.791666666664</v>
      </c>
      <c r="AG287" s="2" t="s">
        <v>24</v>
      </c>
      <c r="AH287" s="8">
        <v>56741.0</v>
      </c>
      <c r="AI287" s="8">
        <v>56999.99</v>
      </c>
      <c r="AJ287" s="8">
        <v>56540.8</v>
      </c>
      <c r="AK287" s="8">
        <v>56666.17</v>
      </c>
      <c r="AL287" s="8">
        <v>71.3861068886</v>
      </c>
    </row>
    <row r="288">
      <c r="AE288" s="8">
        <v>1.6384752E12</v>
      </c>
      <c r="AF288" s="6">
        <v>44532.833333333336</v>
      </c>
      <c r="AG288" s="2" t="s">
        <v>24</v>
      </c>
      <c r="AH288" s="8">
        <v>56666.17</v>
      </c>
      <c r="AI288" s="8">
        <v>57277.92</v>
      </c>
      <c r="AJ288" s="8">
        <v>56578.22</v>
      </c>
      <c r="AK288" s="8">
        <v>57054.18</v>
      </c>
      <c r="AL288" s="8">
        <v>99.2046443614</v>
      </c>
    </row>
    <row r="289">
      <c r="AE289" s="8">
        <v>1.6384788E12</v>
      </c>
      <c r="AF289" s="6">
        <v>44532.875</v>
      </c>
      <c r="AG289" s="2" t="s">
        <v>24</v>
      </c>
      <c r="AH289" s="8">
        <v>57054.18</v>
      </c>
      <c r="AI289" s="8">
        <v>57108.66</v>
      </c>
      <c r="AJ289" s="8">
        <v>56799.99</v>
      </c>
      <c r="AK289" s="8">
        <v>56898.85</v>
      </c>
      <c r="AL289" s="8">
        <v>72.2599967216</v>
      </c>
    </row>
    <row r="290">
      <c r="AE290" s="8">
        <v>1.6384824E12</v>
      </c>
      <c r="AF290" s="6">
        <v>44532.916666666664</v>
      </c>
      <c r="AG290" s="2" t="s">
        <v>24</v>
      </c>
      <c r="AH290" s="8">
        <v>56898.85</v>
      </c>
      <c r="AI290" s="8">
        <v>56935.21</v>
      </c>
      <c r="AJ290" s="8">
        <v>56661.98</v>
      </c>
      <c r="AK290" s="8">
        <v>56913.22</v>
      </c>
      <c r="AL290" s="8">
        <v>23.6646761944</v>
      </c>
    </row>
    <row r="291">
      <c r="AE291" s="8">
        <v>1.638486E12</v>
      </c>
      <c r="AF291" s="6">
        <v>44532.958333333336</v>
      </c>
      <c r="AG291" s="2" t="s">
        <v>24</v>
      </c>
      <c r="AH291" s="8">
        <v>56913.22</v>
      </c>
      <c r="AI291" s="8">
        <v>56945.09</v>
      </c>
      <c r="AJ291" s="8">
        <v>56396.74</v>
      </c>
      <c r="AK291" s="8">
        <v>56529.16</v>
      </c>
      <c r="AL291" s="8">
        <v>44.810715359</v>
      </c>
    </row>
    <row r="292">
      <c r="AE292" s="8">
        <v>1.6384896E12</v>
      </c>
      <c r="AF292" s="6">
        <v>44533.0</v>
      </c>
      <c r="AG292" s="2" t="s">
        <v>24</v>
      </c>
      <c r="AH292" s="8">
        <v>56529.16</v>
      </c>
      <c r="AI292" s="8">
        <v>56800.0</v>
      </c>
      <c r="AJ292" s="8">
        <v>56474.24</v>
      </c>
      <c r="AK292" s="8">
        <v>56580.02</v>
      </c>
      <c r="AL292" s="8">
        <v>38.0861246038</v>
      </c>
    </row>
    <row r="293">
      <c r="AE293" s="8">
        <v>1.6384932E12</v>
      </c>
      <c r="AF293" s="6">
        <v>44533.041666666664</v>
      </c>
      <c r="AG293" s="2" t="s">
        <v>24</v>
      </c>
      <c r="AH293" s="8">
        <v>56580.02</v>
      </c>
      <c r="AI293" s="8">
        <v>56761.35</v>
      </c>
      <c r="AJ293" s="8">
        <v>56436.7</v>
      </c>
      <c r="AK293" s="8">
        <v>56551.03</v>
      </c>
      <c r="AL293" s="8">
        <v>23.8314543444</v>
      </c>
    </row>
    <row r="294">
      <c r="AE294" s="8">
        <v>1.6384968E12</v>
      </c>
      <c r="AF294" s="6">
        <v>44533.083333333336</v>
      </c>
      <c r="AG294" s="2" t="s">
        <v>24</v>
      </c>
      <c r="AH294" s="8">
        <v>56551.03</v>
      </c>
      <c r="AI294" s="8">
        <v>56613.04</v>
      </c>
      <c r="AJ294" s="8">
        <v>56130.71</v>
      </c>
      <c r="AK294" s="8">
        <v>56282.84</v>
      </c>
      <c r="AL294" s="8">
        <v>17.1866978466</v>
      </c>
    </row>
    <row r="295">
      <c r="AE295" s="8">
        <v>1.6385004E12</v>
      </c>
      <c r="AF295" s="6">
        <v>44533.125</v>
      </c>
      <c r="AG295" s="2" t="s">
        <v>24</v>
      </c>
      <c r="AH295" s="8">
        <v>56282.84</v>
      </c>
      <c r="AI295" s="8">
        <v>56573.67</v>
      </c>
      <c r="AJ295" s="8">
        <v>56143.98</v>
      </c>
      <c r="AK295" s="8">
        <v>56380.25</v>
      </c>
      <c r="AL295" s="8">
        <v>18.4312078684</v>
      </c>
    </row>
    <row r="296">
      <c r="AE296" s="8">
        <v>1.638504E12</v>
      </c>
      <c r="AF296" s="6">
        <v>44533.166666666664</v>
      </c>
      <c r="AG296" s="2" t="s">
        <v>24</v>
      </c>
      <c r="AH296" s="8">
        <v>56380.25</v>
      </c>
      <c r="AI296" s="8">
        <v>56733.27</v>
      </c>
      <c r="AJ296" s="8">
        <v>56310.0</v>
      </c>
      <c r="AK296" s="8">
        <v>56640.79</v>
      </c>
      <c r="AL296" s="8">
        <v>45.3058407407</v>
      </c>
    </row>
    <row r="297">
      <c r="AE297" s="8">
        <v>1.6385076E12</v>
      </c>
      <c r="AF297" s="6">
        <v>44533.208333333336</v>
      </c>
      <c r="AG297" s="2" t="s">
        <v>24</v>
      </c>
      <c r="AH297" s="8">
        <v>56640.79</v>
      </c>
      <c r="AI297" s="8">
        <v>57056.94</v>
      </c>
      <c r="AJ297" s="8">
        <v>56463.17</v>
      </c>
      <c r="AK297" s="8">
        <v>56761.94</v>
      </c>
      <c r="AL297" s="8">
        <v>24.4540279196</v>
      </c>
    </row>
    <row r="298">
      <c r="AE298" s="8">
        <v>1.6385112E12</v>
      </c>
      <c r="AF298" s="6">
        <v>44533.25</v>
      </c>
      <c r="AG298" s="2" t="s">
        <v>24</v>
      </c>
      <c r="AH298" s="8">
        <v>56761.94</v>
      </c>
      <c r="AI298" s="8">
        <v>57003.06</v>
      </c>
      <c r="AJ298" s="8">
        <v>56740.34</v>
      </c>
      <c r="AK298" s="8">
        <v>56903.24</v>
      </c>
      <c r="AL298" s="8">
        <v>12.5682806658</v>
      </c>
    </row>
    <row r="299">
      <c r="AE299" s="8">
        <v>1.6385148E12</v>
      </c>
      <c r="AF299" s="6">
        <v>44533.291666666664</v>
      </c>
      <c r="AG299" s="2" t="s">
        <v>24</v>
      </c>
      <c r="AH299" s="8">
        <v>56903.24</v>
      </c>
      <c r="AI299" s="8">
        <v>56989.76</v>
      </c>
      <c r="AJ299" s="8">
        <v>56667.58</v>
      </c>
      <c r="AK299" s="8">
        <v>56803.12</v>
      </c>
      <c r="AL299" s="8">
        <v>20.0882231829</v>
      </c>
    </row>
    <row r="300">
      <c r="AE300" s="8">
        <v>1.6385184E12</v>
      </c>
      <c r="AF300" s="6">
        <v>44533.333333333336</v>
      </c>
      <c r="AG300" s="2" t="s">
        <v>24</v>
      </c>
      <c r="AH300" s="8">
        <v>56803.12</v>
      </c>
      <c r="AI300" s="8">
        <v>56854.24</v>
      </c>
      <c r="AJ300" s="8">
        <v>56517.46</v>
      </c>
      <c r="AK300" s="8">
        <v>56627.72</v>
      </c>
      <c r="AL300" s="8">
        <v>10.6100098717</v>
      </c>
    </row>
    <row r="301">
      <c r="AE301" s="8">
        <v>1.638522E12</v>
      </c>
      <c r="AF301" s="6">
        <v>44533.375</v>
      </c>
      <c r="AG301" s="2" t="s">
        <v>24</v>
      </c>
      <c r="AH301" s="8">
        <v>56627.72</v>
      </c>
      <c r="AI301" s="8">
        <v>56890.9</v>
      </c>
      <c r="AJ301" s="8">
        <v>56493.58</v>
      </c>
      <c r="AK301" s="8">
        <v>56881.04</v>
      </c>
      <c r="AL301" s="8">
        <v>5.4335324086</v>
      </c>
    </row>
    <row r="302">
      <c r="AE302" s="8">
        <v>1.6385256E12</v>
      </c>
      <c r="AF302" s="6">
        <v>44533.416666666664</v>
      </c>
      <c r="AG302" s="2" t="s">
        <v>24</v>
      </c>
      <c r="AH302" s="8">
        <v>56881.04</v>
      </c>
      <c r="AI302" s="8">
        <v>57358.56</v>
      </c>
      <c r="AJ302" s="8">
        <v>56751.75</v>
      </c>
      <c r="AK302" s="8">
        <v>56896.17</v>
      </c>
      <c r="AL302" s="8">
        <v>50.6983920481</v>
      </c>
    </row>
    <row r="303">
      <c r="AE303" s="8">
        <v>1.6385292E12</v>
      </c>
      <c r="AF303" s="6">
        <v>44533.458333333336</v>
      </c>
      <c r="AG303" s="2" t="s">
        <v>24</v>
      </c>
      <c r="AH303" s="8">
        <v>56896.17</v>
      </c>
      <c r="AI303" s="8">
        <v>57206.72</v>
      </c>
      <c r="AJ303" s="8">
        <v>56881.26</v>
      </c>
      <c r="AK303" s="8">
        <v>57042.3</v>
      </c>
      <c r="AL303" s="8">
        <v>7.6424605974</v>
      </c>
    </row>
    <row r="304">
      <c r="AE304" s="8">
        <v>1.6385328E12</v>
      </c>
      <c r="AF304" s="6">
        <v>44533.5</v>
      </c>
      <c r="AG304" s="2" t="s">
        <v>24</v>
      </c>
      <c r="AH304" s="8">
        <v>57042.3</v>
      </c>
      <c r="AI304" s="8">
        <v>57227.56</v>
      </c>
      <c r="AJ304" s="8">
        <v>56819.24</v>
      </c>
      <c r="AK304" s="8">
        <v>56838.42</v>
      </c>
      <c r="AL304" s="8">
        <v>8.794785509</v>
      </c>
    </row>
    <row r="305">
      <c r="AE305" s="8">
        <v>1.6385364E12</v>
      </c>
      <c r="AF305" s="6">
        <v>44533.541666666664</v>
      </c>
      <c r="AG305" s="2" t="s">
        <v>24</v>
      </c>
      <c r="AH305" s="8">
        <v>56838.42</v>
      </c>
      <c r="AI305" s="8">
        <v>57673.58</v>
      </c>
      <c r="AJ305" s="8">
        <v>56797.24</v>
      </c>
      <c r="AK305" s="8">
        <v>56937.0</v>
      </c>
      <c r="AL305" s="8">
        <v>38.4078039028</v>
      </c>
    </row>
    <row r="306">
      <c r="AE306" s="8">
        <v>1.63854E12</v>
      </c>
      <c r="AF306" s="6">
        <v>44533.583333333336</v>
      </c>
      <c r="AG306" s="2" t="s">
        <v>24</v>
      </c>
      <c r="AH306" s="8">
        <v>56937.0</v>
      </c>
      <c r="AI306" s="8">
        <v>56963.79</v>
      </c>
      <c r="AJ306" s="8">
        <v>56213.56</v>
      </c>
      <c r="AK306" s="8">
        <v>56296.3</v>
      </c>
      <c r="AL306" s="8">
        <v>67.1124013685</v>
      </c>
    </row>
    <row r="307">
      <c r="AE307" s="8">
        <v>1.6385436E12</v>
      </c>
      <c r="AF307" s="6">
        <v>44533.625</v>
      </c>
      <c r="AG307" s="2" t="s">
        <v>24</v>
      </c>
      <c r="AH307" s="8">
        <v>56296.3</v>
      </c>
      <c r="AI307" s="8">
        <v>56369.89</v>
      </c>
      <c r="AJ307" s="8">
        <v>55778.3</v>
      </c>
      <c r="AK307" s="8">
        <v>56016.75</v>
      </c>
      <c r="AL307" s="8">
        <v>117.3506013754</v>
      </c>
    </row>
    <row r="308">
      <c r="AE308" s="8">
        <v>1.6385472E12</v>
      </c>
      <c r="AF308" s="6">
        <v>44533.666666666664</v>
      </c>
      <c r="AG308" s="2" t="s">
        <v>24</v>
      </c>
      <c r="AH308" s="8">
        <v>56016.75</v>
      </c>
      <c r="AI308" s="8">
        <v>56016.75</v>
      </c>
      <c r="AJ308" s="8">
        <v>54907.46</v>
      </c>
      <c r="AK308" s="8">
        <v>54998.09</v>
      </c>
      <c r="AL308" s="8">
        <v>125.837179047</v>
      </c>
    </row>
    <row r="309">
      <c r="AE309" s="8">
        <v>1.6385508E12</v>
      </c>
      <c r="AF309" s="6">
        <v>44533.708333333336</v>
      </c>
      <c r="AG309" s="2" t="s">
        <v>24</v>
      </c>
      <c r="AH309" s="8">
        <v>54998.09</v>
      </c>
      <c r="AI309" s="8">
        <v>55098.13</v>
      </c>
      <c r="AJ309" s="8">
        <v>54621.36</v>
      </c>
      <c r="AK309" s="8">
        <v>55005.38</v>
      </c>
      <c r="AL309" s="8">
        <v>72.7464018062</v>
      </c>
    </row>
    <row r="310">
      <c r="AE310" s="8">
        <v>1.6385544E12</v>
      </c>
      <c r="AF310" s="6">
        <v>44533.75</v>
      </c>
      <c r="AG310" s="2" t="s">
        <v>24</v>
      </c>
      <c r="AH310" s="8">
        <v>55005.38</v>
      </c>
      <c r="AI310" s="8">
        <v>55185.62</v>
      </c>
      <c r="AJ310" s="8">
        <v>54500.0</v>
      </c>
      <c r="AK310" s="8">
        <v>54888.02</v>
      </c>
      <c r="AL310" s="8">
        <v>56.374853643</v>
      </c>
    </row>
    <row r="311">
      <c r="AE311" s="8">
        <v>1.638558E12</v>
      </c>
      <c r="AF311" s="6">
        <v>44533.791666666664</v>
      </c>
      <c r="AG311" s="2" t="s">
        <v>24</v>
      </c>
      <c r="AH311" s="8">
        <v>54888.02</v>
      </c>
      <c r="AI311" s="8">
        <v>54914.66</v>
      </c>
      <c r="AJ311" s="8">
        <v>53750.0</v>
      </c>
      <c r="AK311" s="8">
        <v>53839.14</v>
      </c>
      <c r="AL311" s="8">
        <v>131.7959121042</v>
      </c>
    </row>
    <row r="312">
      <c r="AE312" s="8">
        <v>1.6385616E12</v>
      </c>
      <c r="AF312" s="6">
        <v>44533.833333333336</v>
      </c>
      <c r="AG312" s="2" t="s">
        <v>24</v>
      </c>
      <c r="AH312" s="8">
        <v>53839.14</v>
      </c>
      <c r="AI312" s="8">
        <v>54081.84</v>
      </c>
      <c r="AJ312" s="8">
        <v>51619.3</v>
      </c>
      <c r="AK312" s="8">
        <v>53495.39</v>
      </c>
      <c r="AL312" s="8">
        <v>543.2376459427</v>
      </c>
    </row>
    <row r="313">
      <c r="AE313" s="8">
        <v>1.6385652E12</v>
      </c>
      <c r="AF313" s="6">
        <v>44533.875</v>
      </c>
      <c r="AG313" s="2" t="s">
        <v>24</v>
      </c>
      <c r="AH313" s="8">
        <v>53495.39</v>
      </c>
      <c r="AI313" s="8">
        <v>54096.27</v>
      </c>
      <c r="AJ313" s="8">
        <v>53379.23</v>
      </c>
      <c r="AK313" s="8">
        <v>53656.35</v>
      </c>
      <c r="AL313" s="8">
        <v>118.5752026939</v>
      </c>
    </row>
    <row r="314">
      <c r="AE314" s="8">
        <v>1.6385688E12</v>
      </c>
      <c r="AF314" s="6">
        <v>44533.916666666664</v>
      </c>
      <c r="AG314" s="2" t="s">
        <v>24</v>
      </c>
      <c r="AH314" s="8">
        <v>53656.35</v>
      </c>
      <c r="AI314" s="8">
        <v>53770.37</v>
      </c>
      <c r="AJ314" s="8">
        <v>53110.53</v>
      </c>
      <c r="AK314" s="8">
        <v>53442.06</v>
      </c>
      <c r="AL314" s="8">
        <v>52.7355212692</v>
      </c>
    </row>
    <row r="315">
      <c r="AE315" s="8">
        <v>1.6385724E12</v>
      </c>
      <c r="AF315" s="6">
        <v>44533.958333333336</v>
      </c>
      <c r="AG315" s="2" t="s">
        <v>24</v>
      </c>
      <c r="AH315" s="8">
        <v>53442.06</v>
      </c>
      <c r="AI315" s="8">
        <v>53859.7</v>
      </c>
      <c r="AJ315" s="8">
        <v>53407.41</v>
      </c>
      <c r="AK315" s="8">
        <v>53647.47</v>
      </c>
      <c r="AL315" s="8">
        <v>51.03008645</v>
      </c>
    </row>
    <row r="316">
      <c r="AE316" s="8">
        <v>1.638576E12</v>
      </c>
      <c r="AF316" s="6">
        <v>44534.0</v>
      </c>
      <c r="AG316" s="2" t="s">
        <v>24</v>
      </c>
      <c r="AH316" s="8">
        <v>53647.47</v>
      </c>
      <c r="AI316" s="8">
        <v>53725.0</v>
      </c>
      <c r="AJ316" s="8">
        <v>53536.11</v>
      </c>
      <c r="AK316" s="8">
        <v>53541.36</v>
      </c>
      <c r="AL316" s="8">
        <v>5.2430097684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11" max="11" width="60.57"/>
  </cols>
  <sheetData>
    <row r="1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10</v>
      </c>
      <c r="O1" s="23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>
      <c r="A2" s="4">
        <v>44530.693778954665</v>
      </c>
      <c r="B2" s="23">
        <v>176.0</v>
      </c>
      <c r="C2" s="23">
        <v>66.0</v>
      </c>
      <c r="D2" s="23">
        <v>208.0</v>
      </c>
      <c r="E2" s="5">
        <v>0.39111111111111113</v>
      </c>
      <c r="F2" s="5">
        <v>0.02920077972709556</v>
      </c>
      <c r="G2" s="5">
        <v>0.7272727272727273</v>
      </c>
      <c r="H2" s="5">
        <v>0.07491854596562963</v>
      </c>
      <c r="I2" s="5">
        <v>0.14666666666666667</v>
      </c>
      <c r="J2" s="5">
        <v>-0.04619883040935671</v>
      </c>
      <c r="K2" s="5">
        <v>0.2727272727272727</v>
      </c>
      <c r="L2" s="5">
        <v>-0.07491854596562963</v>
      </c>
      <c r="M2" s="5">
        <v>0.4622222222222222</v>
      </c>
      <c r="N2" s="5">
        <v>0.01699805068226118</v>
      </c>
      <c r="O2" s="5">
        <v>0.003550191055758841</v>
      </c>
      <c r="P2" t="s">
        <v>24</v>
      </c>
      <c r="Q2">
        <v>57565.71</v>
      </c>
      <c r="R2">
        <v>57137.77</v>
      </c>
      <c r="S2">
        <v>57062.79</v>
      </c>
      <c r="T2">
        <v>57340.62</v>
      </c>
      <c r="U2">
        <v>22.8210486319</v>
      </c>
    </row>
    <row r="3">
      <c r="A3" s="4">
        <v>44530.710080909004</v>
      </c>
      <c r="B3">
        <v>736.0</v>
      </c>
      <c r="C3">
        <v>271.0</v>
      </c>
      <c r="D3">
        <v>793.0</v>
      </c>
      <c r="E3" s="5">
        <v>0.4088888888888889</v>
      </c>
      <c r="F3" s="5">
        <v>0.04697855750487334</v>
      </c>
      <c r="G3" s="5">
        <v>0.730883813306852</v>
      </c>
      <c r="H3" s="5">
        <v>0.07852963199975438</v>
      </c>
      <c r="I3" s="5">
        <v>0.15055555555555555</v>
      </c>
      <c r="J3" s="5">
        <v>-0.042309941520467825</v>
      </c>
      <c r="K3" s="5">
        <v>0.26911618669314796</v>
      </c>
      <c r="L3" s="5">
        <v>-0.07852963199975438</v>
      </c>
      <c r="M3" s="5">
        <v>0.44055555555555553</v>
      </c>
      <c r="N3" s="5">
        <v>-0.004668615984405489</v>
      </c>
      <c r="O3" s="5">
        <v>-0.007056079965650978</v>
      </c>
      <c r="P3" t="s">
        <v>24</v>
      </c>
      <c r="Q3">
        <v>57450.0</v>
      </c>
      <c r="R3">
        <v>57340.62</v>
      </c>
      <c r="S3">
        <v>56817.9</v>
      </c>
      <c r="T3">
        <v>56936.02</v>
      </c>
      <c r="U3">
        <v>66.0352407911</v>
      </c>
    </row>
    <row r="4">
      <c r="A4" s="4">
        <v>44530.75749964943</v>
      </c>
      <c r="B4">
        <v>965.0</v>
      </c>
      <c r="C4">
        <v>350.0</v>
      </c>
      <c r="D4">
        <v>935.0</v>
      </c>
      <c r="E4" s="5">
        <v>0.4288888888888889</v>
      </c>
      <c r="F4" s="5">
        <v>0.0669785575048733</v>
      </c>
      <c r="G4" s="5">
        <v>0.7338403041825095</v>
      </c>
      <c r="H4" s="5">
        <v>0.08148612287541179</v>
      </c>
      <c r="I4" s="5">
        <v>0.15555555555555556</v>
      </c>
      <c r="J4" s="5">
        <v>-0.03730994152046782</v>
      </c>
      <c r="K4" s="5">
        <v>0.2661596958174905</v>
      </c>
      <c r="L4" s="5">
        <v>-0.08148612287541185</v>
      </c>
      <c r="M4" s="5">
        <v>0.41555555555555557</v>
      </c>
      <c r="N4" s="5">
        <v>-0.029668615984405455</v>
      </c>
      <c r="O4" s="5">
        <v>0.011913899145040376</v>
      </c>
      <c r="P4" t="s">
        <v>24</v>
      </c>
      <c r="Q4">
        <v>57717.06</v>
      </c>
      <c r="R4">
        <v>56936.02</v>
      </c>
      <c r="S4">
        <v>56709.61</v>
      </c>
      <c r="T4">
        <v>57614.35</v>
      </c>
      <c r="U4">
        <v>42.1430878261</v>
      </c>
    </row>
    <row r="5">
      <c r="A5" s="4">
        <v>44530.80000128411</v>
      </c>
      <c r="B5">
        <v>384.0</v>
      </c>
      <c r="C5">
        <v>139.0</v>
      </c>
      <c r="D5">
        <v>377.0</v>
      </c>
      <c r="E5" s="5">
        <v>0.4266666666666667</v>
      </c>
      <c r="F5" s="5">
        <v>0.06475633528265112</v>
      </c>
      <c r="G5" s="5">
        <v>0.734225621414914</v>
      </c>
      <c r="H5" s="5">
        <v>0.08187144010781633</v>
      </c>
      <c r="I5" s="5">
        <v>0.15444444444444444</v>
      </c>
      <c r="J5" s="5">
        <v>-0.03842105263157894</v>
      </c>
      <c r="K5" s="5">
        <v>0.26577437858508607</v>
      </c>
      <c r="L5" s="5">
        <v>-0.08187144010781627</v>
      </c>
      <c r="M5" s="5">
        <v>0.41888888888888887</v>
      </c>
      <c r="N5" s="5">
        <v>-0.026335282651072156</v>
      </c>
      <c r="O5" s="5">
        <v>-0.01005964659846031</v>
      </c>
      <c r="P5" t="s">
        <v>24</v>
      </c>
      <c r="Q5">
        <v>57631.62</v>
      </c>
      <c r="R5">
        <v>57614.35</v>
      </c>
      <c r="S5">
        <v>56985.0</v>
      </c>
      <c r="T5">
        <v>57034.77</v>
      </c>
      <c r="U5">
        <v>38.4990543985</v>
      </c>
    </row>
    <row r="6">
      <c r="A6" s="4">
        <v>44530.89023507858</v>
      </c>
      <c r="B6">
        <v>386.0</v>
      </c>
      <c r="C6">
        <v>142.0</v>
      </c>
      <c r="D6">
        <v>372.0</v>
      </c>
      <c r="E6" s="5">
        <v>0.4288888888888889</v>
      </c>
      <c r="F6" s="5">
        <v>0.0669785575048733</v>
      </c>
      <c r="G6" s="5">
        <v>0.7310606060606061</v>
      </c>
      <c r="H6" s="5">
        <v>0.07870642475350842</v>
      </c>
      <c r="I6" s="5">
        <v>0.15777777777777777</v>
      </c>
      <c r="J6" s="5">
        <v>-0.03508771929824561</v>
      </c>
      <c r="K6" s="5">
        <v>0.2689393939393939</v>
      </c>
      <c r="L6" s="5">
        <v>-0.07870642475350842</v>
      </c>
      <c r="M6" s="5">
        <v>0.41333333333333333</v>
      </c>
      <c r="N6" s="5">
        <v>-0.03189083820662769</v>
      </c>
      <c r="O6" s="5">
        <v>0.0015889826811879893</v>
      </c>
      <c r="P6" t="s">
        <v>24</v>
      </c>
      <c r="Q6">
        <v>57446.67</v>
      </c>
      <c r="R6">
        <v>57313.4</v>
      </c>
      <c r="S6">
        <v>57021.92</v>
      </c>
      <c r="T6">
        <v>57404.47</v>
      </c>
      <c r="U6">
        <v>87.2062267727</v>
      </c>
    </row>
    <row r="7">
      <c r="A7" s="4">
        <v>44531.29719565256</v>
      </c>
      <c r="B7" s="23">
        <v>158.0</v>
      </c>
      <c r="C7" s="23">
        <v>77.0</v>
      </c>
      <c r="D7" s="23">
        <v>215.0</v>
      </c>
      <c r="E7" s="5">
        <v>0.3511111111111111</v>
      </c>
      <c r="F7" s="5">
        <v>-0.010799220272904475</v>
      </c>
      <c r="G7" s="5">
        <v>0.6723404255319149</v>
      </c>
      <c r="H7" s="5">
        <v>0.019986244224817207</v>
      </c>
      <c r="I7" s="5">
        <v>0.1711111111111111</v>
      </c>
      <c r="J7" s="5">
        <v>-0.021754385964912276</v>
      </c>
      <c r="K7" s="5">
        <v>0.3276595744680851</v>
      </c>
      <c r="L7" s="5">
        <v>-0.019986244224817262</v>
      </c>
      <c r="M7" s="5">
        <v>0.4777777777777778</v>
      </c>
      <c r="N7" s="5">
        <v>0.03255360623781678</v>
      </c>
      <c r="O7" s="5">
        <v>0.009842077734635269</v>
      </c>
      <c r="P7" t="s">
        <v>24</v>
      </c>
      <c r="Q7">
        <v>57970.37</v>
      </c>
      <c r="R7">
        <v>57146.47</v>
      </c>
      <c r="S7">
        <v>57121.18</v>
      </c>
      <c r="T7">
        <v>57708.91</v>
      </c>
      <c r="U7">
        <v>48.4623125939</v>
      </c>
    </row>
    <row r="8">
      <c r="A8" s="4">
        <v>44531.36497062414</v>
      </c>
      <c r="B8" s="23">
        <v>156.0</v>
      </c>
      <c r="C8" s="23">
        <v>76.0</v>
      </c>
      <c r="D8" s="23">
        <v>218.0</v>
      </c>
      <c r="E8" s="5">
        <v>0.3466666666666667</v>
      </c>
      <c r="F8" s="5">
        <v>-0.015243664717348893</v>
      </c>
      <c r="G8" s="5">
        <v>0.6724137931034483</v>
      </c>
      <c r="H8" s="5">
        <v>0.02005961179635063</v>
      </c>
      <c r="I8" s="5">
        <v>0.1688888888888889</v>
      </c>
      <c r="J8" s="5">
        <v>-0.023976608187134485</v>
      </c>
      <c r="K8" s="5">
        <v>0.3275862068965517</v>
      </c>
      <c r="L8" s="5">
        <v>-0.02005961179635063</v>
      </c>
      <c r="M8" s="5">
        <v>0.48444444444444446</v>
      </c>
      <c r="N8" s="5">
        <v>0.03922027290448343</v>
      </c>
      <c r="O8" s="5">
        <v>0.01591920554382318</v>
      </c>
      <c r="P8" t="s">
        <v>24</v>
      </c>
      <c r="Q8">
        <v>58778.92</v>
      </c>
      <c r="R8">
        <v>57708.91</v>
      </c>
      <c r="S8">
        <v>57706.38</v>
      </c>
      <c r="T8">
        <v>58627.59</v>
      </c>
      <c r="U8">
        <v>96.9038129247</v>
      </c>
    </row>
    <row r="9">
      <c r="A9" s="4">
        <v>44531.39436390893</v>
      </c>
      <c r="B9" s="23">
        <v>162.0</v>
      </c>
      <c r="C9" s="23">
        <v>75.0</v>
      </c>
      <c r="D9" s="23">
        <v>213.0</v>
      </c>
      <c r="E9" s="5">
        <v>0.36</v>
      </c>
      <c r="F9" s="5">
        <v>-0.0019103313840155844</v>
      </c>
      <c r="G9" s="5">
        <v>0.6835443037974683</v>
      </c>
      <c r="H9" s="5">
        <v>0.031190122490370675</v>
      </c>
      <c r="I9" s="5">
        <v>0.16666666666666666</v>
      </c>
      <c r="J9" s="5">
        <v>-0.02619883040935672</v>
      </c>
      <c r="K9" s="5">
        <v>0.31645569620253167</v>
      </c>
      <c r="L9" s="5">
        <v>-0.031190122490370675</v>
      </c>
      <c r="M9" s="5">
        <v>0.47333333333333333</v>
      </c>
      <c r="N9" s="5">
        <v>0.028109161793372306</v>
      </c>
      <c r="O9" s="5">
        <v>8.543759004933306E-4</v>
      </c>
      <c r="P9" t="s">
        <v>24</v>
      </c>
      <c r="Q9">
        <v>58900.0</v>
      </c>
      <c r="R9">
        <v>58627.59</v>
      </c>
      <c r="S9">
        <v>58357.84</v>
      </c>
      <c r="T9">
        <v>58677.68</v>
      </c>
      <c r="U9">
        <v>79.2634266593</v>
      </c>
    </row>
    <row r="10">
      <c r="A10" s="4">
        <v>44531.42254121546</v>
      </c>
      <c r="B10">
        <v>323.0</v>
      </c>
      <c r="C10">
        <v>153.0</v>
      </c>
      <c r="D10">
        <v>424.0</v>
      </c>
      <c r="E10" s="5">
        <v>0.35888888888888887</v>
      </c>
      <c r="F10" s="5">
        <v>-0.0030214424951267027</v>
      </c>
      <c r="G10" s="5">
        <v>0.6785714285714286</v>
      </c>
      <c r="H10" s="5">
        <v>0.026217247264330945</v>
      </c>
      <c r="I10" s="5">
        <v>0.17</v>
      </c>
      <c r="J10" s="5">
        <v>-0.022865497076023367</v>
      </c>
      <c r="K10" s="5">
        <v>0.32142857142857145</v>
      </c>
      <c r="L10" s="5">
        <v>-0.02621724726433089</v>
      </c>
      <c r="M10" s="5">
        <v>0.4711111111111111</v>
      </c>
      <c r="N10" s="5">
        <v>0.02588693957115007</v>
      </c>
      <c r="O10" s="5">
        <v>-0.003342497522056042</v>
      </c>
      <c r="P10" t="s">
        <v>24</v>
      </c>
      <c r="Q10">
        <v>59105.91</v>
      </c>
      <c r="R10">
        <v>58677.68</v>
      </c>
      <c r="S10">
        <v>58441.36</v>
      </c>
      <c r="T10">
        <v>58481.55</v>
      </c>
      <c r="U10">
        <v>66.1147183036</v>
      </c>
    </row>
    <row r="11">
      <c r="A11" s="4">
        <v>44531.52795156087</v>
      </c>
      <c r="B11" s="23">
        <v>164.0</v>
      </c>
      <c r="C11" s="23">
        <v>75.0</v>
      </c>
      <c r="D11" s="23">
        <v>211.0</v>
      </c>
      <c r="E11" s="5">
        <v>0.36444444444444446</v>
      </c>
      <c r="F11" s="5">
        <v>0.0025341130604288886</v>
      </c>
      <c r="G11" s="5">
        <v>0.6861924686192469</v>
      </c>
      <c r="H11" s="5">
        <v>0.03383828731214922</v>
      </c>
      <c r="I11" s="5">
        <v>0.16666666666666666</v>
      </c>
      <c r="J11" s="5">
        <v>-0.02619883040935672</v>
      </c>
      <c r="K11" s="5">
        <v>0.3138075313807531</v>
      </c>
      <c r="L11" s="5">
        <v>-0.03383828731214922</v>
      </c>
      <c r="M11" s="5">
        <v>0.4688888888888889</v>
      </c>
      <c r="N11" s="5">
        <v>0.02366471734892789</v>
      </c>
      <c r="O11" s="5">
        <v>-0.009554062203842528</v>
      </c>
      <c r="P11" t="s">
        <v>24</v>
      </c>
      <c r="Q11">
        <v>58143.59</v>
      </c>
      <c r="R11">
        <v>58035.0</v>
      </c>
      <c r="S11">
        <v>57424.56</v>
      </c>
      <c r="T11">
        <v>57480.53</v>
      </c>
      <c r="U11">
        <v>79.1689657978</v>
      </c>
    </row>
    <row r="12">
      <c r="A12" s="4">
        <v>44531.55260925018</v>
      </c>
      <c r="B12">
        <v>319.0</v>
      </c>
      <c r="C12">
        <v>149.0</v>
      </c>
      <c r="D12">
        <v>432.0</v>
      </c>
      <c r="E12" s="5">
        <v>0.35444444444444445</v>
      </c>
      <c r="F12" s="5">
        <v>-0.00746588693957112</v>
      </c>
      <c r="G12" s="5">
        <v>0.6816239316239316</v>
      </c>
      <c r="H12" s="5">
        <v>0.029269750316833987</v>
      </c>
      <c r="I12" s="5">
        <v>0.16555555555555557</v>
      </c>
      <c r="J12" s="5">
        <v>-0.027309941520467812</v>
      </c>
      <c r="K12" s="5">
        <v>0.31837606837606836</v>
      </c>
      <c r="L12" s="5">
        <v>-0.029269750316833987</v>
      </c>
      <c r="M12" s="5">
        <v>0.48</v>
      </c>
      <c r="N12" s="5">
        <v>0.03477582846003896</v>
      </c>
      <c r="O12" s="5">
        <v>-3.653410989773407E-4</v>
      </c>
      <c r="P12" t="s">
        <v>24</v>
      </c>
      <c r="Q12">
        <v>57722.45</v>
      </c>
      <c r="R12">
        <v>57480.53</v>
      </c>
      <c r="S12">
        <v>57016.77</v>
      </c>
      <c r="T12">
        <v>57459.53</v>
      </c>
      <c r="U12">
        <v>119.6881151012</v>
      </c>
    </row>
    <row r="13">
      <c r="A13" s="4">
        <v>44531.64967929171</v>
      </c>
      <c r="B13" s="23">
        <v>159.0</v>
      </c>
      <c r="C13" s="23">
        <v>73.0</v>
      </c>
      <c r="D13" s="23">
        <v>218.0</v>
      </c>
      <c r="E13" s="5">
        <v>0.35333333333333333</v>
      </c>
      <c r="F13" s="5">
        <v>-0.008576998050682239</v>
      </c>
      <c r="G13" s="5">
        <v>0.6853448275862069</v>
      </c>
      <c r="H13" s="5">
        <v>0.03299064627910919</v>
      </c>
      <c r="I13" s="5">
        <v>0.1622222222222222</v>
      </c>
      <c r="J13" s="5">
        <v>-0.030643274853801167</v>
      </c>
      <c r="K13" s="5">
        <v>0.3146551724137931</v>
      </c>
      <c r="L13" s="5">
        <v>-0.03299064627910925</v>
      </c>
      <c r="M13" s="5">
        <v>0.48444444444444446</v>
      </c>
      <c r="N13" s="5">
        <v>0.03922027290448343</v>
      </c>
      <c r="O13" s="5">
        <v>0.004604006637745234</v>
      </c>
      <c r="P13" t="s">
        <v>24</v>
      </c>
      <c r="Q13">
        <v>57051.81</v>
      </c>
      <c r="R13">
        <v>56772.29</v>
      </c>
      <c r="S13">
        <v>56471.55</v>
      </c>
      <c r="T13">
        <v>57033.67</v>
      </c>
      <c r="U13">
        <v>63.2104538244</v>
      </c>
    </row>
    <row r="14">
      <c r="A14" s="4">
        <v>44531.67308406997</v>
      </c>
      <c r="B14">
        <v>479.0</v>
      </c>
      <c r="C14">
        <v>227.0</v>
      </c>
      <c r="D14">
        <v>644.0</v>
      </c>
      <c r="E14" s="5">
        <v>0.3548148148148148</v>
      </c>
      <c r="F14" s="5">
        <v>-0.007095516569200766</v>
      </c>
      <c r="G14" s="5">
        <v>0.6784702549575071</v>
      </c>
      <c r="H14" s="5">
        <v>0.026116073650409466</v>
      </c>
      <c r="I14" s="5">
        <v>0.16814814814814816</v>
      </c>
      <c r="J14" s="5">
        <v>-0.02471734892787522</v>
      </c>
      <c r="K14" s="5">
        <v>0.32152974504249293</v>
      </c>
      <c r="L14" s="5">
        <v>-0.02611607365040941</v>
      </c>
      <c r="M14" s="5">
        <v>0.47703703703703704</v>
      </c>
      <c r="N14" s="5">
        <v>0.031812865497076015</v>
      </c>
      <c r="O14" s="5">
        <v>0.001191050830149985</v>
      </c>
      <c r="P14" t="s">
        <v>24</v>
      </c>
      <c r="Q14">
        <v>57189.74</v>
      </c>
      <c r="R14">
        <v>57033.67</v>
      </c>
      <c r="S14">
        <v>56665.01</v>
      </c>
      <c r="T14">
        <v>57101.6</v>
      </c>
      <c r="U14">
        <v>106.5471764407</v>
      </c>
    </row>
    <row r="15">
      <c r="A15" s="4">
        <v>44531.72225545273</v>
      </c>
      <c r="B15">
        <v>479.0</v>
      </c>
      <c r="C15">
        <v>221.0</v>
      </c>
      <c r="D15">
        <v>650.0</v>
      </c>
      <c r="E15" s="5">
        <v>0.3548148148148148</v>
      </c>
      <c r="F15" s="5">
        <v>-0.007095516569200766</v>
      </c>
      <c r="G15" s="5">
        <v>0.6842857142857143</v>
      </c>
      <c r="H15" s="5">
        <v>0.03193153297861662</v>
      </c>
      <c r="I15" s="5">
        <v>0.1637037037037037</v>
      </c>
      <c r="J15" s="5">
        <v>-0.029161793372319667</v>
      </c>
      <c r="K15" s="5">
        <v>0.3157142857142857</v>
      </c>
      <c r="L15" s="5">
        <v>-0.03193153297861662</v>
      </c>
      <c r="M15" s="5">
        <v>0.48148148148148145</v>
      </c>
      <c r="N15" s="5">
        <v>0.03625730994152043</v>
      </c>
      <c r="O15" s="5">
        <v>0.0026025540440197926</v>
      </c>
      <c r="P15" t="s">
        <v>24</v>
      </c>
      <c r="Q15">
        <v>57277.61</v>
      </c>
      <c r="R15">
        <v>57101.6</v>
      </c>
      <c r="S15">
        <v>57038.49</v>
      </c>
      <c r="T15">
        <v>57250.21</v>
      </c>
      <c r="U15">
        <v>21.7513258264</v>
      </c>
    </row>
    <row r="16">
      <c r="A16" s="4">
        <v>44531.78097504995</v>
      </c>
      <c r="B16" s="23">
        <v>161.0</v>
      </c>
      <c r="C16" s="23">
        <v>72.0</v>
      </c>
      <c r="D16" s="23">
        <v>217.0</v>
      </c>
      <c r="E16" s="5">
        <v>0.35777777777777775</v>
      </c>
      <c r="F16" s="5">
        <v>-0.004132553606237821</v>
      </c>
      <c r="G16" s="5">
        <v>0.6909871244635193</v>
      </c>
      <c r="H16" s="5">
        <v>0.03863294315642163</v>
      </c>
      <c r="I16" s="5">
        <v>0.16</v>
      </c>
      <c r="J16" s="5">
        <v>-0.032865497076023376</v>
      </c>
      <c r="K16" s="5">
        <v>0.3090128755364807</v>
      </c>
      <c r="L16" s="5">
        <v>-0.03863294315642163</v>
      </c>
      <c r="M16" s="5">
        <v>0.4822222222222222</v>
      </c>
      <c r="N16" s="5">
        <v>0.0369980506822612</v>
      </c>
      <c r="O16" s="5">
        <v>-0.003526449946646474</v>
      </c>
      <c r="P16" t="s">
        <v>24</v>
      </c>
      <c r="Q16">
        <v>57250.21</v>
      </c>
      <c r="R16">
        <v>57250.21</v>
      </c>
      <c r="S16">
        <v>56741.56</v>
      </c>
      <c r="T16">
        <v>57048.32</v>
      </c>
      <c r="U16">
        <v>19.5788451231</v>
      </c>
    </row>
    <row r="17">
      <c r="A17" s="4">
        <v>44531.794635416576</v>
      </c>
      <c r="B17">
        <v>325.0</v>
      </c>
      <c r="C17">
        <v>146.0</v>
      </c>
      <c r="D17">
        <v>429.0</v>
      </c>
      <c r="E17" s="5">
        <v>0.3611111111111111</v>
      </c>
      <c r="F17" s="5">
        <v>-7.992202729044662E-4</v>
      </c>
      <c r="G17" s="5">
        <v>0.6900212314225053</v>
      </c>
      <c r="H17" s="5">
        <v>0.03766705011540761</v>
      </c>
      <c r="I17" s="5">
        <v>0.1622222222222222</v>
      </c>
      <c r="J17" s="5">
        <v>-0.030643274853801167</v>
      </c>
      <c r="K17" s="5">
        <v>0.3099787685774947</v>
      </c>
      <c r="L17" s="5">
        <v>-0.03766705011540766</v>
      </c>
      <c r="M17" s="5">
        <v>0.4766666666666667</v>
      </c>
      <c r="N17" s="5">
        <v>0.03144249512670566</v>
      </c>
      <c r="O17" s="5">
        <v>0.0035732866454261675</v>
      </c>
      <c r="P17" t="s">
        <v>24</v>
      </c>
      <c r="Q17">
        <v>57413.09</v>
      </c>
      <c r="R17">
        <v>57048.32</v>
      </c>
      <c r="S17">
        <v>56836.27</v>
      </c>
      <c r="T17">
        <v>57252.17</v>
      </c>
      <c r="U17">
        <v>26.7069264719</v>
      </c>
    </row>
    <row r="18">
      <c r="A18" s="4">
        <v>44531.85588607646</v>
      </c>
      <c r="B18">
        <v>315.0</v>
      </c>
      <c r="C18">
        <v>149.0</v>
      </c>
      <c r="D18">
        <v>436.0</v>
      </c>
      <c r="E18" s="5">
        <v>0.35</v>
      </c>
      <c r="F18" s="5">
        <v>-0.011910331384015593</v>
      </c>
      <c r="G18" s="5">
        <v>0.6788793103448276</v>
      </c>
      <c r="H18" s="5">
        <v>0.026525129037729966</v>
      </c>
      <c r="I18" s="5">
        <v>0.16555555555555557</v>
      </c>
      <c r="J18" s="5">
        <v>-0.027309941520467812</v>
      </c>
      <c r="K18" s="5">
        <v>0.32112068965517243</v>
      </c>
      <c r="L18" s="5">
        <v>-0.02652512903772991</v>
      </c>
      <c r="M18" s="5">
        <v>0.48444444444444446</v>
      </c>
      <c r="N18" s="5">
        <v>0.03922027290448343</v>
      </c>
      <c r="O18" s="5">
        <v>-0.004484720841148811</v>
      </c>
      <c r="P18" t="s">
        <v>24</v>
      </c>
      <c r="Q18">
        <v>57296.06</v>
      </c>
      <c r="R18">
        <v>57252.17</v>
      </c>
      <c r="S18">
        <v>56896.71</v>
      </c>
      <c r="T18">
        <v>56995.41</v>
      </c>
      <c r="U18">
        <v>124.9770443199</v>
      </c>
    </row>
    <row r="19">
      <c r="A19" s="4">
        <v>44531.88595300132</v>
      </c>
      <c r="B19">
        <v>323.0</v>
      </c>
      <c r="C19">
        <v>146.0</v>
      </c>
      <c r="D19">
        <v>431.0</v>
      </c>
      <c r="E19" s="5">
        <v>0.35888888888888887</v>
      </c>
      <c r="F19" s="5">
        <v>-0.0030214424951267027</v>
      </c>
      <c r="G19" s="5">
        <v>0.6886993603411514</v>
      </c>
      <c r="H19" s="5">
        <v>0.036345179034053765</v>
      </c>
      <c r="I19" s="5">
        <v>0.1622222222222222</v>
      </c>
      <c r="J19" s="5">
        <v>-0.030643274853801167</v>
      </c>
      <c r="K19" s="5">
        <v>0.31130063965884863</v>
      </c>
      <c r="L19" s="5">
        <v>-0.03634517903405371</v>
      </c>
      <c r="M19" s="5">
        <v>0.47888888888888886</v>
      </c>
      <c r="N19" s="5">
        <v>0.03366471734892784</v>
      </c>
      <c r="O19" s="5">
        <v>-0.011110017455791635</v>
      </c>
      <c r="P19" t="s">
        <v>24</v>
      </c>
      <c r="Q19">
        <v>56995.41</v>
      </c>
      <c r="R19">
        <v>56995.41</v>
      </c>
      <c r="S19">
        <v>55860.02</v>
      </c>
      <c r="T19">
        <v>56362.19</v>
      </c>
      <c r="U19">
        <v>111.5379417422</v>
      </c>
    </row>
    <row r="20">
      <c r="A20" s="4">
        <v>44531.924487086966</v>
      </c>
      <c r="B20" s="23">
        <v>161.0</v>
      </c>
      <c r="C20" s="23">
        <v>75.0</v>
      </c>
      <c r="D20" s="23">
        <v>214.0</v>
      </c>
      <c r="E20" s="5">
        <v>0.35777777777777775</v>
      </c>
      <c r="F20" s="5">
        <v>-0.004132553606237821</v>
      </c>
      <c r="G20" s="5">
        <v>0.6822033898305084</v>
      </c>
      <c r="H20" s="5">
        <v>0.029849208523410775</v>
      </c>
      <c r="I20" s="5">
        <v>0.16666666666666666</v>
      </c>
      <c r="J20" s="5">
        <v>-0.02619883040935672</v>
      </c>
      <c r="K20" s="5">
        <v>0.3177966101694915</v>
      </c>
      <c r="L20" s="5">
        <v>-0.02984920852341083</v>
      </c>
      <c r="M20" s="5">
        <v>0.47555555555555556</v>
      </c>
      <c r="N20" s="5">
        <v>0.030331384015594542</v>
      </c>
      <c r="O20" s="5">
        <v>0.0035381875686519323</v>
      </c>
      <c r="P20" t="s">
        <v>24</v>
      </c>
      <c r="Q20">
        <v>56737.54</v>
      </c>
      <c r="R20">
        <v>56362.19</v>
      </c>
      <c r="S20">
        <v>56281.07</v>
      </c>
      <c r="T20">
        <v>56561.61</v>
      </c>
      <c r="U20">
        <v>76.6094041892</v>
      </c>
    </row>
    <row r="21">
      <c r="A21" s="4">
        <v>44532.27914214936</v>
      </c>
      <c r="B21" s="23">
        <v>182.0</v>
      </c>
      <c r="C21" s="23">
        <v>97.0</v>
      </c>
      <c r="D21" s="23">
        <v>171.0</v>
      </c>
      <c r="E21" s="5">
        <v>0.40444444444444444</v>
      </c>
      <c r="F21" s="5">
        <v>0.04253411306042887</v>
      </c>
      <c r="G21" s="5">
        <v>0.6523297491039427</v>
      </c>
      <c r="H21" s="5">
        <v>-2.4432203154955978E-5</v>
      </c>
      <c r="I21" s="5">
        <v>0.21555555555555556</v>
      </c>
      <c r="J21" s="5">
        <v>0.022690058479532177</v>
      </c>
      <c r="K21" s="5">
        <v>0.34767025089605735</v>
      </c>
      <c r="L21" s="5">
        <v>2.443220315501149E-5</v>
      </c>
      <c r="M21" s="5">
        <v>0.38</v>
      </c>
      <c r="N21" s="5">
        <v>-0.06522417153996102</v>
      </c>
      <c r="O21" s="5">
        <v>0.003472726079328482</v>
      </c>
      <c r="P21" t="s">
        <v>24</v>
      </c>
      <c r="Q21">
        <v>56634.38</v>
      </c>
      <c r="R21">
        <v>56370.7</v>
      </c>
      <c r="S21">
        <v>56073.11</v>
      </c>
      <c r="T21">
        <v>56566.46</v>
      </c>
      <c r="U21">
        <v>24.652614861</v>
      </c>
    </row>
    <row r="22">
      <c r="A22" s="4">
        <v>44532.30827148975</v>
      </c>
      <c r="B22" s="23">
        <v>165.0</v>
      </c>
      <c r="C22" s="23">
        <v>83.0</v>
      </c>
      <c r="D22" s="23">
        <v>202.0</v>
      </c>
      <c r="E22" s="5">
        <v>0.36666666666666664</v>
      </c>
      <c r="F22" s="5">
        <v>0.00475633528265107</v>
      </c>
      <c r="G22" s="5">
        <v>0.6653225806451613</v>
      </c>
      <c r="H22" s="5">
        <v>0.012968399338063596</v>
      </c>
      <c r="I22" s="5">
        <v>0.18444444444444444</v>
      </c>
      <c r="J22" s="5">
        <v>-0.00842105263157894</v>
      </c>
      <c r="K22" s="5">
        <v>0.3346774193548387</v>
      </c>
      <c r="L22" s="5">
        <v>-0.012968399338063652</v>
      </c>
      <c r="M22" s="5">
        <v>0.4488888888888889</v>
      </c>
      <c r="N22" s="5">
        <v>0.0036647173489278706</v>
      </c>
      <c r="O22" s="5">
        <v>-0.0014287618493361563</v>
      </c>
      <c r="P22" t="s">
        <v>24</v>
      </c>
      <c r="Q22">
        <v>56652.74</v>
      </c>
      <c r="R22">
        <v>56566.46</v>
      </c>
      <c r="S22">
        <v>56131.52</v>
      </c>
      <c r="T22">
        <v>56485.64</v>
      </c>
      <c r="U22">
        <v>26.5648643823</v>
      </c>
    </row>
    <row r="23">
      <c r="A23" s="4">
        <v>44532.35644067173</v>
      </c>
      <c r="B23" s="23">
        <v>163.0</v>
      </c>
      <c r="C23" s="23">
        <v>84.0</v>
      </c>
      <c r="D23" s="23">
        <v>203.0</v>
      </c>
      <c r="E23" s="5">
        <v>0.3622222222222222</v>
      </c>
      <c r="F23" s="5">
        <v>3.118908382066521E-4</v>
      </c>
      <c r="G23" s="5">
        <v>0.659919028340081</v>
      </c>
      <c r="H23" s="5">
        <v>0.007564847032983324</v>
      </c>
      <c r="I23" s="5">
        <v>0.18666666666666668</v>
      </c>
      <c r="J23" s="5">
        <v>-0.006198830409356704</v>
      </c>
      <c r="K23" s="5">
        <v>0.340080971659919</v>
      </c>
      <c r="L23" s="5">
        <v>-0.007564847032983324</v>
      </c>
      <c r="M23" s="5">
        <v>0.45111111111111113</v>
      </c>
      <c r="N23" s="5">
        <v>0.005886939571150107</v>
      </c>
      <c r="O23" s="5">
        <v>0.0022586271484221787</v>
      </c>
      <c r="P23" t="s">
        <v>24</v>
      </c>
      <c r="Q23">
        <v>56613.22</v>
      </c>
      <c r="R23">
        <v>56485.64</v>
      </c>
      <c r="S23">
        <v>56389.17</v>
      </c>
      <c r="T23">
        <v>56613.22</v>
      </c>
      <c r="U23">
        <v>5.4099469007</v>
      </c>
    </row>
    <row r="24">
      <c r="A24" s="4">
        <v>44532.37685278721</v>
      </c>
      <c r="B24">
        <v>492.0</v>
      </c>
      <c r="C24">
        <v>251.0</v>
      </c>
      <c r="D24">
        <v>607.0</v>
      </c>
      <c r="E24" s="5">
        <v>0.36444444444444446</v>
      </c>
      <c r="F24" s="5">
        <v>0.0025341130604288886</v>
      </c>
      <c r="G24" s="5">
        <v>0.6621803499327052</v>
      </c>
      <c r="H24" s="5">
        <v>0.00982616862560759</v>
      </c>
      <c r="I24" s="5">
        <v>0.18592592592592594</v>
      </c>
      <c r="J24" s="5">
        <v>-0.00693957115009744</v>
      </c>
      <c r="K24" s="5">
        <v>0.33781965006729475</v>
      </c>
      <c r="L24" s="5">
        <v>-0.00982616862560759</v>
      </c>
      <c r="M24" s="5">
        <v>0.44962962962962966</v>
      </c>
      <c r="N24" s="5">
        <v>0.004405458089668635</v>
      </c>
      <c r="O24" s="5">
        <v>-0.0010084217078626474</v>
      </c>
      <c r="P24" t="s">
        <v>24</v>
      </c>
      <c r="Q24">
        <v>56613.22</v>
      </c>
      <c r="R24">
        <v>56613.22</v>
      </c>
      <c r="S24">
        <v>56000.0</v>
      </c>
      <c r="T24">
        <v>56556.13</v>
      </c>
      <c r="U24">
        <v>14.9944314058</v>
      </c>
    </row>
    <row r="25">
      <c r="A25" s="4">
        <v>44532.43275850059</v>
      </c>
      <c r="B25" s="23">
        <v>166.0</v>
      </c>
      <c r="C25" s="23">
        <v>82.0</v>
      </c>
      <c r="D25" s="23">
        <v>202.0</v>
      </c>
      <c r="E25" s="5">
        <v>0.3688888888888889</v>
      </c>
      <c r="F25" s="5">
        <v>0.006978557504873306</v>
      </c>
      <c r="G25" s="5">
        <v>0.6693548387096774</v>
      </c>
      <c r="H25" s="5">
        <v>0.017000657402579722</v>
      </c>
      <c r="I25" s="5">
        <v>0.18222222222222223</v>
      </c>
      <c r="J25" s="5">
        <v>-0.010643274853801149</v>
      </c>
      <c r="K25" s="5">
        <v>0.33064516129032256</v>
      </c>
      <c r="L25" s="5">
        <v>-0.017000657402579777</v>
      </c>
      <c r="M25" s="5">
        <v>0.4488888888888889</v>
      </c>
      <c r="N25" s="5">
        <v>0.0036647173489278706</v>
      </c>
      <c r="O25" s="5">
        <v>-0.003157571071429295</v>
      </c>
      <c r="P25" t="s">
        <v>24</v>
      </c>
      <c r="Q25">
        <v>56766.58</v>
      </c>
      <c r="R25">
        <v>56556.13</v>
      </c>
      <c r="S25">
        <v>56061.25</v>
      </c>
      <c r="T25">
        <v>56377.55</v>
      </c>
      <c r="U25">
        <v>49.4613791823</v>
      </c>
    </row>
    <row r="26">
      <c r="A26" s="4">
        <v>44532.4663488558</v>
      </c>
      <c r="B26">
        <v>339.0</v>
      </c>
      <c r="C26">
        <v>140.0</v>
      </c>
      <c r="D26">
        <v>421.0</v>
      </c>
      <c r="E26" s="5">
        <v>0.37666666666666665</v>
      </c>
      <c r="F26" s="5">
        <v>0.014756335282651079</v>
      </c>
      <c r="G26" s="5">
        <v>0.7077244258872651</v>
      </c>
      <c r="H26" s="5">
        <v>0.05537024458016748</v>
      </c>
      <c r="I26" s="5">
        <v>0.15555555555555556</v>
      </c>
      <c r="J26" s="5">
        <v>-0.03730994152046782</v>
      </c>
      <c r="K26" s="5">
        <v>0.29227557411273486</v>
      </c>
      <c r="L26" s="5">
        <v>-0.05537024458016748</v>
      </c>
      <c r="M26" s="5">
        <v>0.4677777777777778</v>
      </c>
      <c r="N26" s="5">
        <v>0.02255360623781677</v>
      </c>
      <c r="O26" s="5">
        <v>0.004286635371703777</v>
      </c>
      <c r="P26" t="s">
        <v>24</v>
      </c>
      <c r="Q26">
        <v>56707.27</v>
      </c>
      <c r="R26">
        <v>56377.55</v>
      </c>
      <c r="S26">
        <v>56305.15</v>
      </c>
      <c r="T26">
        <v>56619.22</v>
      </c>
      <c r="U26">
        <v>44.7155092185</v>
      </c>
    </row>
    <row r="27">
      <c r="A27" s="4">
        <v>44532.52250147359</v>
      </c>
      <c r="B27">
        <v>333.0</v>
      </c>
      <c r="C27">
        <v>145.0</v>
      </c>
      <c r="D27">
        <v>422.0</v>
      </c>
      <c r="E27" s="5">
        <v>0.37</v>
      </c>
      <c r="F27" s="5">
        <v>0.008089668615984424</v>
      </c>
      <c r="G27" s="5">
        <v>0.696652719665272</v>
      </c>
      <c r="H27" s="5">
        <v>0.04429853835817432</v>
      </c>
      <c r="I27" s="5">
        <v>0.16111111111111112</v>
      </c>
      <c r="J27" s="5">
        <v>-0.03175438596491226</v>
      </c>
      <c r="K27" s="5">
        <v>0.303347280334728</v>
      </c>
      <c r="L27" s="5">
        <v>-0.04429853835817432</v>
      </c>
      <c r="M27" s="5">
        <v>0.4688888888888889</v>
      </c>
      <c r="N27" s="5">
        <v>0.02366471734892789</v>
      </c>
      <c r="O27" s="5">
        <v>0.002150859725725625</v>
      </c>
      <c r="P27" t="s">
        <v>24</v>
      </c>
      <c r="Q27">
        <v>56787.3</v>
      </c>
      <c r="R27">
        <v>56619.22</v>
      </c>
      <c r="S27">
        <v>56181.0</v>
      </c>
      <c r="T27">
        <v>56741.0</v>
      </c>
      <c r="U27">
        <v>37.2322576629</v>
      </c>
    </row>
    <row r="28">
      <c r="A28" s="4">
        <v>44532.56867086675</v>
      </c>
      <c r="B28" s="23">
        <v>170.0</v>
      </c>
      <c r="C28" s="23">
        <v>72.0</v>
      </c>
      <c r="D28" s="23">
        <v>208.0</v>
      </c>
      <c r="E28" s="5">
        <v>0.37777777777777777</v>
      </c>
      <c r="F28" s="5">
        <v>0.015867446393762197</v>
      </c>
      <c r="G28" s="5">
        <v>0.7024793388429752</v>
      </c>
      <c r="H28" s="5">
        <v>0.05012515753587754</v>
      </c>
      <c r="I28" s="5">
        <v>0.16</v>
      </c>
      <c r="J28" s="5">
        <v>-0.032865497076023376</v>
      </c>
      <c r="K28" s="5">
        <v>0.2975206611570248</v>
      </c>
      <c r="L28" s="5">
        <v>-0.05012515753587754</v>
      </c>
      <c r="M28" s="5">
        <v>0.4622222222222222</v>
      </c>
      <c r="N28" s="5">
        <v>0.01699805068226118</v>
      </c>
      <c r="O28" s="5">
        <v>-0.0013187994571826676</v>
      </c>
      <c r="P28" t="s">
        <v>24</v>
      </c>
      <c r="Q28">
        <v>56999.99</v>
      </c>
      <c r="R28">
        <v>56741.0</v>
      </c>
      <c r="S28">
        <v>56540.8</v>
      </c>
      <c r="T28">
        <v>56666.17</v>
      </c>
      <c r="U28">
        <v>71.3861068886</v>
      </c>
    </row>
    <row r="29">
      <c r="A29" s="4">
        <v>44532.59314481971</v>
      </c>
      <c r="B29">
        <v>339.0</v>
      </c>
      <c r="C29">
        <v>142.0</v>
      </c>
      <c r="D29">
        <v>419.0</v>
      </c>
      <c r="E29" s="5">
        <v>0.37666666666666665</v>
      </c>
      <c r="F29" s="5">
        <v>0.014756335282651079</v>
      </c>
      <c r="G29" s="5">
        <v>0.7047817047817048</v>
      </c>
      <c r="H29" s="5">
        <v>0.05242752347460711</v>
      </c>
      <c r="I29" s="5">
        <v>0.15777777777777777</v>
      </c>
      <c r="J29" s="5">
        <v>-0.03508771929824561</v>
      </c>
      <c r="K29" s="5">
        <v>0.29521829521829523</v>
      </c>
      <c r="L29" s="5">
        <v>-0.05242752347460711</v>
      </c>
      <c r="M29" s="5">
        <v>0.46555555555555556</v>
      </c>
      <c r="N29" s="5">
        <v>0.020331384015594534</v>
      </c>
      <c r="O29" s="5">
        <v>0.006847295308647153</v>
      </c>
      <c r="P29" t="s">
        <v>24</v>
      </c>
      <c r="Q29">
        <v>57277.92</v>
      </c>
      <c r="R29">
        <v>56666.17</v>
      </c>
      <c r="S29">
        <v>56578.22</v>
      </c>
      <c r="T29">
        <v>57054.18</v>
      </c>
      <c r="U29">
        <v>99.2046443614</v>
      </c>
    </row>
    <row r="30">
      <c r="A30" s="4">
        <v>44532.66117355924</v>
      </c>
      <c r="B30">
        <v>336.0</v>
      </c>
      <c r="C30">
        <v>142.0</v>
      </c>
      <c r="D30">
        <v>422.0</v>
      </c>
      <c r="E30" s="5">
        <v>0.37333333333333335</v>
      </c>
      <c r="F30" s="5">
        <v>0.01142300194931778</v>
      </c>
      <c r="G30" s="5">
        <v>0.702928870292887</v>
      </c>
      <c r="H30" s="5">
        <v>0.05057468898578932</v>
      </c>
      <c r="I30" s="5">
        <v>0.15777777777777777</v>
      </c>
      <c r="J30" s="5">
        <v>-0.03508771929824561</v>
      </c>
      <c r="K30" s="5">
        <v>0.29707112970711297</v>
      </c>
      <c r="L30" s="5">
        <v>-0.05057468898578937</v>
      </c>
      <c r="M30" s="5">
        <v>0.4688888888888889</v>
      </c>
      <c r="N30" s="5">
        <v>0.02366471734892789</v>
      </c>
      <c r="O30" s="5">
        <v>-0.002722499911487673</v>
      </c>
      <c r="P30" t="s">
        <v>24</v>
      </c>
      <c r="Q30">
        <v>57108.66</v>
      </c>
      <c r="R30">
        <v>57054.18</v>
      </c>
      <c r="S30">
        <v>56799.99</v>
      </c>
      <c r="T30">
        <v>56898.85</v>
      </c>
      <c r="U30">
        <v>72.2599967216</v>
      </c>
    </row>
    <row r="31">
      <c r="A31" s="4">
        <v>44532.68692865163</v>
      </c>
      <c r="B31" s="23">
        <v>167.0</v>
      </c>
      <c r="C31" s="23">
        <v>74.0</v>
      </c>
      <c r="D31" s="23">
        <v>209.0</v>
      </c>
      <c r="E31" s="5">
        <v>0.3711111111111111</v>
      </c>
      <c r="F31" s="5">
        <v>0.009200779727095543</v>
      </c>
      <c r="G31" s="5">
        <v>0.6929460580912863</v>
      </c>
      <c r="H31" s="5">
        <v>0.04059187678418863</v>
      </c>
      <c r="I31" s="5">
        <v>0.16444444444444445</v>
      </c>
      <c r="J31" s="5">
        <v>-0.02842105263157893</v>
      </c>
      <c r="K31" s="5">
        <v>0.3070539419087137</v>
      </c>
      <c r="L31" s="5">
        <v>-0.04059187678418863</v>
      </c>
      <c r="M31" s="5">
        <v>0.46444444444444444</v>
      </c>
      <c r="N31" s="5">
        <v>0.019220272904483415</v>
      </c>
      <c r="O31" s="5">
        <v>2.52553434735546E-4</v>
      </c>
      <c r="P31" t="s">
        <v>24</v>
      </c>
      <c r="Q31">
        <v>56935.21</v>
      </c>
      <c r="R31">
        <v>56898.85</v>
      </c>
      <c r="S31">
        <v>56661.98</v>
      </c>
      <c r="T31">
        <v>56913.22</v>
      </c>
      <c r="U31">
        <v>23.6646761944</v>
      </c>
    </row>
    <row r="32">
      <c r="A32" s="4">
        <v>44532.72655182672</v>
      </c>
      <c r="B32">
        <v>336.0</v>
      </c>
      <c r="C32">
        <v>144.0</v>
      </c>
      <c r="D32">
        <v>420.0</v>
      </c>
      <c r="E32" s="5">
        <v>0.37333333333333335</v>
      </c>
      <c r="F32" s="5">
        <v>0.01142300194931778</v>
      </c>
      <c r="G32" s="5">
        <v>0.7</v>
      </c>
      <c r="H32" s="5">
        <v>0.0476458186929023</v>
      </c>
      <c r="I32" s="5">
        <v>0.16</v>
      </c>
      <c r="J32" s="5">
        <v>-0.032865497076023376</v>
      </c>
      <c r="K32" s="5">
        <v>0.3</v>
      </c>
      <c r="L32" s="5">
        <v>-0.04764581869290235</v>
      </c>
      <c r="M32" s="5">
        <v>0.4666666666666667</v>
      </c>
      <c r="N32" s="5">
        <v>0.021442495126705652</v>
      </c>
      <c r="O32" s="5">
        <v>-0.006748168527452808</v>
      </c>
      <c r="P32" t="s">
        <v>24</v>
      </c>
      <c r="Q32">
        <v>56945.09</v>
      </c>
      <c r="R32">
        <v>56913.22</v>
      </c>
      <c r="S32">
        <v>56396.74</v>
      </c>
      <c r="T32">
        <v>56529.16</v>
      </c>
      <c r="U32">
        <v>44.810715359</v>
      </c>
    </row>
    <row r="33">
      <c r="A33" s="4">
        <v>44532.78343565824</v>
      </c>
      <c r="B33">
        <v>333.0</v>
      </c>
      <c r="C33">
        <v>147.0</v>
      </c>
      <c r="D33">
        <v>420.0</v>
      </c>
      <c r="E33" s="5">
        <v>0.37</v>
      </c>
      <c r="F33" s="5">
        <v>0.008089668615984424</v>
      </c>
      <c r="G33" s="5">
        <v>0.69375</v>
      </c>
      <c r="H33" s="5">
        <v>0.04139581869290232</v>
      </c>
      <c r="I33" s="5">
        <v>0.16333333333333333</v>
      </c>
      <c r="J33" s="5">
        <v>-0.02953216374269005</v>
      </c>
      <c r="K33" s="5">
        <v>0.30625</v>
      </c>
      <c r="L33" s="5">
        <v>-0.04139581869290232</v>
      </c>
      <c r="M33" s="5">
        <v>0.4666666666666667</v>
      </c>
      <c r="N33" s="5">
        <v>0.021442495126705652</v>
      </c>
      <c r="O33" s="5">
        <v>8.997126438813756E-4</v>
      </c>
      <c r="P33" t="s">
        <v>24</v>
      </c>
      <c r="Q33">
        <v>56800.0</v>
      </c>
      <c r="R33">
        <v>56529.16</v>
      </c>
      <c r="S33">
        <v>56474.24</v>
      </c>
      <c r="T33">
        <v>56580.02</v>
      </c>
      <c r="U33">
        <v>38.0861246038</v>
      </c>
    </row>
    <row r="34">
      <c r="A34" s="4">
        <v>44532.7976841269</v>
      </c>
      <c r="B34">
        <v>333.0</v>
      </c>
      <c r="C34">
        <v>150.0</v>
      </c>
      <c r="D34">
        <v>417.0</v>
      </c>
      <c r="E34" s="5">
        <v>0.37</v>
      </c>
      <c r="F34" s="5">
        <v>0.008089668615984424</v>
      </c>
      <c r="G34" s="5">
        <v>0.6894409937888198</v>
      </c>
      <c r="H34" s="5">
        <v>0.03708681248172219</v>
      </c>
      <c r="I34" s="5">
        <v>0.16666666666666666</v>
      </c>
      <c r="J34" s="5">
        <v>-0.02619883040935672</v>
      </c>
      <c r="K34" s="5">
        <v>0.3105590062111801</v>
      </c>
      <c r="L34" s="5">
        <v>-0.03708681248172224</v>
      </c>
      <c r="M34" s="5">
        <v>0.4633333333333333</v>
      </c>
      <c r="N34" s="5">
        <v>0.018109161793372297</v>
      </c>
      <c r="O34" s="5">
        <v>-5.123716817349652E-4</v>
      </c>
      <c r="P34" t="s">
        <v>24</v>
      </c>
      <c r="Q34">
        <v>56761.35</v>
      </c>
      <c r="R34">
        <v>56580.02</v>
      </c>
      <c r="S34">
        <v>56436.7</v>
      </c>
      <c r="T34">
        <v>56551.03</v>
      </c>
      <c r="U34">
        <v>23.8314543444</v>
      </c>
    </row>
    <row r="35">
      <c r="A35" s="4">
        <v>44532.94726025385</v>
      </c>
      <c r="B35" s="23">
        <v>171.0</v>
      </c>
      <c r="C35" s="23">
        <v>99.0</v>
      </c>
      <c r="D35" s="23">
        <v>180.0</v>
      </c>
      <c r="E35" s="5">
        <v>0.38</v>
      </c>
      <c r="F35" s="5">
        <v>0.018089668615984433</v>
      </c>
      <c r="G35" s="5">
        <v>0.6333333333333333</v>
      </c>
      <c r="H35" s="5">
        <v>-0.019020847973764354</v>
      </c>
      <c r="I35" s="5">
        <v>0.22</v>
      </c>
      <c r="J35" s="5">
        <v>0.027134502923976622</v>
      </c>
      <c r="K35" s="5">
        <v>0.36666666666666664</v>
      </c>
      <c r="L35" s="5">
        <v>0.0190208479737643</v>
      </c>
      <c r="M35" s="5">
        <v>0.4</v>
      </c>
      <c r="N35" s="5">
        <v>-0.045224171539961</v>
      </c>
      <c r="O35" s="5">
        <v>0.004621121758062457</v>
      </c>
      <c r="P35" t="s">
        <v>24</v>
      </c>
      <c r="Q35">
        <v>56733.27</v>
      </c>
      <c r="R35">
        <v>56380.25</v>
      </c>
      <c r="S35">
        <v>56310.0</v>
      </c>
      <c r="T35">
        <v>56640.79</v>
      </c>
      <c r="U35">
        <v>45.3058407407</v>
      </c>
    </row>
    <row r="36">
      <c r="A36" s="4">
        <v>44532.96574472202</v>
      </c>
      <c r="B36" s="23">
        <v>171.0</v>
      </c>
      <c r="C36" s="23">
        <v>100.0</v>
      </c>
      <c r="D36" s="23">
        <v>179.0</v>
      </c>
      <c r="E36" s="5">
        <v>0.38</v>
      </c>
      <c r="F36" s="5">
        <v>0.018089668615984433</v>
      </c>
      <c r="G36" s="5">
        <v>0.6309963099630996</v>
      </c>
      <c r="H36" s="5">
        <v>-0.021357871343998025</v>
      </c>
      <c r="I36" s="5">
        <v>0.2222222222222222</v>
      </c>
      <c r="J36" s="5">
        <v>0.02935672514619883</v>
      </c>
      <c r="K36" s="5">
        <v>0.36900369003690037</v>
      </c>
      <c r="L36" s="5">
        <v>0.021357871343998025</v>
      </c>
      <c r="M36" s="5">
        <v>0.3977777777777778</v>
      </c>
      <c r="N36" s="5">
        <v>-0.04744639376218324</v>
      </c>
      <c r="O36" s="5">
        <v>0.0021389179070419296</v>
      </c>
      <c r="P36" t="s">
        <v>24</v>
      </c>
      <c r="Q36">
        <v>57056.94</v>
      </c>
      <c r="R36">
        <v>56640.79</v>
      </c>
      <c r="S36">
        <v>56463.17</v>
      </c>
      <c r="T36">
        <v>56761.94</v>
      </c>
      <c r="U36">
        <v>24.4540279196</v>
      </c>
    </row>
    <row r="37">
      <c r="A37" s="4">
        <v>44533.28299693021</v>
      </c>
      <c r="B37" s="23">
        <v>145.0</v>
      </c>
      <c r="C37" s="23">
        <v>54.0</v>
      </c>
      <c r="D37" s="23">
        <v>251.0</v>
      </c>
      <c r="E37" s="5">
        <v>0.32222222222222224</v>
      </c>
      <c r="F37" s="5">
        <v>-0.03968810916179333</v>
      </c>
      <c r="G37" s="5">
        <v>0.7286432160804021</v>
      </c>
      <c r="H37" s="5">
        <v>0.0762890347733044</v>
      </c>
      <c r="I37" s="5">
        <v>0.12</v>
      </c>
      <c r="J37" s="5">
        <v>-0.07286549707602338</v>
      </c>
      <c r="K37" s="5">
        <v>0.271356783919598</v>
      </c>
      <c r="L37" s="5">
        <v>-0.07628903477330434</v>
      </c>
      <c r="M37" s="5">
        <v>0.5577777777777778</v>
      </c>
      <c r="N37" s="5">
        <v>0.1125536062378168</v>
      </c>
      <c r="O37" s="5">
        <v>-0.0035741896802899717</v>
      </c>
      <c r="P37" t="s">
        <v>24</v>
      </c>
      <c r="Q37">
        <v>57227.56</v>
      </c>
      <c r="R37">
        <v>57042.3</v>
      </c>
      <c r="S37">
        <v>56819.24</v>
      </c>
      <c r="T37">
        <v>56838.42</v>
      </c>
      <c r="U37">
        <v>8.794785509</v>
      </c>
    </row>
    <row r="38">
      <c r="A38" s="4">
        <v>44533.29906805699</v>
      </c>
      <c r="B38" s="23">
        <v>149.0</v>
      </c>
      <c r="C38" s="23">
        <v>52.0</v>
      </c>
      <c r="D38" s="23">
        <v>249.0</v>
      </c>
      <c r="E38" s="5">
        <v>0.33111111111111113</v>
      </c>
      <c r="F38" s="5">
        <v>-0.030799220272904437</v>
      </c>
      <c r="G38" s="5">
        <v>0.7412935323383084</v>
      </c>
      <c r="H38" s="5">
        <v>0.08893935103121076</v>
      </c>
      <c r="I38" s="5">
        <v>0.11555555555555555</v>
      </c>
      <c r="J38" s="5">
        <v>-0.07730994152046783</v>
      </c>
      <c r="K38" s="5">
        <v>0.25870646766169153</v>
      </c>
      <c r="L38" s="5">
        <v>-0.08893935103121081</v>
      </c>
      <c r="M38" s="5">
        <v>0.5533333333333333</v>
      </c>
      <c r="N38" s="5">
        <v>0.10810916179337232</v>
      </c>
      <c r="O38" s="5">
        <v>0.0017343902240773363</v>
      </c>
      <c r="P38" t="s">
        <v>24</v>
      </c>
      <c r="Q38">
        <v>57673.58</v>
      </c>
      <c r="R38">
        <v>56838.42</v>
      </c>
      <c r="S38">
        <v>56797.24</v>
      </c>
      <c r="T38">
        <v>56937.0</v>
      </c>
      <c r="U38">
        <v>38.4078039028</v>
      </c>
    </row>
    <row r="39">
      <c r="A39" s="4">
        <v>44533.348697037545</v>
      </c>
      <c r="B39" s="23">
        <v>270.0</v>
      </c>
      <c r="C39" s="23">
        <v>109.0</v>
      </c>
      <c r="D39" s="23">
        <v>521.0</v>
      </c>
      <c r="E39" s="5">
        <v>0.3</v>
      </c>
      <c r="F39" s="5">
        <v>-0.06191033138401558</v>
      </c>
      <c r="G39" s="5">
        <v>0.712401055408971</v>
      </c>
      <c r="H39" s="5">
        <v>0.06004687410187337</v>
      </c>
      <c r="I39" s="5">
        <v>0.12111111111111111</v>
      </c>
      <c r="J39" s="5">
        <v>-0.07175438596491227</v>
      </c>
      <c r="K39" s="5">
        <v>0.287598944591029</v>
      </c>
      <c r="L39" s="5">
        <v>-0.060046874101873315</v>
      </c>
      <c r="M39" s="5">
        <v>0.5788888888888889</v>
      </c>
      <c r="N39" s="5">
        <v>0.13366471734892788</v>
      </c>
      <c r="O39" s="5">
        <v>-0.011252788169380142</v>
      </c>
      <c r="P39" t="s">
        <v>24</v>
      </c>
      <c r="Q39">
        <v>56963.79</v>
      </c>
      <c r="R39">
        <v>56937.0</v>
      </c>
      <c r="S39">
        <v>56213.56</v>
      </c>
      <c r="T39">
        <v>56296.3</v>
      </c>
      <c r="U39">
        <v>67.1124013685</v>
      </c>
    </row>
    <row r="40">
      <c r="A40" s="4">
        <v>44533.41175298564</v>
      </c>
      <c r="B40">
        <v>266.0</v>
      </c>
      <c r="C40">
        <v>111.0</v>
      </c>
      <c r="D40">
        <v>523.0</v>
      </c>
      <c r="E40" s="5">
        <v>0.29555555555555557</v>
      </c>
      <c r="F40" s="5">
        <v>-0.06635477582846</v>
      </c>
      <c r="G40" s="5">
        <v>0.7055702917771883</v>
      </c>
      <c r="H40" s="5">
        <v>0.05321611047009067</v>
      </c>
      <c r="I40" s="5">
        <v>0.12333333333333334</v>
      </c>
      <c r="J40" s="5">
        <v>-0.06953216374269004</v>
      </c>
      <c r="K40" s="5">
        <v>0.29442970822281167</v>
      </c>
      <c r="L40" s="5">
        <v>-0.05321611047009067</v>
      </c>
      <c r="M40" s="5">
        <v>0.5811111111111111</v>
      </c>
      <c r="N40" s="5">
        <v>0.1358869395711501</v>
      </c>
      <c r="O40" s="5">
        <v>-0.004965690462783574</v>
      </c>
      <c r="P40" t="s">
        <v>24</v>
      </c>
      <c r="Q40">
        <v>56369.89</v>
      </c>
      <c r="R40">
        <v>56296.3</v>
      </c>
      <c r="S40">
        <v>55778.3</v>
      </c>
      <c r="T40">
        <v>56016.75</v>
      </c>
      <c r="U40">
        <v>117.3506013754</v>
      </c>
    </row>
    <row r="41">
      <c r="A41" s="4">
        <v>44533.478355683576</v>
      </c>
      <c r="B41">
        <v>285.0</v>
      </c>
      <c r="C41">
        <v>110.0</v>
      </c>
      <c r="D41">
        <v>505.0</v>
      </c>
      <c r="E41" s="5">
        <v>0.31666666666666665</v>
      </c>
      <c r="F41" s="5">
        <v>-0.04524366471734892</v>
      </c>
      <c r="G41" s="5">
        <v>0.7215189873417721</v>
      </c>
      <c r="H41" s="5">
        <v>0.06916480603467445</v>
      </c>
      <c r="I41" s="5">
        <v>0.12222222222222222</v>
      </c>
      <c r="J41" s="5">
        <v>-0.07064327485380116</v>
      </c>
      <c r="K41" s="5">
        <v>0.27848101265822783</v>
      </c>
      <c r="L41" s="5">
        <v>-0.06916480603467451</v>
      </c>
      <c r="M41" s="5">
        <v>0.5611111111111111</v>
      </c>
      <c r="N41" s="5">
        <v>0.1158869395711501</v>
      </c>
      <c r="O41" s="5">
        <v>1.3255005764747238E-4</v>
      </c>
      <c r="P41" t="s">
        <v>24</v>
      </c>
      <c r="Q41">
        <v>55098.13</v>
      </c>
      <c r="R41">
        <v>54998.09</v>
      </c>
      <c r="S41">
        <v>54621.36</v>
      </c>
      <c r="T41">
        <v>55005.38</v>
      </c>
      <c r="U41">
        <v>72.7464018062</v>
      </c>
    </row>
    <row r="42">
      <c r="A42" s="4">
        <v>44533.52934571684</v>
      </c>
      <c r="B42" s="23">
        <v>280.0</v>
      </c>
      <c r="C42" s="23">
        <v>110.0</v>
      </c>
      <c r="D42" s="23">
        <v>510.0</v>
      </c>
      <c r="E42" s="5">
        <v>0.3111111111111111</v>
      </c>
      <c r="F42" s="5">
        <v>-0.050799220272904455</v>
      </c>
      <c r="G42" s="5">
        <v>0.717948717948718</v>
      </c>
      <c r="H42" s="5">
        <v>0.0655945366416203</v>
      </c>
      <c r="I42" s="5">
        <v>0.12222222222222222</v>
      </c>
      <c r="J42" s="5">
        <v>-0.07064327485380116</v>
      </c>
      <c r="K42" s="5">
        <v>0.28205128205128205</v>
      </c>
      <c r="L42" s="5">
        <v>-0.0655945366416203</v>
      </c>
      <c r="M42" s="5">
        <v>0.5666666666666667</v>
      </c>
      <c r="N42" s="5">
        <v>0.12144249512670563</v>
      </c>
      <c r="O42" s="5">
        <v>-0.0021336094760185382</v>
      </c>
      <c r="P42" t="s">
        <v>24</v>
      </c>
      <c r="Q42">
        <v>55185.62</v>
      </c>
      <c r="R42">
        <v>55005.38</v>
      </c>
      <c r="S42">
        <v>54500.0</v>
      </c>
      <c r="T42">
        <v>54888.02</v>
      </c>
      <c r="U42">
        <v>56.374853643</v>
      </c>
    </row>
    <row r="43">
      <c r="A43" s="4">
        <v>44533.56296623023</v>
      </c>
      <c r="B43" s="23">
        <v>139.0</v>
      </c>
      <c r="C43" s="23">
        <v>55.0</v>
      </c>
      <c r="D43" s="23">
        <v>256.0</v>
      </c>
      <c r="E43" s="5">
        <v>0.3088888888888889</v>
      </c>
      <c r="F43" s="5">
        <v>-0.05302144249512669</v>
      </c>
      <c r="G43" s="5">
        <v>0.7164948453608248</v>
      </c>
      <c r="H43" s="5">
        <v>0.06414066405372709</v>
      </c>
      <c r="I43" s="5">
        <v>0.12222222222222222</v>
      </c>
      <c r="J43" s="5">
        <v>-0.07064327485380116</v>
      </c>
      <c r="K43" s="5">
        <v>0.28350515463917525</v>
      </c>
      <c r="L43" s="5">
        <v>-0.06414066405372709</v>
      </c>
      <c r="M43" s="5">
        <v>0.5688888888888889</v>
      </c>
      <c r="N43" s="5">
        <v>0.12366471734892787</v>
      </c>
      <c r="O43" s="5">
        <v>-0.01910945229942704</v>
      </c>
      <c r="P43" t="s">
        <v>24</v>
      </c>
      <c r="Q43">
        <v>54914.66</v>
      </c>
      <c r="R43">
        <v>54888.02</v>
      </c>
      <c r="S43">
        <v>53750.0</v>
      </c>
      <c r="T43">
        <v>53839.14</v>
      </c>
      <c r="U43">
        <v>131.7959121042</v>
      </c>
    </row>
    <row r="44">
      <c r="A44" s="4">
        <v>44533.61835610838</v>
      </c>
      <c r="B44" s="23">
        <v>142.0</v>
      </c>
      <c r="C44" s="23">
        <v>54.0</v>
      </c>
      <c r="D44" s="23">
        <v>254.0</v>
      </c>
      <c r="E44" s="5">
        <v>0.31555555555555553</v>
      </c>
      <c r="F44" s="5">
        <v>-0.04635477582846004</v>
      </c>
      <c r="G44" s="5">
        <v>0.7244897959183674</v>
      </c>
      <c r="H44" s="5">
        <v>0.07213561461126972</v>
      </c>
      <c r="I44" s="5">
        <v>0.12</v>
      </c>
      <c r="J44" s="5">
        <v>-0.07286549707602338</v>
      </c>
      <c r="K44" s="5">
        <v>0.2755102040816326</v>
      </c>
      <c r="L44" s="5">
        <v>-0.07213561461126972</v>
      </c>
      <c r="M44" s="5">
        <v>0.5644444444444444</v>
      </c>
      <c r="N44" s="5">
        <v>0.1192202729044834</v>
      </c>
      <c r="O44" s="5">
        <v>-0.006384760232054227</v>
      </c>
      <c r="P44" t="s">
        <v>24</v>
      </c>
      <c r="Q44">
        <v>54081.84</v>
      </c>
      <c r="R44">
        <v>53839.14</v>
      </c>
      <c r="S44">
        <v>51619.3</v>
      </c>
      <c r="T44">
        <v>53495.39</v>
      </c>
      <c r="U44">
        <v>543.2376459427</v>
      </c>
    </row>
    <row r="45">
      <c r="A45" s="4">
        <v>44533.65383132307</v>
      </c>
      <c r="B45" s="23">
        <v>135.0</v>
      </c>
      <c r="C45" s="23">
        <v>53.0</v>
      </c>
      <c r="D45" s="23">
        <v>262.0</v>
      </c>
      <c r="E45" s="5">
        <v>0.3</v>
      </c>
      <c r="F45" s="5">
        <v>-0.06191033138401558</v>
      </c>
      <c r="G45" s="5">
        <v>0.7180851063829787</v>
      </c>
      <c r="H45" s="5">
        <v>0.06573092507588107</v>
      </c>
      <c r="I45" s="5">
        <v>0.11777777777777777</v>
      </c>
      <c r="J45" s="5">
        <v>-0.0750877192982456</v>
      </c>
      <c r="K45" s="5">
        <v>0.28191489361702127</v>
      </c>
      <c r="L45" s="5">
        <v>-0.06573092507588107</v>
      </c>
      <c r="M45" s="5">
        <v>0.5822222222222222</v>
      </c>
      <c r="N45" s="5">
        <v>0.13699805068226117</v>
      </c>
      <c r="O45" s="5">
        <v>0.003008857398740324</v>
      </c>
      <c r="P45" t="s">
        <v>24</v>
      </c>
      <c r="Q45">
        <v>54096.27</v>
      </c>
      <c r="R45">
        <v>53495.39</v>
      </c>
      <c r="S45">
        <v>53379.23</v>
      </c>
      <c r="T45">
        <v>53656.35</v>
      </c>
      <c r="U45">
        <v>118.5752026939</v>
      </c>
    </row>
    <row r="46">
      <c r="A46" s="9">
        <v>44533.959235214425</v>
      </c>
      <c r="B46">
        <v>327.0</v>
      </c>
      <c r="C46">
        <v>138.0</v>
      </c>
      <c r="D46">
        <v>435.0</v>
      </c>
      <c r="E46" s="5">
        <v>0.36333333333333334</v>
      </c>
      <c r="F46" s="5">
        <v>0.0014230019493177704</v>
      </c>
      <c r="G46" s="5">
        <v>0.7032258064516129</v>
      </c>
      <c r="H46" s="5">
        <v>0.050871625144515265</v>
      </c>
      <c r="I46" s="5">
        <v>0.15333333333333332</v>
      </c>
      <c r="J46" s="5">
        <v>-0.03953216374269006</v>
      </c>
      <c r="K46" s="5">
        <v>0.2967741935483871</v>
      </c>
      <c r="L46" s="5">
        <v>-0.050871625144515265</v>
      </c>
      <c r="M46" s="5">
        <v>0.48333333333333334</v>
      </c>
      <c r="N46" s="5">
        <v>0.038109161793372315</v>
      </c>
      <c r="O46" s="5">
        <v>-0.057253366185898165</v>
      </c>
      <c r="P46" t="s">
        <v>24</v>
      </c>
      <c r="Q46">
        <v>50333.04</v>
      </c>
      <c r="R46">
        <v>50609.95</v>
      </c>
      <c r="S46">
        <v>42074.62</v>
      </c>
      <c r="T46">
        <v>47712.36</v>
      </c>
      <c r="U46">
        <v>1798.6823759231</v>
      </c>
    </row>
    <row r="47">
      <c r="A47" s="9">
        <v>44534.29300017552</v>
      </c>
      <c r="B47">
        <v>335.0</v>
      </c>
      <c r="C47">
        <v>181.0</v>
      </c>
      <c r="D47">
        <v>384.0</v>
      </c>
      <c r="E47" s="5">
        <v>0.37222222222222223</v>
      </c>
      <c r="F47" s="5">
        <v>0.010311890838206661</v>
      </c>
      <c r="G47" s="5">
        <v>0.6492248062015504</v>
      </c>
      <c r="H47" s="5">
        <v>-0.0031293751055472274</v>
      </c>
      <c r="I47" s="5">
        <v>0.2011111111111111</v>
      </c>
      <c r="J47" s="5">
        <v>0.008245614035087723</v>
      </c>
      <c r="K47" s="5">
        <v>0.3507751937984496</v>
      </c>
      <c r="L47" s="5">
        <v>0.003129375105547283</v>
      </c>
      <c r="M47" s="5">
        <v>0.4266666666666667</v>
      </c>
      <c r="N47" s="5">
        <v>-0.018557504873294328</v>
      </c>
      <c r="O47" s="5">
        <v>-0.0012364422195778036</v>
      </c>
      <c r="P47" t="s">
        <v>24</v>
      </c>
      <c r="Q47">
        <v>47139.29</v>
      </c>
      <c r="R47">
        <v>47523.45</v>
      </c>
      <c r="S47">
        <v>46845.12</v>
      </c>
      <c r="T47">
        <v>47464.69</v>
      </c>
      <c r="U47">
        <v>115.9704310487</v>
      </c>
    </row>
    <row r="48">
      <c r="A48" s="9">
        <v>44534.350184978706</v>
      </c>
      <c r="B48">
        <v>337.0</v>
      </c>
      <c r="C48">
        <v>184.0</v>
      </c>
      <c r="D48">
        <v>379.0</v>
      </c>
      <c r="E48" s="5">
        <v>0.37444444444444447</v>
      </c>
      <c r="F48" s="5">
        <v>0.012534113060428898</v>
      </c>
      <c r="G48" s="5">
        <v>0.6468330134357005</v>
      </c>
      <c r="H48" s="5">
        <v>-0.005521167871397115</v>
      </c>
      <c r="I48" s="5">
        <v>0.20444444444444446</v>
      </c>
      <c r="J48" s="5">
        <v>0.011578947368421078</v>
      </c>
      <c r="K48" s="5">
        <v>0.3531669865642994</v>
      </c>
      <c r="L48" s="5">
        <v>0.005521167871397059</v>
      </c>
      <c r="M48" s="5">
        <v>0.4211111111111111</v>
      </c>
      <c r="N48" s="5">
        <v>-0.02411306042884992</v>
      </c>
      <c r="O48" s="5">
        <v>-6.38744905894698E-4</v>
      </c>
      <c r="P48" t="s">
        <v>24</v>
      </c>
      <c r="Q48">
        <v>47464.69</v>
      </c>
      <c r="R48">
        <v>47937.76</v>
      </c>
      <c r="S48">
        <v>47344.54</v>
      </c>
      <c r="T48">
        <v>47907.14</v>
      </c>
      <c r="U48">
        <v>190.3437260078</v>
      </c>
    </row>
    <row r="49">
      <c r="A49" s="9">
        <v>44534.383641797474</v>
      </c>
      <c r="B49">
        <v>338.0</v>
      </c>
      <c r="C49">
        <v>182.0</v>
      </c>
      <c r="D49">
        <v>380.0</v>
      </c>
      <c r="E49" s="5">
        <v>0.37555555555555553</v>
      </c>
      <c r="F49" s="5">
        <v>0.01364522417153996</v>
      </c>
      <c r="G49" s="5">
        <v>0.65</v>
      </c>
      <c r="H49" s="5">
        <v>-0.002354181307097636</v>
      </c>
      <c r="I49" s="5">
        <v>0.20222222222222222</v>
      </c>
      <c r="J49" s="5">
        <v>0.009356725146198841</v>
      </c>
      <c r="K49" s="5">
        <v>0.35</v>
      </c>
      <c r="L49" s="5">
        <v>0.002354181307097636</v>
      </c>
      <c r="M49" s="5">
        <v>0.4222222222222222</v>
      </c>
      <c r="N49" s="5">
        <v>-0.0230019493177388</v>
      </c>
      <c r="O49" s="5">
        <v>-0.00846249078668849</v>
      </c>
      <c r="P49" t="s">
        <v>24</v>
      </c>
      <c r="Q49">
        <v>47907.14</v>
      </c>
      <c r="R49">
        <v>48706.7</v>
      </c>
      <c r="S49">
        <v>47837.81</v>
      </c>
      <c r="T49">
        <v>48294.52</v>
      </c>
      <c r="U49">
        <v>269.2088788428</v>
      </c>
    </row>
    <row r="50">
      <c r="A50" s="9">
        <v>44534.43751047157</v>
      </c>
      <c r="B50">
        <v>340.0</v>
      </c>
      <c r="C50">
        <v>182.0</v>
      </c>
      <c r="D50">
        <v>378.0</v>
      </c>
      <c r="E50" s="5">
        <v>0.37777777777777777</v>
      </c>
      <c r="F50" s="5">
        <v>0.015867446393762197</v>
      </c>
      <c r="G50" s="5">
        <v>0.6513409961685823</v>
      </c>
      <c r="H50" s="5">
        <v>-0.0010131851385153379</v>
      </c>
      <c r="I50" s="5">
        <v>0.20222222222222222</v>
      </c>
      <c r="J50" s="5">
        <v>0.009356725146198841</v>
      </c>
      <c r="K50" s="5">
        <v>0.3486590038314176</v>
      </c>
      <c r="L50" s="5">
        <v>0.0010131851385152824</v>
      </c>
      <c r="M50" s="5">
        <v>0.42</v>
      </c>
      <c r="N50" s="5">
        <v>-0.025224171539961038</v>
      </c>
      <c r="O50" s="5">
        <v>-0.013243624020070302</v>
      </c>
      <c r="P50" t="s">
        <v>24</v>
      </c>
      <c r="Q50">
        <v>48294.52</v>
      </c>
      <c r="R50">
        <v>48549.4</v>
      </c>
      <c r="S50">
        <v>47850.0</v>
      </c>
      <c r="T50">
        <v>47906.43</v>
      </c>
      <c r="U50">
        <v>169.3246804599</v>
      </c>
    </row>
    <row r="51">
      <c r="A51" s="9">
        <v>44534.482443299654</v>
      </c>
      <c r="B51">
        <v>168.0</v>
      </c>
      <c r="C51">
        <v>91.0</v>
      </c>
      <c r="D51">
        <v>191.0</v>
      </c>
      <c r="E51" s="5">
        <v>0.37333333333333335</v>
      </c>
      <c r="F51" s="5">
        <v>0.01142300194931778</v>
      </c>
      <c r="G51" s="5">
        <v>0.6486486486486487</v>
      </c>
      <c r="H51" s="5">
        <v>-0.0037055326584489734</v>
      </c>
      <c r="I51" s="5">
        <v>0.20222222222222222</v>
      </c>
      <c r="J51" s="5">
        <v>0.009356725146198841</v>
      </c>
      <c r="K51" s="5">
        <v>0.35135135135135137</v>
      </c>
      <c r="L51" s="5">
        <v>0.003705532658449029</v>
      </c>
      <c r="M51" s="5">
        <v>0.42444444444444446</v>
      </c>
      <c r="N51" s="5">
        <v>-0.020779727095516565</v>
      </c>
      <c r="O51" s="5">
        <v>-0.0021290477094981835</v>
      </c>
      <c r="P51" t="s">
        <v>24</v>
      </c>
      <c r="Q51">
        <v>47906.43</v>
      </c>
      <c r="R51">
        <v>48434.8</v>
      </c>
      <c r="S51">
        <v>47873.99</v>
      </c>
      <c r="T51">
        <v>48331.68</v>
      </c>
      <c r="U51">
        <v>143.1442735195</v>
      </c>
    </row>
    <row r="52">
      <c r="A52" s="9">
        <v>44534.50848345609</v>
      </c>
      <c r="B52">
        <v>333.0</v>
      </c>
      <c r="C52">
        <v>182.0</v>
      </c>
      <c r="D52">
        <v>385.0</v>
      </c>
      <c r="E52" s="5">
        <v>0.37</v>
      </c>
      <c r="F52" s="5">
        <v>0.008089668615984424</v>
      </c>
      <c r="G52" s="5">
        <v>0.6466019417475728</v>
      </c>
      <c r="H52" s="5">
        <v>-0.005752239559524863</v>
      </c>
      <c r="I52" s="5">
        <v>0.20222222222222222</v>
      </c>
      <c r="J52" s="5">
        <v>0.009356725146198841</v>
      </c>
      <c r="K52" s="5">
        <v>0.3533980582524272</v>
      </c>
      <c r="L52" s="5">
        <v>0.005752239559524863</v>
      </c>
      <c r="M52" s="5">
        <v>0.42777777777777776</v>
      </c>
      <c r="N52" s="5">
        <v>-0.017446393762183265</v>
      </c>
      <c r="O52" s="5">
        <v>0.0</v>
      </c>
      <c r="P52" t="s">
        <v>24</v>
      </c>
      <c r="Q52">
        <v>48331.68</v>
      </c>
      <c r="R52">
        <v>48945.86</v>
      </c>
      <c r="S52">
        <v>48233.66</v>
      </c>
      <c r="T52">
        <v>48945.86</v>
      </c>
      <c r="U52">
        <v>70.2126239093</v>
      </c>
    </row>
    <row r="53">
      <c r="A53" s="9">
        <v>44534.57500134544</v>
      </c>
      <c r="B53">
        <v>155.0</v>
      </c>
      <c r="C53">
        <v>93.0</v>
      </c>
      <c r="D53">
        <v>202.0</v>
      </c>
      <c r="E53" s="5">
        <v>0.34444444444444444</v>
      </c>
      <c r="F53" s="5">
        <v>-0.01746588693957113</v>
      </c>
      <c r="G53" s="5">
        <v>0.625</v>
      </c>
      <c r="H53" s="5">
        <v>-0.027354181307097658</v>
      </c>
      <c r="I53" s="5">
        <v>0.20666666666666667</v>
      </c>
      <c r="J53" s="5">
        <v>0.013801169590643286</v>
      </c>
      <c r="K53" s="5">
        <v>0.375</v>
      </c>
      <c r="L53" s="5">
        <v>0.027354181307097658</v>
      </c>
      <c r="M53" s="5">
        <v>0.4488888888888889</v>
      </c>
      <c r="N53" s="5">
        <v>0.0036647173489278706</v>
      </c>
      <c r="O53" s="5">
        <v>-0.0032121861047697932</v>
      </c>
      <c r="P53" t="s">
        <v>24</v>
      </c>
      <c r="Q53">
        <v>48945.86</v>
      </c>
      <c r="R53">
        <v>49499.0</v>
      </c>
      <c r="S53">
        <v>48712.42</v>
      </c>
      <c r="T53">
        <v>49340.0</v>
      </c>
      <c r="U53">
        <v>93.21199236</v>
      </c>
    </row>
    <row r="54">
      <c r="A54" s="9">
        <v>44534.64859151443</v>
      </c>
      <c r="B54">
        <v>157.0</v>
      </c>
      <c r="C54">
        <v>94.0</v>
      </c>
      <c r="D54">
        <v>199.0</v>
      </c>
      <c r="E54" s="5">
        <v>0.3488888888888889</v>
      </c>
      <c r="F54" s="5">
        <v>-0.013021442495126656</v>
      </c>
      <c r="G54" s="5">
        <v>0.6254980079681275</v>
      </c>
      <c r="H54" s="5">
        <v>-0.02685617333897017</v>
      </c>
      <c r="I54" s="5">
        <v>0.2088888888888889</v>
      </c>
      <c r="J54" s="5">
        <v>0.016023391812865523</v>
      </c>
      <c r="K54" s="5">
        <v>0.3745019920318725</v>
      </c>
      <c r="L54" s="5">
        <v>0.02685617333897017</v>
      </c>
      <c r="M54" s="5">
        <v>0.44222222222222224</v>
      </c>
      <c r="N54" s="5">
        <v>-0.0030019493177387835</v>
      </c>
      <c r="O54" s="5">
        <v>-0.01297108775892933</v>
      </c>
      <c r="P54" t="s">
        <v>24</v>
      </c>
      <c r="Q54">
        <v>49333.1</v>
      </c>
      <c r="R54">
        <v>49402.95</v>
      </c>
      <c r="S54">
        <v>48532.2</v>
      </c>
      <c r="T54">
        <v>48762.14</v>
      </c>
      <c r="U54">
        <v>67.7223300276</v>
      </c>
    </row>
    <row r="55">
      <c r="A55" s="9">
        <v>44534.67539759709</v>
      </c>
      <c r="B55">
        <v>154.0</v>
      </c>
      <c r="C55">
        <v>96.0</v>
      </c>
      <c r="D55">
        <v>200.0</v>
      </c>
      <c r="E55" s="5">
        <v>0.3422222222222222</v>
      </c>
      <c r="F55" s="5">
        <v>-0.019688109161793366</v>
      </c>
      <c r="G55" s="5">
        <v>0.616</v>
      </c>
      <c r="H55" s="5">
        <v>-0.036354181307097666</v>
      </c>
      <c r="I55" s="5">
        <v>0.21333333333333335</v>
      </c>
      <c r="J55" s="5">
        <v>0.020467836257309968</v>
      </c>
      <c r="K55" s="5">
        <v>0.384</v>
      </c>
      <c r="L55" s="5">
        <v>0.036354181307097666</v>
      </c>
      <c r="M55" s="5">
        <v>0.4444444444444444</v>
      </c>
      <c r="N55" s="5">
        <v>-7.797270955166025E-4</v>
      </c>
      <c r="O55" s="5">
        <v>-0.00138174148449393</v>
      </c>
      <c r="P55" t="s">
        <v>24</v>
      </c>
      <c r="Q55">
        <v>48762.14</v>
      </c>
      <c r="R55">
        <v>49365.24</v>
      </c>
      <c r="S55">
        <v>48686.45</v>
      </c>
      <c r="T55">
        <v>49297.03</v>
      </c>
      <c r="U55">
        <v>62.9833538754</v>
      </c>
    </row>
    <row r="56">
      <c r="A56" s="9">
        <v>44534.71532362579</v>
      </c>
      <c r="B56">
        <v>154.0</v>
      </c>
      <c r="C56">
        <v>95.0</v>
      </c>
      <c r="D56">
        <v>201.0</v>
      </c>
      <c r="E56" s="5">
        <v>0.3422222222222222</v>
      </c>
      <c r="F56" s="5">
        <v>-0.019688109161793366</v>
      </c>
      <c r="G56" s="5">
        <v>0.6184738955823293</v>
      </c>
      <c r="H56" s="5">
        <v>-0.03388028572476831</v>
      </c>
      <c r="I56" s="5">
        <v>0.2111111111111111</v>
      </c>
      <c r="J56" s="5">
        <v>0.01824561403508773</v>
      </c>
      <c r="K56" s="5">
        <v>0.3815261044176707</v>
      </c>
      <c r="L56" s="5">
        <v>0.033880285724768366</v>
      </c>
      <c r="M56" s="5">
        <v>0.44666666666666666</v>
      </c>
      <c r="N56" s="5">
        <v>0.001442495126705634</v>
      </c>
      <c r="O56" s="5">
        <v>-0.006179049119948706</v>
      </c>
      <c r="P56" t="s">
        <v>24</v>
      </c>
      <c r="Q56">
        <v>49297.03</v>
      </c>
      <c r="R56">
        <v>49544.84</v>
      </c>
      <c r="S56">
        <v>48895.28</v>
      </c>
      <c r="T56">
        <v>49238.7</v>
      </c>
      <c r="U56">
        <v>69.5393647594</v>
      </c>
    </row>
    <row r="57">
      <c r="A57" s="9">
        <v>44534.93887162466</v>
      </c>
      <c r="B57">
        <v>157.0</v>
      </c>
      <c r="C57">
        <v>98.0</v>
      </c>
      <c r="D57">
        <v>195.0</v>
      </c>
      <c r="E57" s="5">
        <v>0.3488888888888889</v>
      </c>
      <c r="F57" s="5">
        <v>-0.013021442495126656</v>
      </c>
      <c r="G57" s="5">
        <v>0.615686274509804</v>
      </c>
      <c r="H57" s="5">
        <v>-0.0366679067972937</v>
      </c>
      <c r="I57" s="5">
        <v>0.21777777777777776</v>
      </c>
      <c r="J57" s="5">
        <v>0.024912280701754386</v>
      </c>
      <c r="K57" s="5">
        <v>0.3843137254901961</v>
      </c>
      <c r="L57" s="5">
        <v>0.03666790679729376</v>
      </c>
      <c r="M57" s="5">
        <v>0.43333333333333335</v>
      </c>
      <c r="N57" s="5">
        <v>-0.011890838206627674</v>
      </c>
      <c r="O57" s="5">
        <v>-0.006228343819661707</v>
      </c>
      <c r="P57" t="s">
        <v>24</v>
      </c>
      <c r="Q57">
        <v>49249.56</v>
      </c>
      <c r="R57">
        <v>49327.72</v>
      </c>
      <c r="S57">
        <v>48912.96</v>
      </c>
      <c r="T57">
        <v>49020.49</v>
      </c>
      <c r="U57">
        <v>40.9993805649</v>
      </c>
    </row>
    <row r="58">
      <c r="A58" s="9">
        <v>44534.95920914254</v>
      </c>
      <c r="B58">
        <v>161.0</v>
      </c>
      <c r="C58">
        <v>96.0</v>
      </c>
      <c r="D58">
        <v>193.0</v>
      </c>
      <c r="E58" s="5">
        <v>0.35777777777777775</v>
      </c>
      <c r="F58" s="5">
        <v>-0.004132553606237821</v>
      </c>
      <c r="G58" s="5">
        <v>0.6264591439688716</v>
      </c>
      <c r="H58" s="5">
        <v>-0.025895037338226068</v>
      </c>
      <c r="I58" s="5">
        <v>0.21333333333333335</v>
      </c>
      <c r="J58" s="5">
        <v>0.020467836257309968</v>
      </c>
      <c r="K58" s="5">
        <v>0.3735408560311284</v>
      </c>
      <c r="L58" s="5">
        <v>0.025895037338226068</v>
      </c>
      <c r="M58" s="5">
        <v>0.4288888888888889</v>
      </c>
      <c r="N58" s="5">
        <v>-0.016335282651072147</v>
      </c>
      <c r="O58" s="5">
        <v>-2.6258218064805687E-4</v>
      </c>
      <c r="P58" t="s">
        <v>24</v>
      </c>
      <c r="Q58">
        <v>49020.49</v>
      </c>
      <c r="R58">
        <v>49508.31</v>
      </c>
      <c r="S58">
        <v>48943.55</v>
      </c>
      <c r="T58">
        <v>49495.31</v>
      </c>
      <c r="U58">
        <v>73.6441080526</v>
      </c>
    </row>
    <row r="59">
      <c r="A59" s="9">
        <v>44535.28237984295</v>
      </c>
      <c r="B59">
        <v>132.0</v>
      </c>
      <c r="C59">
        <v>66.0</v>
      </c>
      <c r="D59">
        <v>252.0</v>
      </c>
      <c r="E59" s="5">
        <v>0.29333333333333333</v>
      </c>
      <c r="F59" s="5">
        <v>-0.06857699805068224</v>
      </c>
      <c r="G59" s="5">
        <v>0.6666666666666666</v>
      </c>
      <c r="H59" s="5">
        <v>0.014312485359568972</v>
      </c>
      <c r="I59" s="5">
        <v>0.14666666666666667</v>
      </c>
      <c r="J59" s="5">
        <v>-0.04619883040935671</v>
      </c>
      <c r="K59" s="5">
        <v>0.3333333333333333</v>
      </c>
      <c r="L59" s="5">
        <v>-0.014312485359569027</v>
      </c>
      <c r="M59" s="5">
        <v>0.56</v>
      </c>
      <c r="N59" s="5">
        <v>0.11477582846003903</v>
      </c>
      <c r="O59" s="5">
        <v>-0.006247018546024547</v>
      </c>
      <c r="P59" t="s">
        <v>24</v>
      </c>
      <c r="Q59">
        <v>49386.69</v>
      </c>
      <c r="R59">
        <v>49786.95</v>
      </c>
      <c r="S59">
        <v>49165.17</v>
      </c>
      <c r="T59">
        <v>49475.93</v>
      </c>
      <c r="U59">
        <v>245.9374306527</v>
      </c>
    </row>
    <row r="60">
      <c r="A60" s="9">
        <v>44535.32263543468</v>
      </c>
      <c r="B60">
        <v>131.0</v>
      </c>
      <c r="C60">
        <v>70.0</v>
      </c>
      <c r="D60">
        <v>249.0</v>
      </c>
      <c r="E60" s="5">
        <v>0.2911111111111111</v>
      </c>
      <c r="F60" s="5">
        <v>-0.07079922027290447</v>
      </c>
      <c r="G60" s="5">
        <v>0.6517412935323383</v>
      </c>
      <c r="H60" s="5">
        <v>-6.128877747593187E-4</v>
      </c>
      <c r="I60" s="5">
        <v>0.15555555555555556</v>
      </c>
      <c r="J60" s="5">
        <v>-0.03730994152046782</v>
      </c>
      <c r="K60" s="5">
        <v>0.3482587064676617</v>
      </c>
      <c r="L60" s="5">
        <v>6.128877747593742E-4</v>
      </c>
      <c r="M60" s="5">
        <v>0.5533333333333333</v>
      </c>
      <c r="N60" s="5">
        <v>0.10810916179337232</v>
      </c>
      <c r="O60" s="5">
        <v>-0.0034978944849910574</v>
      </c>
      <c r="P60" t="s">
        <v>24</v>
      </c>
      <c r="Q60">
        <v>49475.93</v>
      </c>
      <c r="R60">
        <v>49569.82</v>
      </c>
      <c r="S60">
        <v>49250.06</v>
      </c>
      <c r="T60">
        <v>49396.43</v>
      </c>
      <c r="U60">
        <v>97.8442254126</v>
      </c>
    </row>
    <row r="61">
      <c r="A61" s="9">
        <v>44535.35223771869</v>
      </c>
      <c r="B61">
        <v>126.0</v>
      </c>
      <c r="C61">
        <v>69.0</v>
      </c>
      <c r="D61">
        <v>255.0</v>
      </c>
      <c r="E61" s="5">
        <v>0.28</v>
      </c>
      <c r="F61" s="5">
        <v>-0.08191033138401554</v>
      </c>
      <c r="G61" s="5">
        <v>0.6461538461538462</v>
      </c>
      <c r="H61" s="5">
        <v>-0.006200335153251468</v>
      </c>
      <c r="I61" s="5">
        <v>0.15333333333333332</v>
      </c>
      <c r="J61" s="5">
        <v>-0.03953216374269006</v>
      </c>
      <c r="K61" s="5">
        <v>0.35384615384615387</v>
      </c>
      <c r="L61" s="5">
        <v>0.006200335153251524</v>
      </c>
      <c r="M61" s="5">
        <v>0.5666666666666667</v>
      </c>
      <c r="N61" s="5">
        <v>0.12144249512670563</v>
      </c>
      <c r="O61" s="5">
        <v>-0.008370757796853156</v>
      </c>
      <c r="P61" t="s">
        <v>24</v>
      </c>
      <c r="Q61">
        <v>49396.43</v>
      </c>
      <c r="R61">
        <v>49450.72</v>
      </c>
      <c r="S61">
        <v>48901.34</v>
      </c>
      <c r="T61">
        <v>49036.78</v>
      </c>
      <c r="U61">
        <v>124.9597019796</v>
      </c>
    </row>
    <row r="62">
      <c r="A62" s="9">
        <v>44535.39806141349</v>
      </c>
      <c r="B62">
        <v>127.0</v>
      </c>
      <c r="C62">
        <v>69.0</v>
      </c>
      <c r="D62">
        <v>254.0</v>
      </c>
      <c r="E62" s="5">
        <v>0.2822222222222222</v>
      </c>
      <c r="F62" s="5">
        <v>-0.07968810916179336</v>
      </c>
      <c r="G62" s="5">
        <v>0.6479591836734694</v>
      </c>
      <c r="H62" s="5">
        <v>-0.0043949976336282726</v>
      </c>
      <c r="I62" s="5">
        <v>0.15333333333333332</v>
      </c>
      <c r="J62" s="5">
        <v>-0.03953216374269006</v>
      </c>
      <c r="K62" s="5">
        <v>0.3520408163265306</v>
      </c>
      <c r="L62" s="5">
        <v>0.0043949976336282726</v>
      </c>
      <c r="M62" s="5">
        <v>0.5644444444444444</v>
      </c>
      <c r="N62" s="5">
        <v>0.1192202729044834</v>
      </c>
      <c r="O62" s="5">
        <v>-0.023716746307223185</v>
      </c>
      <c r="P62" t="s">
        <v>24</v>
      </c>
      <c r="Q62">
        <v>49036.78</v>
      </c>
      <c r="R62">
        <v>49196.04</v>
      </c>
      <c r="S62">
        <v>47844.03</v>
      </c>
      <c r="T62">
        <v>48029.27</v>
      </c>
      <c r="U62">
        <v>287.5173911969</v>
      </c>
    </row>
    <row r="63">
      <c r="A63" s="9">
        <v>44535.422066335545</v>
      </c>
      <c r="B63">
        <v>130.0</v>
      </c>
      <c r="C63">
        <v>68.0</v>
      </c>
      <c r="D63">
        <v>252.0</v>
      </c>
      <c r="E63" s="5">
        <v>0.28888888888888886</v>
      </c>
      <c r="F63" s="5">
        <v>-0.07302144249512671</v>
      </c>
      <c r="G63" s="5">
        <v>0.6565656565656566</v>
      </c>
      <c r="H63" s="5">
        <v>0.004211475258558917</v>
      </c>
      <c r="I63" s="5">
        <v>0.1511111111111111</v>
      </c>
      <c r="J63" s="5">
        <v>-0.041754385964912266</v>
      </c>
      <c r="K63" s="5">
        <v>0.3434343434343434</v>
      </c>
      <c r="L63" s="5">
        <v>-0.004211475258558917</v>
      </c>
      <c r="M63" s="5">
        <v>0.56</v>
      </c>
      <c r="N63" s="5">
        <v>0.11477582846003903</v>
      </c>
      <c r="O63" s="5">
        <v>-0.005226102900884422</v>
      </c>
      <c r="P63" t="s">
        <v>24</v>
      </c>
      <c r="Q63">
        <v>48029.27</v>
      </c>
      <c r="R63">
        <v>48816.49</v>
      </c>
      <c r="S63">
        <v>47981.52</v>
      </c>
      <c r="T63">
        <v>48561.37</v>
      </c>
      <c r="U63">
        <v>164.7951215127</v>
      </c>
    </row>
    <row r="64">
      <c r="A64" s="9">
        <v>44535.52831862201</v>
      </c>
      <c r="B64">
        <v>175.0</v>
      </c>
      <c r="C64">
        <v>98.0</v>
      </c>
      <c r="D64">
        <v>177.0</v>
      </c>
      <c r="E64" s="5">
        <v>0.3888888888888889</v>
      </c>
      <c r="F64" s="5">
        <v>0.026978557504873324</v>
      </c>
      <c r="G64" s="5">
        <v>0.6410256410256411</v>
      </c>
      <c r="H64" s="5">
        <v>-0.011328540281456578</v>
      </c>
      <c r="I64" s="5">
        <v>0.21777777777777776</v>
      </c>
      <c r="J64" s="5">
        <v>0.024912280701754386</v>
      </c>
      <c r="K64" s="5">
        <v>0.358974358974359</v>
      </c>
      <c r="L64" s="5">
        <v>0.011328540281456634</v>
      </c>
      <c r="M64" s="5">
        <v>0.3933333333333333</v>
      </c>
      <c r="N64" s="5">
        <v>-0.05189083820662771</v>
      </c>
      <c r="O64" s="5">
        <v>-0.004662329590791396</v>
      </c>
      <c r="P64" t="s">
        <v>24</v>
      </c>
      <c r="Q64">
        <v>49352.47</v>
      </c>
      <c r="R64">
        <v>49428.08</v>
      </c>
      <c r="S64">
        <v>49162.72</v>
      </c>
      <c r="T64">
        <v>49197.63</v>
      </c>
      <c r="U64">
        <v>95.9964321415</v>
      </c>
    </row>
    <row r="65">
      <c r="A65" s="9">
        <v>44535.55162880429</v>
      </c>
      <c r="B65">
        <v>175.0</v>
      </c>
      <c r="C65">
        <v>98.0</v>
      </c>
      <c r="D65">
        <v>177.0</v>
      </c>
      <c r="E65" s="5">
        <v>0.3888888888888889</v>
      </c>
      <c r="F65" s="5">
        <v>0.026978557504873324</v>
      </c>
      <c r="G65" s="5">
        <v>0.6410256410256411</v>
      </c>
      <c r="H65" s="5">
        <v>-0.011328540281456578</v>
      </c>
      <c r="I65" s="5">
        <v>0.21777777777777776</v>
      </c>
      <c r="J65" s="5">
        <v>0.024912280701754386</v>
      </c>
      <c r="K65" s="5">
        <v>0.358974358974359</v>
      </c>
      <c r="L65" s="5">
        <v>0.011328540281456634</v>
      </c>
      <c r="M65" s="5">
        <v>0.3933333333333333</v>
      </c>
      <c r="N65" s="5">
        <v>-0.05189083820662771</v>
      </c>
      <c r="O65" s="5">
        <v>-0.004999498282990425</v>
      </c>
      <c r="P65" t="s">
        <v>24</v>
      </c>
      <c r="Q65">
        <v>49197.63</v>
      </c>
      <c r="R65">
        <v>49230.94</v>
      </c>
      <c r="S65">
        <v>48373.94</v>
      </c>
      <c r="T65">
        <v>48984.81</v>
      </c>
      <c r="U65">
        <v>156.7465238856</v>
      </c>
    </row>
    <row r="66">
      <c r="A66" s="9">
        <v>44535.82288058316</v>
      </c>
      <c r="B66">
        <v>180.0</v>
      </c>
      <c r="C66">
        <v>94.0</v>
      </c>
      <c r="D66">
        <v>176.0</v>
      </c>
      <c r="E66" s="5">
        <v>0.4</v>
      </c>
      <c r="F66" s="5">
        <v>0.03808966861598445</v>
      </c>
      <c r="G66" s="5">
        <v>0.656934306569343</v>
      </c>
      <c r="H66" s="5">
        <v>0.0045801252622453825</v>
      </c>
      <c r="I66" s="5">
        <v>0.2088888888888889</v>
      </c>
      <c r="J66" s="5">
        <v>0.016023391812865523</v>
      </c>
      <c r="K66" s="5">
        <v>0.34306569343065696</v>
      </c>
      <c r="L66" s="5">
        <v>-0.0045801252622453825</v>
      </c>
      <c r="M66" s="5">
        <v>0.39111111111111113</v>
      </c>
      <c r="N66" s="5">
        <v>-0.05411306042884989</v>
      </c>
      <c r="O66" s="5">
        <v>-0.003659168535224476</v>
      </c>
      <c r="P66" t="s">
        <v>24</v>
      </c>
      <c r="Q66">
        <v>48860.61</v>
      </c>
      <c r="R66">
        <v>49093.12</v>
      </c>
      <c r="S66">
        <v>48370.71</v>
      </c>
      <c r="T66">
        <v>48913.48</v>
      </c>
      <c r="U66">
        <v>186.9976005949</v>
      </c>
    </row>
    <row r="67">
      <c r="A67" s="9">
        <v>44535.84183338948</v>
      </c>
      <c r="B67">
        <v>178.0</v>
      </c>
      <c r="C67">
        <v>98.0</v>
      </c>
      <c r="D67">
        <v>174.0</v>
      </c>
      <c r="E67" s="5">
        <v>0.39555555555555555</v>
      </c>
      <c r="F67" s="5">
        <v>0.03364522417153998</v>
      </c>
      <c r="G67" s="5">
        <v>0.644927536231884</v>
      </c>
      <c r="H67" s="5">
        <v>-0.007426645075213623</v>
      </c>
      <c r="I67" s="5">
        <v>0.21777777777777776</v>
      </c>
      <c r="J67" s="5">
        <v>0.024912280701754386</v>
      </c>
      <c r="K67" s="5">
        <v>0.35507246376811596</v>
      </c>
      <c r="L67" s="5">
        <v>0.007426645075213623</v>
      </c>
      <c r="M67" s="5">
        <v>0.38666666666666666</v>
      </c>
      <c r="N67" s="5">
        <v>-0.058557504873294364</v>
      </c>
      <c r="O67" s="5">
        <v>-0.005278725824800839</v>
      </c>
      <c r="P67" t="s">
        <v>24</v>
      </c>
      <c r="Q67">
        <v>48913.48</v>
      </c>
      <c r="R67">
        <v>49224.0</v>
      </c>
      <c r="S67">
        <v>48844.84</v>
      </c>
      <c r="T67">
        <v>48964.16</v>
      </c>
      <c r="U67">
        <v>158.8094771144</v>
      </c>
    </row>
    <row r="68">
      <c r="A68" s="9">
        <v>44535.903887399814</v>
      </c>
      <c r="B68">
        <v>177.0</v>
      </c>
      <c r="C68">
        <v>97.0</v>
      </c>
      <c r="D68">
        <v>176.0</v>
      </c>
      <c r="E68" s="5">
        <v>0.3933333333333333</v>
      </c>
      <c r="F68" s="5">
        <v>0.03142300194931774</v>
      </c>
      <c r="G68" s="5">
        <v>0.6459854014598541</v>
      </c>
      <c r="H68" s="5">
        <v>-0.0063687798472436</v>
      </c>
      <c r="I68" s="5">
        <v>0.21555555555555556</v>
      </c>
      <c r="J68" s="5">
        <v>0.022690058479532177</v>
      </c>
      <c r="K68" s="5">
        <v>0.354014598540146</v>
      </c>
      <c r="L68" s="5">
        <v>0.006368779847243655</v>
      </c>
      <c r="M68" s="5">
        <v>0.39111111111111113</v>
      </c>
      <c r="N68" s="5">
        <v>-0.05411306042884989</v>
      </c>
      <c r="O68" s="5">
        <v>-0.0037520334588948185</v>
      </c>
      <c r="P68" t="s">
        <v>24</v>
      </c>
      <c r="Q68">
        <v>48964.16</v>
      </c>
      <c r="R68">
        <v>49287.94</v>
      </c>
      <c r="S68">
        <v>48914.31</v>
      </c>
      <c r="T68">
        <v>49103.01</v>
      </c>
      <c r="U68">
        <v>168.9761136454</v>
      </c>
    </row>
    <row r="69">
      <c r="A69" s="9">
        <v>44535.91896316978</v>
      </c>
      <c r="B69">
        <v>176.0</v>
      </c>
      <c r="C69">
        <v>98.0</v>
      </c>
      <c r="D69">
        <v>176.0</v>
      </c>
      <c r="E69" s="5">
        <v>0.39111111111111113</v>
      </c>
      <c r="F69" s="5">
        <v>0.02920077972709556</v>
      </c>
      <c r="G69" s="5">
        <v>0.6423357664233577</v>
      </c>
      <c r="H69" s="5">
        <v>-0.010018414883740001</v>
      </c>
      <c r="I69" s="5">
        <v>0.21777777777777776</v>
      </c>
      <c r="J69" s="5">
        <v>0.024912280701754386</v>
      </c>
      <c r="K69" s="5">
        <v>0.35766423357664234</v>
      </c>
      <c r="L69" s="5">
        <v>0.010018414883740001</v>
      </c>
      <c r="M69" s="5">
        <v>0.39111111111111113</v>
      </c>
      <c r="N69" s="5">
        <v>-0.05411306042884989</v>
      </c>
      <c r="O69" s="5">
        <v>-0.006062058219658682</v>
      </c>
      <c r="P69" t="s">
        <v>24</v>
      </c>
      <c r="Q69">
        <v>49103.01</v>
      </c>
      <c r="R69">
        <v>49372.67</v>
      </c>
      <c r="S69">
        <v>49057.17</v>
      </c>
      <c r="T69">
        <v>49073.37</v>
      </c>
      <c r="U69">
        <v>164.702108327</v>
      </c>
    </row>
    <row r="70">
      <c r="A70" s="9">
        <v>44536.31704750788</v>
      </c>
      <c r="B70">
        <v>178.0</v>
      </c>
      <c r="C70">
        <v>96.0</v>
      </c>
      <c r="D70">
        <v>176.0</v>
      </c>
      <c r="E70" s="5">
        <v>0.39555555555555555</v>
      </c>
      <c r="F70" s="5">
        <v>0.03364522417153998</v>
      </c>
      <c r="G70" s="5">
        <v>0.6496350364963503</v>
      </c>
      <c r="H70" s="5">
        <v>-0.0027191448107473093</v>
      </c>
      <c r="I70" s="5">
        <v>0.21333333333333335</v>
      </c>
      <c r="J70" s="5">
        <v>0.020467836257309968</v>
      </c>
      <c r="K70" s="5">
        <v>0.35036496350364965</v>
      </c>
      <c r="L70" s="5">
        <v>0.0027191448107473093</v>
      </c>
      <c r="M70" s="5">
        <v>0.39111111111111113</v>
      </c>
      <c r="N70" s="5">
        <v>-0.05411306042884989</v>
      </c>
      <c r="O70" s="5">
        <v>-0.007830573484189538</v>
      </c>
      <c r="P70" t="s">
        <v>24</v>
      </c>
      <c r="Q70">
        <v>48550.0</v>
      </c>
      <c r="R70">
        <v>48733.34</v>
      </c>
      <c r="S70">
        <v>48077.68</v>
      </c>
      <c r="T70">
        <v>48351.73</v>
      </c>
      <c r="U70">
        <v>30.6401150287</v>
      </c>
    </row>
    <row r="71">
      <c r="A71" s="9">
        <v>44536.37859293505</v>
      </c>
      <c r="B71">
        <v>352.0</v>
      </c>
      <c r="C71">
        <v>191.0</v>
      </c>
      <c r="D71">
        <v>357.0</v>
      </c>
      <c r="E71" s="5">
        <v>0.39111111111111113</v>
      </c>
      <c r="F71" s="5">
        <v>0.02920077972709556</v>
      </c>
      <c r="G71" s="5">
        <v>0.6482504604051565</v>
      </c>
      <c r="H71" s="5">
        <v>-0.00410372090194111</v>
      </c>
      <c r="I71" s="5">
        <v>0.21222222222222223</v>
      </c>
      <c r="J71" s="5">
        <v>0.01935672514619885</v>
      </c>
      <c r="K71" s="5">
        <v>0.35174953959484345</v>
      </c>
      <c r="L71" s="5">
        <v>0.00410372090194111</v>
      </c>
      <c r="M71" s="5">
        <v>0.39666666666666667</v>
      </c>
      <c r="N71" s="5">
        <v>-0.048557504873294355</v>
      </c>
      <c r="O71" s="5">
        <v>-9.173937861860882E-4</v>
      </c>
      <c r="P71" t="s">
        <v>24</v>
      </c>
      <c r="Q71">
        <v>48238.36</v>
      </c>
      <c r="R71">
        <v>49052.0</v>
      </c>
      <c r="S71">
        <v>48067.14</v>
      </c>
      <c r="T71">
        <v>49007.0</v>
      </c>
      <c r="U71">
        <v>130.9574787932</v>
      </c>
    </row>
    <row r="72">
      <c r="A72" s="9">
        <v>44536.41864614588</v>
      </c>
      <c r="B72">
        <v>352.0</v>
      </c>
      <c r="C72">
        <v>195.0</v>
      </c>
      <c r="D72">
        <v>353.0</v>
      </c>
      <c r="E72" s="5">
        <v>0.39111111111111113</v>
      </c>
      <c r="F72" s="5">
        <v>0.02920077972709556</v>
      </c>
      <c r="G72" s="5">
        <v>0.643510054844607</v>
      </c>
      <c r="H72" s="5">
        <v>-0.008844126462490665</v>
      </c>
      <c r="I72" s="5">
        <v>0.21666666666666667</v>
      </c>
      <c r="J72" s="5">
        <v>0.023801169590643295</v>
      </c>
      <c r="K72" s="5">
        <v>0.35648994515539306</v>
      </c>
      <c r="L72" s="5">
        <v>0.00884412646249072</v>
      </c>
      <c r="M72" s="5">
        <v>0.39222222222222225</v>
      </c>
      <c r="N72" s="5">
        <v>-0.05300194931773877</v>
      </c>
      <c r="O72" s="5">
        <v>-0.001377570129505002</v>
      </c>
      <c r="P72" t="s">
        <v>24</v>
      </c>
      <c r="Q72">
        <v>49007.0</v>
      </c>
      <c r="R72">
        <v>49260.65</v>
      </c>
      <c r="S72">
        <v>48716.27</v>
      </c>
      <c r="T72">
        <v>49192.79</v>
      </c>
      <c r="U72">
        <v>115.47312255</v>
      </c>
    </row>
    <row r="73">
      <c r="A73" s="9">
        <v>44536.47534545363</v>
      </c>
      <c r="B73">
        <v>177.0</v>
      </c>
      <c r="C73">
        <v>94.0</v>
      </c>
      <c r="D73">
        <v>179.0</v>
      </c>
      <c r="E73" s="5">
        <v>0.3933333333333333</v>
      </c>
      <c r="F73" s="5">
        <v>0.03142300194931774</v>
      </c>
      <c r="G73" s="5">
        <v>0.6531365313653137</v>
      </c>
      <c r="H73" s="5">
        <v>7.823500582160303E-4</v>
      </c>
      <c r="I73" s="5">
        <v>0.2088888888888889</v>
      </c>
      <c r="J73" s="5">
        <v>0.016023391812865523</v>
      </c>
      <c r="K73" s="5">
        <v>0.34686346863468637</v>
      </c>
      <c r="L73" s="5">
        <v>-7.823500582159748E-4</v>
      </c>
      <c r="M73" s="5">
        <v>0.3977777777777778</v>
      </c>
      <c r="N73" s="5">
        <v>-0.04744639376218324</v>
      </c>
      <c r="O73" s="5">
        <v>-0.005952081596101286</v>
      </c>
      <c r="P73" t="s">
        <v>24</v>
      </c>
      <c r="Q73">
        <v>49192.79</v>
      </c>
      <c r="R73">
        <v>49312.16</v>
      </c>
      <c r="S73">
        <v>48955.07</v>
      </c>
      <c r="T73">
        <v>49018.65</v>
      </c>
      <c r="U73">
        <v>93.8838482023</v>
      </c>
    </row>
    <row r="74">
      <c r="A74" s="9">
        <v>44536.519630366114</v>
      </c>
      <c r="B74">
        <v>178.0</v>
      </c>
      <c r="C74">
        <v>96.0</v>
      </c>
      <c r="D74">
        <v>176.0</v>
      </c>
      <c r="E74" s="5">
        <v>0.39555555555555555</v>
      </c>
      <c r="F74" s="5">
        <v>0.03364522417153998</v>
      </c>
      <c r="G74" s="5">
        <v>0.6496350364963503</v>
      </c>
      <c r="H74" s="5">
        <v>-0.0027191448107473093</v>
      </c>
      <c r="I74" s="5">
        <v>0.21333333333333335</v>
      </c>
      <c r="J74" s="5">
        <v>0.020467836257309968</v>
      </c>
      <c r="K74" s="5">
        <v>0.35036496350364965</v>
      </c>
      <c r="L74" s="5">
        <v>0.0027191448107473093</v>
      </c>
      <c r="M74" s="5">
        <v>0.39111111111111113</v>
      </c>
      <c r="N74" s="5">
        <v>-0.05411306042884989</v>
      </c>
      <c r="O74" s="5">
        <v>-8.272377990035809E-4</v>
      </c>
      <c r="P74" t="s">
        <v>24</v>
      </c>
      <c r="Q74">
        <v>49018.65</v>
      </c>
      <c r="R74">
        <v>49272.41</v>
      </c>
      <c r="S74">
        <v>48844.5</v>
      </c>
      <c r="T74">
        <v>49231.65</v>
      </c>
      <c r="U74">
        <v>47.8257967629</v>
      </c>
    </row>
    <row r="75">
      <c r="A75" s="9">
        <v>44536.55460421391</v>
      </c>
      <c r="B75">
        <v>182.0</v>
      </c>
      <c r="C75">
        <v>95.0</v>
      </c>
      <c r="D75">
        <v>173.0</v>
      </c>
      <c r="E75" s="5">
        <v>0.40444444444444444</v>
      </c>
      <c r="F75" s="5">
        <v>0.04253411306042887</v>
      </c>
      <c r="G75" s="5">
        <v>0.6570397111913358</v>
      </c>
      <c r="H75" s="5">
        <v>0.004685529884238093</v>
      </c>
      <c r="I75" s="5">
        <v>0.2111111111111111</v>
      </c>
      <c r="J75" s="5">
        <v>0.01824561403508773</v>
      </c>
      <c r="K75" s="5">
        <v>0.34296028880866425</v>
      </c>
      <c r="L75" s="5">
        <v>-0.004685529884238093</v>
      </c>
      <c r="M75" s="5">
        <v>0.3844444444444444</v>
      </c>
      <c r="N75" s="5">
        <v>-0.0607797270955166</v>
      </c>
      <c r="O75" s="5">
        <v>-0.005012283738985497</v>
      </c>
      <c r="P75" t="s">
        <v>24</v>
      </c>
      <c r="Q75">
        <v>49231.65</v>
      </c>
      <c r="R75">
        <v>49398.64</v>
      </c>
      <c r="S75">
        <v>49092.41</v>
      </c>
      <c r="T75">
        <v>49151.04</v>
      </c>
      <c r="U75">
        <v>63.3909500821</v>
      </c>
    </row>
    <row r="76">
      <c r="A76" s="9">
        <v>44536.61129738673</v>
      </c>
      <c r="B76">
        <v>179.0</v>
      </c>
      <c r="C76">
        <v>96.0</v>
      </c>
      <c r="D76">
        <v>175.0</v>
      </c>
      <c r="E76" s="5">
        <v>0.3977777777777778</v>
      </c>
      <c r="F76" s="5">
        <v>0.035867446393762215</v>
      </c>
      <c r="G76" s="5">
        <v>0.6509090909090909</v>
      </c>
      <c r="H76" s="5">
        <v>-0.0014450903980067764</v>
      </c>
      <c r="I76" s="5">
        <v>0.21333333333333335</v>
      </c>
      <c r="J76" s="5">
        <v>0.020467836257309968</v>
      </c>
      <c r="K76" s="5">
        <v>0.3490909090909091</v>
      </c>
      <c r="L76" s="5">
        <v>0.0014450903980067764</v>
      </c>
      <c r="M76" s="5">
        <v>0.3888888888888889</v>
      </c>
      <c r="N76" s="5">
        <v>-0.05633528265107213</v>
      </c>
      <c r="O76" s="5">
        <v>-0.008921726503145653</v>
      </c>
      <c r="P76" t="s">
        <v>24</v>
      </c>
      <c r="Q76">
        <v>49151.04</v>
      </c>
      <c r="R76">
        <v>49306.6</v>
      </c>
      <c r="S76">
        <v>48817.29</v>
      </c>
      <c r="T76">
        <v>48866.7</v>
      </c>
      <c r="U76">
        <v>77.2631006893</v>
      </c>
    </row>
    <row r="77">
      <c r="A77" s="9">
        <v>44536.648747080115</v>
      </c>
      <c r="B77">
        <v>181.0</v>
      </c>
      <c r="C77">
        <v>95.0</v>
      </c>
      <c r="D77">
        <v>174.0</v>
      </c>
      <c r="E77" s="5">
        <v>0.4022222222222222</v>
      </c>
      <c r="F77" s="5">
        <v>0.04031189083820663</v>
      </c>
      <c r="G77" s="5">
        <v>0.6557971014492754</v>
      </c>
      <c r="H77" s="5">
        <v>0.00344292014217773</v>
      </c>
      <c r="I77" s="5">
        <v>0.2111111111111111</v>
      </c>
      <c r="J77" s="5">
        <v>0.01824561403508773</v>
      </c>
      <c r="K77" s="5">
        <v>0.3442028985507246</v>
      </c>
      <c r="L77" s="5">
        <v>-0.00344292014217773</v>
      </c>
      <c r="M77" s="5">
        <v>0.38666666666666666</v>
      </c>
      <c r="N77" s="5">
        <v>-0.058557504873294364</v>
      </c>
      <c r="O77" s="5">
        <v>-0.009262944231447969</v>
      </c>
      <c r="P77" t="s">
        <v>24</v>
      </c>
      <c r="Q77">
        <v>48866.7</v>
      </c>
      <c r="R77">
        <v>50605.94</v>
      </c>
      <c r="S77">
        <v>48859.75</v>
      </c>
      <c r="T77">
        <v>50137.18</v>
      </c>
      <c r="U77">
        <v>152.1062158426</v>
      </c>
    </row>
    <row r="78">
      <c r="A78" s="9">
        <v>44536.69898890597</v>
      </c>
      <c r="B78">
        <v>181.0</v>
      </c>
      <c r="C78">
        <v>96.0</v>
      </c>
      <c r="D78">
        <v>173.0</v>
      </c>
      <c r="E78" s="5">
        <v>0.4022222222222222</v>
      </c>
      <c r="F78" s="5">
        <v>0.04031189083820663</v>
      </c>
      <c r="G78" s="5">
        <v>0.6534296028880866</v>
      </c>
      <c r="H78" s="5">
        <v>0.0010754215809889445</v>
      </c>
      <c r="I78" s="5">
        <v>0.21333333333333335</v>
      </c>
      <c r="J78" s="5">
        <v>0.020467836257309968</v>
      </c>
      <c r="K78" s="5">
        <v>0.34657039711191334</v>
      </c>
      <c r="L78" s="5">
        <v>-0.001075421580989</v>
      </c>
      <c r="M78" s="5">
        <v>0.3844444444444444</v>
      </c>
      <c r="N78" s="5">
        <v>-0.0607797270955166</v>
      </c>
      <c r="O78" s="5">
        <v>-0.002308869701726913</v>
      </c>
      <c r="P78" t="s">
        <v>24</v>
      </c>
      <c r="Q78">
        <v>50137.18</v>
      </c>
      <c r="R78">
        <v>50960.0</v>
      </c>
      <c r="S78">
        <v>50103.61</v>
      </c>
      <c r="T78">
        <v>50842.34</v>
      </c>
      <c r="U78">
        <v>170.3538886128</v>
      </c>
    </row>
    <row r="79">
      <c r="A79" s="9">
        <v>44536.71345935226</v>
      </c>
      <c r="B79">
        <v>355.0</v>
      </c>
      <c r="C79">
        <v>191.0</v>
      </c>
      <c r="D79">
        <v>354.0</v>
      </c>
      <c r="E79" s="5">
        <v>0.39444444444444443</v>
      </c>
      <c r="F79" s="5">
        <v>0.03253411306042886</v>
      </c>
      <c r="G79" s="5">
        <v>0.6501831501831502</v>
      </c>
      <c r="H79" s="5">
        <v>-0.0021710311239474533</v>
      </c>
      <c r="I79" s="5">
        <v>0.21222222222222223</v>
      </c>
      <c r="J79" s="5">
        <v>0.01935672514619885</v>
      </c>
      <c r="K79" s="5">
        <v>0.3498168498168498</v>
      </c>
      <c r="L79" s="5">
        <v>0.0021710311239474533</v>
      </c>
      <c r="M79" s="5">
        <v>0.3933333333333333</v>
      </c>
      <c r="N79" s="5">
        <v>-0.05189083820662771</v>
      </c>
      <c r="O79" s="5">
        <v>-0.00931274509803916</v>
      </c>
      <c r="P79" t="s">
        <v>24</v>
      </c>
      <c r="Q79">
        <v>50842.34</v>
      </c>
      <c r="R79">
        <v>51000.0</v>
      </c>
      <c r="S79">
        <v>50362.5</v>
      </c>
      <c r="T79">
        <v>50525.05</v>
      </c>
      <c r="U79">
        <v>88.6728677369</v>
      </c>
    </row>
    <row r="80">
      <c r="A80" s="9">
        <v>44536.76272832417</v>
      </c>
      <c r="B80">
        <v>175.0</v>
      </c>
      <c r="C80">
        <v>96.0</v>
      </c>
      <c r="D80">
        <v>179.0</v>
      </c>
      <c r="E80" s="5">
        <v>0.3888888888888889</v>
      </c>
      <c r="F80" s="5">
        <v>0.026978557504873324</v>
      </c>
      <c r="G80" s="5">
        <v>0.6457564575645757</v>
      </c>
      <c r="H80" s="5">
        <v>-0.006597723742521988</v>
      </c>
      <c r="I80" s="5">
        <v>0.21333333333333335</v>
      </c>
      <c r="J80" s="5">
        <v>0.020467836257309968</v>
      </c>
      <c r="K80" s="5">
        <v>0.35424354243542433</v>
      </c>
      <c r="L80" s="5">
        <v>0.006597723742521988</v>
      </c>
      <c r="M80" s="5">
        <v>0.3977777777777778</v>
      </c>
      <c r="N80" s="5">
        <v>-0.04744639376218324</v>
      </c>
      <c r="O80" s="5">
        <v>-7.370989915066031E-4</v>
      </c>
      <c r="P80" t="s">
        <v>24</v>
      </c>
      <c r="Q80">
        <v>50525.05</v>
      </c>
      <c r="R80">
        <v>50671.62</v>
      </c>
      <c r="S80">
        <v>50519.32</v>
      </c>
      <c r="T80">
        <v>50634.27</v>
      </c>
      <c r="U80">
        <v>11.2297998707</v>
      </c>
    </row>
    <row r="81">
      <c r="A81" s="9">
        <v>44536.89763443566</v>
      </c>
      <c r="B81">
        <v>177.0</v>
      </c>
      <c r="C81">
        <v>98.0</v>
      </c>
      <c r="D81">
        <v>175.0</v>
      </c>
      <c r="E81" s="5">
        <v>0.3933333333333333</v>
      </c>
      <c r="F81" s="5">
        <v>0.03142300194931774</v>
      </c>
      <c r="G81" s="5">
        <v>0.6436363636363637</v>
      </c>
      <c r="H81" s="5">
        <v>-0.008717817670733985</v>
      </c>
      <c r="I81" s="5">
        <v>0.21777777777777776</v>
      </c>
      <c r="J81" s="5">
        <v>0.024912280701754386</v>
      </c>
      <c r="K81" s="5">
        <v>0.3563636363636364</v>
      </c>
      <c r="L81" s="5">
        <v>0.00871781767073404</v>
      </c>
      <c r="M81" s="5">
        <v>0.3888888888888889</v>
      </c>
      <c r="N81" s="5">
        <v>-0.05633528265107213</v>
      </c>
      <c r="O81" s="5">
        <v>-0.0011658058226459813</v>
      </c>
      <c r="P81" t="s">
        <v>24</v>
      </c>
      <c r="Q81">
        <v>50705.94</v>
      </c>
      <c r="R81">
        <v>51071.97</v>
      </c>
      <c r="S81">
        <v>50673.33</v>
      </c>
      <c r="T81">
        <v>51012.43</v>
      </c>
      <c r="U81">
        <v>35.3044051168</v>
      </c>
    </row>
    <row r="82">
      <c r="A82" s="9">
        <v>44536.9255548088</v>
      </c>
      <c r="B82">
        <v>177.0</v>
      </c>
      <c r="C82">
        <v>97.0</v>
      </c>
      <c r="D82">
        <v>176.0</v>
      </c>
      <c r="E82" s="5">
        <v>0.3933333333333333</v>
      </c>
      <c r="F82" s="5">
        <v>0.03142300194931774</v>
      </c>
      <c r="G82" s="5">
        <v>0.6459854014598541</v>
      </c>
      <c r="H82" s="5">
        <v>-0.0063687798472436</v>
      </c>
      <c r="I82" s="5">
        <v>0.21555555555555556</v>
      </c>
      <c r="J82" s="5">
        <v>0.022690058479532177</v>
      </c>
      <c r="K82" s="5">
        <v>0.354014598540146</v>
      </c>
      <c r="L82" s="5">
        <v>0.006368779847243655</v>
      </c>
      <c r="M82" s="5">
        <v>0.39111111111111113</v>
      </c>
      <c r="N82" s="5">
        <v>-0.05411306042884989</v>
      </c>
      <c r="O82" s="5">
        <v>-0.0055907276079772</v>
      </c>
      <c r="P82" t="s">
        <v>24</v>
      </c>
      <c r="Q82">
        <v>51012.43</v>
      </c>
      <c r="R82">
        <v>51267.03</v>
      </c>
      <c r="S82">
        <v>50874.18</v>
      </c>
      <c r="T82">
        <v>50980.41</v>
      </c>
      <c r="U82">
        <v>42.0588303022</v>
      </c>
    </row>
    <row r="83">
      <c r="A83" s="9">
        <v>44537.2815673436</v>
      </c>
      <c r="B83">
        <v>133.0</v>
      </c>
      <c r="C83">
        <v>67.0</v>
      </c>
      <c r="D83">
        <v>250.0</v>
      </c>
      <c r="E83" s="5">
        <v>0.29555555555555557</v>
      </c>
      <c r="F83" s="5">
        <v>-0.06635477582846</v>
      </c>
      <c r="G83" s="5">
        <v>0.665</v>
      </c>
      <c r="H83" s="5">
        <v>0.012645818692902377</v>
      </c>
      <c r="I83" s="5">
        <v>0.14888888888888888</v>
      </c>
      <c r="J83" s="5">
        <v>-0.0439766081871345</v>
      </c>
      <c r="K83" s="5">
        <v>0.335</v>
      </c>
      <c r="L83" s="5">
        <v>-0.012645818692902322</v>
      </c>
      <c r="M83" s="5">
        <v>0.5555555555555556</v>
      </c>
      <c r="N83" s="5">
        <v>0.11033138401559456</v>
      </c>
      <c r="O83" s="5">
        <v>-0.012170540682496175</v>
      </c>
      <c r="P83" t="s">
        <v>24</v>
      </c>
      <c r="Q83">
        <v>51543.43</v>
      </c>
      <c r="R83">
        <v>51595.9</v>
      </c>
      <c r="S83">
        <v>50714.07</v>
      </c>
      <c r="T83">
        <v>50967.95</v>
      </c>
      <c r="U83">
        <v>52.0146649552</v>
      </c>
    </row>
    <row r="84">
      <c r="A84" s="9">
        <v>44537.30659199855</v>
      </c>
      <c r="B84">
        <v>131.0</v>
      </c>
      <c r="C84">
        <v>70.0</v>
      </c>
      <c r="D84">
        <v>249.0</v>
      </c>
      <c r="E84" s="5">
        <v>0.2911111111111111</v>
      </c>
      <c r="F84" s="5">
        <v>-0.07079922027290447</v>
      </c>
      <c r="G84" s="5">
        <v>0.6517412935323383</v>
      </c>
      <c r="H84" s="5">
        <v>-6.128877747593187E-4</v>
      </c>
      <c r="I84" s="5">
        <v>0.15555555555555556</v>
      </c>
      <c r="J84" s="5">
        <v>-0.03730994152046782</v>
      </c>
      <c r="K84" s="5">
        <v>0.3482587064676617</v>
      </c>
      <c r="L84" s="5">
        <v>6.128877747593742E-4</v>
      </c>
      <c r="M84" s="5">
        <v>0.5533333333333333</v>
      </c>
      <c r="N84" s="5">
        <v>0.10810916179337232</v>
      </c>
      <c r="O84" s="5">
        <v>-0.003469072098458325</v>
      </c>
      <c r="P84" t="s">
        <v>24</v>
      </c>
      <c r="Q84">
        <v>50967.95</v>
      </c>
      <c r="R84">
        <v>51166.42</v>
      </c>
      <c r="S84">
        <v>50900.0</v>
      </c>
      <c r="T84">
        <v>50988.92</v>
      </c>
      <c r="U84">
        <v>26.0873276182</v>
      </c>
    </row>
    <row r="85">
      <c r="A85" s="9">
        <v>44537.35942131018</v>
      </c>
      <c r="B85">
        <v>141.0</v>
      </c>
      <c r="C85">
        <v>70.0</v>
      </c>
      <c r="D85">
        <v>239.0</v>
      </c>
      <c r="E85" s="5">
        <v>0.31333333333333335</v>
      </c>
      <c r="F85" s="5">
        <v>-0.04857699805068222</v>
      </c>
      <c r="G85" s="5">
        <v>0.6682464454976303</v>
      </c>
      <c r="H85" s="5">
        <v>0.01589226419053269</v>
      </c>
      <c r="I85" s="5">
        <v>0.15555555555555556</v>
      </c>
      <c r="J85" s="5">
        <v>-0.03730994152046782</v>
      </c>
      <c r="K85" s="5">
        <v>0.33175355450236965</v>
      </c>
      <c r="L85" s="5">
        <v>-0.01589226419053269</v>
      </c>
      <c r="M85" s="5">
        <v>0.5311111111111111</v>
      </c>
      <c r="N85" s="5">
        <v>0.08588693957115007</v>
      </c>
      <c r="O85" s="5">
        <v>-3.321975488787429E-4</v>
      </c>
      <c r="P85" t="s">
        <v>24</v>
      </c>
      <c r="Q85">
        <v>50988.92</v>
      </c>
      <c r="R85">
        <v>51535.6</v>
      </c>
      <c r="S85">
        <v>50892.18</v>
      </c>
      <c r="T85">
        <v>51518.48</v>
      </c>
      <c r="U85">
        <v>58.2997791133</v>
      </c>
    </row>
    <row r="86">
      <c r="A86" s="9">
        <v>44537.3793948717</v>
      </c>
      <c r="B86">
        <v>296.0</v>
      </c>
      <c r="C86">
        <v>265.0</v>
      </c>
      <c r="D86">
        <v>339.0</v>
      </c>
      <c r="E86" s="5">
        <v>0.3288888888888889</v>
      </c>
      <c r="F86" s="5">
        <v>-0.033021442495126674</v>
      </c>
      <c r="G86" s="5">
        <v>0.5276292335115864</v>
      </c>
      <c r="H86" s="5">
        <v>-0.12472494779551124</v>
      </c>
      <c r="I86" s="5">
        <v>0.29444444444444445</v>
      </c>
      <c r="J86" s="5">
        <v>0.10157894736842107</v>
      </c>
      <c r="K86" s="5">
        <v>0.47237076648841353</v>
      </c>
      <c r="L86" s="5">
        <v>0.12472494779551119</v>
      </c>
      <c r="M86" s="5">
        <v>0.37666666666666665</v>
      </c>
      <c r="N86" s="5">
        <v>-0.06855750487329437</v>
      </c>
      <c r="O86" s="5">
        <v>-0.0030514021406369473</v>
      </c>
      <c r="P86" t="s">
        <v>24</v>
      </c>
      <c r="Q86">
        <v>51518.48</v>
      </c>
      <c r="R86">
        <v>51982.66</v>
      </c>
      <c r="S86">
        <v>51447.74</v>
      </c>
      <c r="T86">
        <v>51824.04</v>
      </c>
      <c r="U86">
        <v>209.1101634562</v>
      </c>
    </row>
    <row r="87">
      <c r="A87" s="9">
        <v>44537.42464105636</v>
      </c>
      <c r="B87">
        <v>302.0</v>
      </c>
      <c r="C87">
        <v>267.0</v>
      </c>
      <c r="D87">
        <v>331.0</v>
      </c>
      <c r="E87" s="5">
        <v>0.33555555555555555</v>
      </c>
      <c r="F87" s="5">
        <v>-0.02635477582846002</v>
      </c>
      <c r="G87" s="5">
        <v>0.5307557117750439</v>
      </c>
      <c r="H87" s="5">
        <v>-0.12159846953205378</v>
      </c>
      <c r="I87" s="5">
        <v>0.2966666666666667</v>
      </c>
      <c r="J87" s="5">
        <v>0.10380116959064331</v>
      </c>
      <c r="K87" s="5">
        <v>0.46924428822495606</v>
      </c>
      <c r="L87" s="5">
        <v>0.12159846953205372</v>
      </c>
      <c r="M87" s="5">
        <v>0.36777777777777776</v>
      </c>
      <c r="N87" s="5">
        <v>-0.07744639376218326</v>
      </c>
      <c r="O87" s="5">
        <v>-0.010661100257734556</v>
      </c>
      <c r="P87" t="s">
        <v>24</v>
      </c>
      <c r="Q87">
        <v>51824.04</v>
      </c>
      <c r="R87">
        <v>51944.92</v>
      </c>
      <c r="S87">
        <v>51168.23</v>
      </c>
      <c r="T87">
        <v>51391.13</v>
      </c>
      <c r="U87">
        <v>46.6481593246</v>
      </c>
    </row>
    <row r="88">
      <c r="A88" s="9">
        <v>44537.46389848441</v>
      </c>
      <c r="B88">
        <v>150.0</v>
      </c>
      <c r="C88">
        <v>131.0</v>
      </c>
      <c r="D88">
        <v>169.0</v>
      </c>
      <c r="E88" s="5">
        <v>0.3333333333333333</v>
      </c>
      <c r="F88" s="5">
        <v>-0.028576998050682256</v>
      </c>
      <c r="G88" s="5">
        <v>0.5338078291814946</v>
      </c>
      <c r="H88" s="5">
        <v>-0.11854635212560305</v>
      </c>
      <c r="I88" s="5">
        <v>0.2911111111111111</v>
      </c>
      <c r="J88" s="5">
        <v>0.09824561403508772</v>
      </c>
      <c r="K88" s="5">
        <v>0.46619217081850534</v>
      </c>
      <c r="L88" s="5">
        <v>0.118546352125603</v>
      </c>
      <c r="M88" s="5">
        <v>0.37555555555555553</v>
      </c>
      <c r="N88" s="5">
        <v>-0.06966861598440549</v>
      </c>
      <c r="O88" s="5">
        <v>-0.006678553480549373</v>
      </c>
      <c r="P88" t="s">
        <v>24</v>
      </c>
      <c r="Q88">
        <v>51391.13</v>
      </c>
      <c r="R88">
        <v>51418.32</v>
      </c>
      <c r="S88">
        <v>50899.17</v>
      </c>
      <c r="T88">
        <v>51074.92</v>
      </c>
      <c r="U88">
        <v>35.3342266634</v>
      </c>
    </row>
    <row r="89">
      <c r="A89" s="9">
        <v>44537.523650263276</v>
      </c>
      <c r="B89">
        <v>151.0</v>
      </c>
      <c r="C89">
        <v>132.0</v>
      </c>
      <c r="D89">
        <v>167.0</v>
      </c>
      <c r="E89" s="5">
        <v>0.33555555555555555</v>
      </c>
      <c r="F89" s="5">
        <v>-0.02635477582846002</v>
      </c>
      <c r="G89" s="5">
        <v>0.5335689045936396</v>
      </c>
      <c r="H89" s="5">
        <v>-0.11878527671345807</v>
      </c>
      <c r="I89" s="5">
        <v>0.29333333333333333</v>
      </c>
      <c r="J89" s="5">
        <v>0.10046783625730996</v>
      </c>
      <c r="K89" s="5">
        <v>0.4664310954063604</v>
      </c>
      <c r="L89" s="5">
        <v>0.11878527671345807</v>
      </c>
      <c r="M89" s="5">
        <v>0.3711111111111111</v>
      </c>
      <c r="N89" s="5">
        <v>-0.07411306042884991</v>
      </c>
      <c r="O89" s="5">
        <v>-0.004934186444896704</v>
      </c>
      <c r="P89" t="s">
        <v>24</v>
      </c>
      <c r="Q89">
        <v>51074.92</v>
      </c>
      <c r="R89">
        <v>51224.25</v>
      </c>
      <c r="S89">
        <v>50955.19</v>
      </c>
      <c r="T89">
        <v>50971.5</v>
      </c>
      <c r="U89">
        <v>42.5889885057</v>
      </c>
    </row>
    <row r="90">
      <c r="A90" s="9">
        <v>44537.54428014207</v>
      </c>
      <c r="B90">
        <v>296.0</v>
      </c>
      <c r="C90">
        <v>263.0</v>
      </c>
      <c r="D90">
        <v>341.0</v>
      </c>
      <c r="E90" s="5">
        <v>0.3288888888888889</v>
      </c>
      <c r="F90" s="5">
        <v>-0.033021442495126674</v>
      </c>
      <c r="G90" s="5">
        <v>0.5295169946332737</v>
      </c>
      <c r="H90" s="5">
        <v>-0.12283718667382393</v>
      </c>
      <c r="I90" s="5">
        <v>0.2922222222222222</v>
      </c>
      <c r="J90" s="5">
        <v>0.09935672514619884</v>
      </c>
      <c r="K90" s="5">
        <v>0.47048300536672627</v>
      </c>
      <c r="L90" s="5">
        <v>0.12283718667382393</v>
      </c>
      <c r="M90" s="5">
        <v>0.3788888888888889</v>
      </c>
      <c r="N90" s="5">
        <v>-0.06633528265107214</v>
      </c>
      <c r="O90" s="5">
        <v>-0.005891304878346429</v>
      </c>
      <c r="P90" t="s">
        <v>24</v>
      </c>
      <c r="Q90">
        <v>50971.5</v>
      </c>
      <c r="R90">
        <v>51221.25</v>
      </c>
      <c r="S90">
        <v>50730.94</v>
      </c>
      <c r="T90">
        <v>50919.49</v>
      </c>
      <c r="U90">
        <v>45.566828052</v>
      </c>
    </row>
    <row r="91">
      <c r="A91" s="9">
        <v>44537.58622950272</v>
      </c>
      <c r="B91">
        <v>297.0</v>
      </c>
      <c r="C91">
        <v>264.0</v>
      </c>
      <c r="D91">
        <v>339.0</v>
      </c>
      <c r="E91" s="5">
        <v>0.33</v>
      </c>
      <c r="F91" s="5">
        <v>-0.031910331384015556</v>
      </c>
      <c r="G91" s="5">
        <v>0.5294117647058824</v>
      </c>
      <c r="H91" s="5">
        <v>-0.1229424166012153</v>
      </c>
      <c r="I91" s="5">
        <v>0.29333333333333333</v>
      </c>
      <c r="J91" s="5">
        <v>0.10046783625730996</v>
      </c>
      <c r="K91" s="5">
        <v>0.47058823529411764</v>
      </c>
      <c r="L91" s="5">
        <v>0.1229424166012153</v>
      </c>
      <c r="M91" s="5">
        <v>0.37666666666666665</v>
      </c>
      <c r="N91" s="5">
        <v>-0.06855750487329437</v>
      </c>
      <c r="O91" s="5">
        <v>-0.011350532998414334</v>
      </c>
      <c r="P91" t="s">
        <v>24</v>
      </c>
      <c r="Q91">
        <v>50919.49</v>
      </c>
      <c r="R91">
        <v>51045.18</v>
      </c>
      <c r="S91">
        <v>50193.0</v>
      </c>
      <c r="T91">
        <v>50465.79</v>
      </c>
      <c r="U91">
        <v>118.2721301604</v>
      </c>
    </row>
    <row r="92">
      <c r="A92" s="9">
        <v>44537.637060002555</v>
      </c>
      <c r="B92">
        <v>149.0</v>
      </c>
      <c r="C92">
        <v>132.0</v>
      </c>
      <c r="D92">
        <v>169.0</v>
      </c>
      <c r="E92" s="5">
        <v>0.33111111111111113</v>
      </c>
      <c r="F92" s="5">
        <v>-0.030799220272904437</v>
      </c>
      <c r="G92" s="5">
        <v>0.5302491103202847</v>
      </c>
      <c r="H92" s="5">
        <v>-0.122105070986813</v>
      </c>
      <c r="I92" s="5">
        <v>0.29333333333333333</v>
      </c>
      <c r="J92" s="5">
        <v>0.10046783625730996</v>
      </c>
      <c r="K92" s="5">
        <v>0.4697508896797153</v>
      </c>
      <c r="L92" s="5">
        <v>0.12210507098681295</v>
      </c>
      <c r="M92" s="5">
        <v>0.37555555555555553</v>
      </c>
      <c r="N92" s="5">
        <v>-0.06966861598440549</v>
      </c>
      <c r="O92" s="5">
        <v>-0.0067130267076370796</v>
      </c>
      <c r="P92" t="s">
        <v>24</v>
      </c>
      <c r="Q92">
        <v>50465.79</v>
      </c>
      <c r="R92">
        <v>50875.71</v>
      </c>
      <c r="S92">
        <v>50397.94</v>
      </c>
      <c r="T92">
        <v>50534.18</v>
      </c>
      <c r="U92">
        <v>130.2874474025</v>
      </c>
    </row>
    <row r="93">
      <c r="A93" s="9">
        <v>44537.67687656693</v>
      </c>
      <c r="B93">
        <v>152.0</v>
      </c>
      <c r="C93">
        <v>131.0</v>
      </c>
      <c r="D93">
        <v>167.0</v>
      </c>
      <c r="E93" s="5">
        <v>0.3377777777777778</v>
      </c>
      <c r="F93" s="5">
        <v>-0.024132553606237783</v>
      </c>
      <c r="G93" s="5">
        <v>0.5371024734982333</v>
      </c>
      <c r="H93" s="5">
        <v>-0.1152517078088644</v>
      </c>
      <c r="I93" s="5">
        <v>0.2911111111111111</v>
      </c>
      <c r="J93" s="5">
        <v>0.09824561403508772</v>
      </c>
      <c r="K93" s="5">
        <v>0.4628975265017668</v>
      </c>
      <c r="L93" s="5">
        <v>0.11525170780886446</v>
      </c>
      <c r="M93" s="5">
        <v>0.3711111111111111</v>
      </c>
      <c r="N93" s="5">
        <v>-0.07411306042884991</v>
      </c>
      <c r="O93" s="5">
        <v>-0.007174292169076113</v>
      </c>
      <c r="P93" t="s">
        <v>24</v>
      </c>
      <c r="Q93">
        <v>50534.18</v>
      </c>
      <c r="R93">
        <v>50660.05</v>
      </c>
      <c r="S93">
        <v>50086.0</v>
      </c>
      <c r="T93">
        <v>50296.6</v>
      </c>
      <c r="U93">
        <v>59.2858123647</v>
      </c>
    </row>
    <row r="94">
      <c r="A94" s="9">
        <v>44537.709564857745</v>
      </c>
      <c r="B94">
        <v>150.0</v>
      </c>
      <c r="C94">
        <v>133.0</v>
      </c>
      <c r="D94">
        <v>167.0</v>
      </c>
      <c r="E94" s="5">
        <v>0.3333333333333333</v>
      </c>
      <c r="F94" s="5">
        <v>-0.028576998050682256</v>
      </c>
      <c r="G94" s="5">
        <v>0.5300353356890459</v>
      </c>
      <c r="H94" s="5">
        <v>-0.12231884561805173</v>
      </c>
      <c r="I94" s="5">
        <v>0.29555555555555557</v>
      </c>
      <c r="J94" s="5">
        <v>0.10269005847953219</v>
      </c>
      <c r="K94" s="5">
        <v>0.46996466431095407</v>
      </c>
      <c r="L94" s="5">
        <v>0.12231884561805173</v>
      </c>
      <c r="M94" s="5">
        <v>0.3711111111111111</v>
      </c>
      <c r="N94" s="5">
        <v>-0.07411306042884991</v>
      </c>
      <c r="O94" s="5">
        <v>-0.0020666535682044474</v>
      </c>
      <c r="P94" t="s">
        <v>24</v>
      </c>
      <c r="Q94">
        <v>50296.6</v>
      </c>
      <c r="R94">
        <v>50743.87</v>
      </c>
      <c r="S94">
        <v>50201.45</v>
      </c>
      <c r="T94">
        <v>50639.0</v>
      </c>
      <c r="U94">
        <v>55.9343627048</v>
      </c>
    </row>
    <row r="95">
      <c r="A95" s="9">
        <v>44537.76458268847</v>
      </c>
      <c r="B95">
        <v>306.0</v>
      </c>
      <c r="C95">
        <v>262.0</v>
      </c>
      <c r="D95">
        <v>332.0</v>
      </c>
      <c r="E95" s="5">
        <v>0.34</v>
      </c>
      <c r="F95" s="5">
        <v>-0.021910331384015547</v>
      </c>
      <c r="G95" s="5">
        <v>0.5387323943661971</v>
      </c>
      <c r="H95" s="5">
        <v>-0.11362178694090053</v>
      </c>
      <c r="I95" s="5">
        <v>0.2911111111111111</v>
      </c>
      <c r="J95" s="5">
        <v>0.09824561403508772</v>
      </c>
      <c r="K95" s="5">
        <v>0.4612676056338028</v>
      </c>
      <c r="L95" s="5">
        <v>0.11362178694090047</v>
      </c>
      <c r="M95" s="5">
        <v>0.3688888888888889</v>
      </c>
      <c r="N95" s="5">
        <v>-0.07633528265107214</v>
      </c>
      <c r="O95" s="5">
        <v>-8.179232073456573E-4</v>
      </c>
      <c r="P95" t="s">
        <v>24</v>
      </c>
      <c r="Q95">
        <v>50639.0</v>
      </c>
      <c r="R95">
        <v>50799.39</v>
      </c>
      <c r="S95">
        <v>50377.28</v>
      </c>
      <c r="T95">
        <v>50757.84</v>
      </c>
      <c r="U95">
        <v>43.6664231045</v>
      </c>
    </row>
    <row r="96">
      <c r="A96" s="9">
        <v>44537.84101600611</v>
      </c>
      <c r="B96">
        <v>150.0</v>
      </c>
      <c r="C96">
        <v>134.0</v>
      </c>
      <c r="D96">
        <v>166.0</v>
      </c>
      <c r="E96" s="5">
        <v>0.3333333333333333</v>
      </c>
      <c r="F96" s="5">
        <v>-0.028576998050682256</v>
      </c>
      <c r="G96" s="5">
        <v>0.528169014084507</v>
      </c>
      <c r="H96" s="5">
        <v>-0.12418516722259065</v>
      </c>
      <c r="I96" s="5">
        <v>0.29777777777777775</v>
      </c>
      <c r="J96" s="5">
        <v>0.10491228070175437</v>
      </c>
      <c r="K96" s="5">
        <v>0.47183098591549294</v>
      </c>
      <c r="L96" s="5">
        <v>0.1241851672225906</v>
      </c>
      <c r="M96" s="5">
        <v>0.3688888888888889</v>
      </c>
      <c r="N96" s="5">
        <v>-0.07633528265107214</v>
      </c>
      <c r="O96" s="5">
        <v>-0.007546522106609908</v>
      </c>
      <c r="P96" t="s">
        <v>24</v>
      </c>
      <c r="Q96">
        <v>50452.12</v>
      </c>
      <c r="R96">
        <v>50745.23</v>
      </c>
      <c r="S96">
        <v>50361.98</v>
      </c>
      <c r="T96">
        <v>50362.28</v>
      </c>
      <c r="U96">
        <v>14.542488328</v>
      </c>
    </row>
    <row r="97">
      <c r="A97" s="9">
        <v>44537.880442429756</v>
      </c>
      <c r="B97">
        <v>155.0</v>
      </c>
      <c r="C97">
        <v>131.0</v>
      </c>
      <c r="D97">
        <v>164.0</v>
      </c>
      <c r="E97" s="5">
        <v>0.34444444444444444</v>
      </c>
      <c r="F97" s="5">
        <v>-0.01746588693957113</v>
      </c>
      <c r="G97" s="5">
        <v>0.541958041958042</v>
      </c>
      <c r="H97" s="5">
        <v>-0.11039613934905568</v>
      </c>
      <c r="I97" s="5">
        <v>0.2911111111111111</v>
      </c>
      <c r="J97" s="5">
        <v>0.09824561403508772</v>
      </c>
      <c r="K97" s="5">
        <v>0.458041958041958</v>
      </c>
      <c r="L97" s="5">
        <v>0.11039613934905568</v>
      </c>
      <c r="M97" s="5">
        <v>0.36444444444444446</v>
      </c>
      <c r="N97" s="5">
        <v>-0.08077972709551656</v>
      </c>
      <c r="O97" s="5">
        <v>-0.007844484542739859</v>
      </c>
      <c r="P97" t="s">
        <v>24</v>
      </c>
      <c r="Q97">
        <v>50362.28</v>
      </c>
      <c r="R97">
        <v>50559.09</v>
      </c>
      <c r="S97">
        <v>50161.05</v>
      </c>
      <c r="T97">
        <v>50162.48</v>
      </c>
      <c r="U97">
        <v>22.3293692657</v>
      </c>
    </row>
    <row r="98">
      <c r="A98" s="9">
        <v>44537.935481603046</v>
      </c>
      <c r="B98">
        <v>149.0</v>
      </c>
      <c r="C98">
        <v>133.0</v>
      </c>
      <c r="D98">
        <v>168.0</v>
      </c>
      <c r="E98" s="5">
        <v>0.33111111111111113</v>
      </c>
      <c r="F98" s="5">
        <v>-0.030799220272904437</v>
      </c>
      <c r="G98" s="5">
        <v>0.5283687943262412</v>
      </c>
      <c r="H98" s="5">
        <v>-0.12398538698085648</v>
      </c>
      <c r="I98" s="5">
        <v>0.29555555555555557</v>
      </c>
      <c r="J98" s="5">
        <v>0.10269005847953219</v>
      </c>
      <c r="K98" s="5">
        <v>0.4716312056737589</v>
      </c>
      <c r="L98" s="5">
        <v>0.12398538698085654</v>
      </c>
      <c r="M98" s="5">
        <v>0.37333333333333335</v>
      </c>
      <c r="N98" s="5">
        <v>-0.07189083820662767</v>
      </c>
      <c r="O98" s="5">
        <v>-0.003569953787653997</v>
      </c>
      <c r="P98" t="s">
        <v>24</v>
      </c>
      <c r="Q98">
        <v>50162.48</v>
      </c>
      <c r="R98">
        <v>50443.23</v>
      </c>
      <c r="S98">
        <v>50124.49</v>
      </c>
      <c r="T98">
        <v>50263.15</v>
      </c>
      <c r="U98">
        <v>19.4838350526</v>
      </c>
    </row>
    <row r="99">
      <c r="A99" s="9">
        <v>44538.27487714881</v>
      </c>
      <c r="B99">
        <v>179.0</v>
      </c>
      <c r="C99">
        <v>92.0</v>
      </c>
      <c r="D99">
        <v>179.0</v>
      </c>
      <c r="E99" s="5">
        <v>0.3977777777777778</v>
      </c>
      <c r="F99" s="5">
        <v>0.035867446393762215</v>
      </c>
      <c r="G99" s="5">
        <v>0.6605166051660517</v>
      </c>
      <c r="H99" s="5">
        <v>0.008162423858954049</v>
      </c>
      <c r="I99" s="5">
        <v>0.20444444444444446</v>
      </c>
      <c r="J99" s="5">
        <v>0.011578947368421078</v>
      </c>
      <c r="K99" s="5">
        <v>0.33948339483394835</v>
      </c>
      <c r="L99" s="5">
        <v>-0.008162423858953993</v>
      </c>
      <c r="M99" s="5">
        <v>0.3977777777777778</v>
      </c>
      <c r="N99" s="5">
        <v>-0.04744639376218324</v>
      </c>
      <c r="O99" s="5">
        <v>-0.0014697090373324091</v>
      </c>
      <c r="P99" t="s">
        <v>24</v>
      </c>
      <c r="Q99">
        <v>49268.59</v>
      </c>
      <c r="R99">
        <v>49343.1</v>
      </c>
      <c r="S99">
        <v>48669.68</v>
      </c>
      <c r="T99">
        <v>49270.58</v>
      </c>
      <c r="U99">
        <v>36.6947753108</v>
      </c>
    </row>
    <row r="100">
      <c r="A100" s="9">
        <v>44538.31192108055</v>
      </c>
      <c r="B100">
        <v>173.0</v>
      </c>
      <c r="C100">
        <v>95.0</v>
      </c>
      <c r="D100">
        <v>182.0</v>
      </c>
      <c r="E100" s="5">
        <v>0.3844444444444444</v>
      </c>
      <c r="F100" s="5">
        <v>0.02253411306042885</v>
      </c>
      <c r="G100" s="5">
        <v>0.6455223880597015</v>
      </c>
      <c r="H100" s="5">
        <v>-0.006831793247396134</v>
      </c>
      <c r="I100" s="5">
        <v>0.2111111111111111</v>
      </c>
      <c r="J100" s="5">
        <v>0.01824561403508773</v>
      </c>
      <c r="K100" s="5">
        <v>0.35447761194029853</v>
      </c>
      <c r="L100" s="5">
        <v>0.0068317932473961895</v>
      </c>
      <c r="M100" s="5">
        <v>0.40444444444444444</v>
      </c>
      <c r="N100" s="5">
        <v>-0.04077972709551658</v>
      </c>
      <c r="O100" s="5">
        <v>-0.006406360582071194</v>
      </c>
      <c r="P100" t="s">
        <v>24</v>
      </c>
      <c r="Q100">
        <v>49270.58</v>
      </c>
      <c r="R100">
        <v>49411.83</v>
      </c>
      <c r="S100">
        <v>49046.31</v>
      </c>
      <c r="T100">
        <v>49095.28</v>
      </c>
      <c r="U100">
        <v>25.1394678964</v>
      </c>
    </row>
    <row r="101">
      <c r="A101" s="9">
        <v>44538.36682258207</v>
      </c>
      <c r="B101">
        <v>171.0</v>
      </c>
      <c r="C101">
        <v>96.0</v>
      </c>
      <c r="D101">
        <v>183.0</v>
      </c>
      <c r="E101" s="5">
        <v>0.38</v>
      </c>
      <c r="F101" s="5">
        <v>0.018089668615984433</v>
      </c>
      <c r="G101" s="5">
        <v>0.6404494382022472</v>
      </c>
      <c r="H101" s="5">
        <v>-0.011904743104850457</v>
      </c>
      <c r="I101" s="5">
        <v>0.21333333333333335</v>
      </c>
      <c r="J101" s="5">
        <v>0.020467836257309968</v>
      </c>
      <c r="K101" s="5">
        <v>0.3595505617977528</v>
      </c>
      <c r="L101" s="5">
        <v>0.011904743104850457</v>
      </c>
      <c r="M101" s="5">
        <v>0.4066666666666667</v>
      </c>
      <c r="N101" s="5">
        <v>-0.038557504873294346</v>
      </c>
      <c r="O101" s="5">
        <v>-0.005806318124454766</v>
      </c>
      <c r="P101" t="s">
        <v>24</v>
      </c>
      <c r="Q101">
        <v>49095.28</v>
      </c>
      <c r="R101">
        <v>51085.73</v>
      </c>
      <c r="S101">
        <v>48998.26</v>
      </c>
      <c r="T101">
        <v>50789.11</v>
      </c>
      <c r="U101">
        <v>158.0961269862</v>
      </c>
    </row>
    <row r="102">
      <c r="A102" s="9">
        <v>44538.39452233834</v>
      </c>
      <c r="B102">
        <v>150.0</v>
      </c>
      <c r="C102">
        <v>101.0</v>
      </c>
      <c r="D102">
        <v>199.0</v>
      </c>
      <c r="E102" s="5">
        <v>0.3333333333333333</v>
      </c>
      <c r="F102" s="5">
        <v>-0.028576998050682256</v>
      </c>
      <c r="G102" s="5">
        <v>0.5976095617529881</v>
      </c>
      <c r="H102" s="5">
        <v>-0.054744619554109586</v>
      </c>
      <c r="I102" s="5">
        <v>0.22444444444444445</v>
      </c>
      <c r="J102" s="5">
        <v>0.03157894736842107</v>
      </c>
      <c r="K102" s="5">
        <v>0.40239043824701193</v>
      </c>
      <c r="L102" s="5">
        <v>0.054744619554109586</v>
      </c>
      <c r="M102" s="5">
        <v>0.44222222222222224</v>
      </c>
      <c r="N102" s="5">
        <v>-0.0030019493177387835</v>
      </c>
      <c r="O102" s="5">
        <v>-0.011442014034767382</v>
      </c>
      <c r="P102" t="s">
        <v>24</v>
      </c>
      <c r="Q102">
        <v>50789.11</v>
      </c>
      <c r="R102">
        <v>51269.82</v>
      </c>
      <c r="S102">
        <v>50529.77</v>
      </c>
      <c r="T102">
        <v>50683.19</v>
      </c>
      <c r="U102">
        <v>71.166760741</v>
      </c>
    </row>
    <row r="103">
      <c r="A103" s="9">
        <v>44538.42067722428</v>
      </c>
      <c r="B103">
        <v>298.0</v>
      </c>
      <c r="C103">
        <v>203.0</v>
      </c>
      <c r="D103">
        <v>399.0</v>
      </c>
      <c r="E103" s="5">
        <v>0.33111111111111113</v>
      </c>
      <c r="F103" s="5">
        <v>-0.030799220272904437</v>
      </c>
      <c r="G103" s="5">
        <v>0.5948103792415169</v>
      </c>
      <c r="H103" s="5">
        <v>-0.05754380206558074</v>
      </c>
      <c r="I103" s="5">
        <v>0.22555555555555556</v>
      </c>
      <c r="J103" s="5">
        <v>0.032690058479532186</v>
      </c>
      <c r="K103" s="5">
        <v>0.405189620758483</v>
      </c>
      <c r="L103" s="5">
        <v>0.057543802065580685</v>
      </c>
      <c r="M103" s="5">
        <v>0.44333333333333336</v>
      </c>
      <c r="N103" s="5">
        <v>-0.0018908382066276652</v>
      </c>
      <c r="O103" s="5">
        <v>-0.006195877104344689</v>
      </c>
      <c r="P103" t="s">
        <v>24</v>
      </c>
      <c r="Q103">
        <v>50683.19</v>
      </c>
      <c r="R103">
        <v>50807.98</v>
      </c>
      <c r="S103">
        <v>50231.78</v>
      </c>
      <c r="T103">
        <v>50493.18</v>
      </c>
      <c r="U103">
        <v>75.4852360717</v>
      </c>
    </row>
    <row r="104">
      <c r="A104" s="9">
        <v>44538.45879131465</v>
      </c>
      <c r="B104">
        <v>301.0</v>
      </c>
      <c r="C104">
        <v>197.0</v>
      </c>
      <c r="D104">
        <v>402.0</v>
      </c>
      <c r="E104" s="5">
        <v>0.33444444444444443</v>
      </c>
      <c r="F104" s="5">
        <v>-0.027465886939571138</v>
      </c>
      <c r="G104" s="5">
        <v>0.6044176706827309</v>
      </c>
      <c r="H104" s="5">
        <v>-0.04793651062436677</v>
      </c>
      <c r="I104" s="5">
        <v>0.21888888888888888</v>
      </c>
      <c r="J104" s="5">
        <v>0.026023391812865504</v>
      </c>
      <c r="K104" s="5">
        <v>0.39558232931726905</v>
      </c>
      <c r="L104" s="5">
        <v>0.04793651062436671</v>
      </c>
      <c r="M104" s="5">
        <v>0.44666666666666666</v>
      </c>
      <c r="N104" s="5">
        <v>0.001442495126705634</v>
      </c>
      <c r="O104" s="5">
        <v>-0.004284846935261781</v>
      </c>
      <c r="P104" t="s">
        <v>24</v>
      </c>
      <c r="Q104">
        <v>50493.18</v>
      </c>
      <c r="R104">
        <v>50531.56</v>
      </c>
      <c r="S104">
        <v>50230.24</v>
      </c>
      <c r="T104">
        <v>50315.04</v>
      </c>
      <c r="U104">
        <v>26.4464296009</v>
      </c>
    </row>
    <row r="105">
      <c r="A105" s="9">
        <v>44538.505182404886</v>
      </c>
      <c r="B105">
        <v>152.0</v>
      </c>
      <c r="C105">
        <v>101.0</v>
      </c>
      <c r="D105">
        <v>197.0</v>
      </c>
      <c r="E105" s="5">
        <v>0.3377777777777778</v>
      </c>
      <c r="F105" s="5">
        <v>-0.024132553606237783</v>
      </c>
      <c r="G105" s="5">
        <v>0.6007905138339921</v>
      </c>
      <c r="H105" s="5">
        <v>-0.05156366747310559</v>
      </c>
      <c r="I105" s="5">
        <v>0.22444444444444445</v>
      </c>
      <c r="J105" s="5">
        <v>0.03157894736842107</v>
      </c>
      <c r="K105" s="5">
        <v>0.39920948616600793</v>
      </c>
      <c r="L105" s="5">
        <v>0.05156366747310559</v>
      </c>
      <c r="M105" s="5">
        <v>0.43777777777777777</v>
      </c>
      <c r="N105" s="5">
        <v>-0.0074463937621832565</v>
      </c>
      <c r="O105" s="5">
        <v>-0.002124538658086536</v>
      </c>
      <c r="P105" t="s">
        <v>24</v>
      </c>
      <c r="Q105">
        <v>50315.04</v>
      </c>
      <c r="R105">
        <v>50721.6</v>
      </c>
      <c r="S105">
        <v>50115.56</v>
      </c>
      <c r="T105">
        <v>50613.84</v>
      </c>
      <c r="U105">
        <v>46.6357938267</v>
      </c>
    </row>
    <row r="106">
      <c r="A106" s="9">
        <v>44538.54284743386</v>
      </c>
      <c r="B106">
        <v>297.0</v>
      </c>
      <c r="C106">
        <v>202.0</v>
      </c>
      <c r="D106">
        <v>401.0</v>
      </c>
      <c r="E106" s="5">
        <v>0.33</v>
      </c>
      <c r="F106" s="5">
        <v>-0.031910331384015556</v>
      </c>
      <c r="G106" s="5">
        <v>0.5951903807615231</v>
      </c>
      <c r="H106" s="5">
        <v>-0.05716380054557457</v>
      </c>
      <c r="I106" s="5">
        <v>0.22444444444444445</v>
      </c>
      <c r="J106" s="5">
        <v>0.03157894736842107</v>
      </c>
      <c r="K106" s="5">
        <v>0.40480961923847697</v>
      </c>
      <c r="L106" s="5">
        <v>0.05716380054557463</v>
      </c>
      <c r="M106" s="5">
        <v>0.44555555555555554</v>
      </c>
      <c r="N106" s="5">
        <v>3.313840155945158E-4</v>
      </c>
      <c r="O106" s="5">
        <v>-0.008524578057642175</v>
      </c>
      <c r="P106" t="s">
        <v>24</v>
      </c>
      <c r="Q106">
        <v>50613.84</v>
      </c>
      <c r="R106">
        <v>50915.13</v>
      </c>
      <c r="S106">
        <v>50373.91</v>
      </c>
      <c r="T106">
        <v>50481.1</v>
      </c>
      <c r="U106">
        <v>41.4813615641</v>
      </c>
    </row>
    <row r="107">
      <c r="A107" s="9">
        <v>44538.60482105437</v>
      </c>
      <c r="B107">
        <v>152.0</v>
      </c>
      <c r="C107">
        <v>101.0</v>
      </c>
      <c r="D107">
        <v>197.0</v>
      </c>
      <c r="E107" s="5">
        <v>0.3377777777777778</v>
      </c>
      <c r="F107" s="5">
        <v>-0.024132553606237783</v>
      </c>
      <c r="G107" s="5">
        <v>0.6007905138339921</v>
      </c>
      <c r="H107" s="5">
        <v>-0.05156366747310559</v>
      </c>
      <c r="I107" s="5">
        <v>0.22444444444444445</v>
      </c>
      <c r="J107" s="5">
        <v>0.03157894736842107</v>
      </c>
      <c r="K107" s="5">
        <v>0.39920948616600793</v>
      </c>
      <c r="L107" s="5">
        <v>0.05156366747310559</v>
      </c>
      <c r="M107" s="5">
        <v>0.43777777777777777</v>
      </c>
      <c r="N107" s="5">
        <v>-0.0074463937621832565</v>
      </c>
      <c r="O107" s="5">
        <v>-0.0032276055154926617</v>
      </c>
      <c r="P107" t="s">
        <v>24</v>
      </c>
      <c r="Q107">
        <v>50481.1</v>
      </c>
      <c r="R107">
        <v>50904.61</v>
      </c>
      <c r="S107">
        <v>50388.12</v>
      </c>
      <c r="T107">
        <v>50740.31</v>
      </c>
      <c r="U107">
        <v>68.9040881891</v>
      </c>
    </row>
    <row r="108">
      <c r="A108" s="9">
        <v>44538.632591275906</v>
      </c>
      <c r="B108">
        <v>147.0</v>
      </c>
      <c r="C108">
        <v>102.0</v>
      </c>
      <c r="D108">
        <v>201.0</v>
      </c>
      <c r="E108" s="5">
        <v>0.32666666666666666</v>
      </c>
      <c r="F108" s="5">
        <v>-0.03524366471734891</v>
      </c>
      <c r="G108" s="5">
        <v>0.5903614457831325</v>
      </c>
      <c r="H108" s="5">
        <v>-0.061992735523965115</v>
      </c>
      <c r="I108" s="5">
        <v>0.22666666666666666</v>
      </c>
      <c r="J108" s="5">
        <v>0.033801169590643276</v>
      </c>
      <c r="K108" s="5">
        <v>0.40963855421686746</v>
      </c>
      <c r="L108" s="5">
        <v>0.061992735523965115</v>
      </c>
      <c r="M108" s="5">
        <v>0.44666666666666666</v>
      </c>
      <c r="N108" s="5">
        <v>0.001442495126705634</v>
      </c>
      <c r="O108" s="5">
        <v>-0.004487455535433007</v>
      </c>
      <c r="P108" t="s">
        <v>24</v>
      </c>
      <c r="Q108">
        <v>50740.31</v>
      </c>
      <c r="R108">
        <v>50855.1</v>
      </c>
      <c r="S108">
        <v>50523.17</v>
      </c>
      <c r="T108">
        <v>50626.89</v>
      </c>
      <c r="U108">
        <v>42.0641117217</v>
      </c>
    </row>
    <row r="109">
      <c r="A109" s="9">
        <v>44538.67385297155</v>
      </c>
      <c r="B109">
        <v>172.0</v>
      </c>
      <c r="C109">
        <v>71.0</v>
      </c>
      <c r="D109">
        <v>207.0</v>
      </c>
      <c r="E109" s="5">
        <v>0.38222222222222224</v>
      </c>
      <c r="F109" s="5">
        <v>0.02031189083820667</v>
      </c>
      <c r="G109" s="5">
        <v>0.7078189300411523</v>
      </c>
      <c r="H109" s="5">
        <v>0.0554647487340546</v>
      </c>
      <c r="I109" s="5">
        <v>0.15777777777777777</v>
      </c>
      <c r="J109" s="5">
        <v>-0.03508771929824561</v>
      </c>
      <c r="K109" s="5">
        <v>0.29218106995884774</v>
      </c>
      <c r="L109" s="5">
        <v>-0.0554647487340546</v>
      </c>
      <c r="M109" s="5">
        <v>0.46</v>
      </c>
      <c r="N109" s="5">
        <v>0.014775828460038998</v>
      </c>
      <c r="O109" s="5">
        <v>-0.012039179092005465</v>
      </c>
      <c r="P109" t="s">
        <v>24</v>
      </c>
      <c r="Q109">
        <v>50626.89</v>
      </c>
      <c r="R109">
        <v>50859.78</v>
      </c>
      <c r="S109">
        <v>50110.77</v>
      </c>
      <c r="T109">
        <v>50247.47</v>
      </c>
      <c r="U109">
        <v>23.8956175695</v>
      </c>
    </row>
    <row r="110">
      <c r="A110" s="9">
        <v>44538.72456688371</v>
      </c>
      <c r="B110">
        <v>172.0</v>
      </c>
      <c r="C110">
        <v>73.0</v>
      </c>
      <c r="D110">
        <v>205.0</v>
      </c>
      <c r="E110" s="5">
        <v>0.38222222222222224</v>
      </c>
      <c r="F110" s="5">
        <v>0.02031189083820667</v>
      </c>
      <c r="G110" s="5">
        <v>0.7020408163265306</v>
      </c>
      <c r="H110" s="5">
        <v>0.049686635019432934</v>
      </c>
      <c r="I110" s="5">
        <v>0.1622222222222222</v>
      </c>
      <c r="J110" s="5">
        <v>-0.030643274853801167</v>
      </c>
      <c r="K110" s="5">
        <v>0.2979591836734694</v>
      </c>
      <c r="L110" s="5">
        <v>-0.049686635019432934</v>
      </c>
      <c r="M110" s="5">
        <v>0.45555555555555555</v>
      </c>
      <c r="N110" s="5">
        <v>0.010331384015594525</v>
      </c>
      <c r="O110" s="5">
        <v>-0.0021606186267132776</v>
      </c>
      <c r="P110" t="s">
        <v>24</v>
      </c>
      <c r="Q110">
        <v>50247.47</v>
      </c>
      <c r="R110">
        <v>50624.39</v>
      </c>
      <c r="S110">
        <v>50216.18</v>
      </c>
      <c r="T110">
        <v>50515.01</v>
      </c>
      <c r="U110">
        <v>29.9297052995</v>
      </c>
    </row>
    <row r="111">
      <c r="A111" s="9">
        <v>44538.759200814675</v>
      </c>
      <c r="B111">
        <v>169.0</v>
      </c>
      <c r="C111">
        <v>73.0</v>
      </c>
      <c r="D111">
        <v>208.0</v>
      </c>
      <c r="E111" s="5">
        <v>0.37555555555555553</v>
      </c>
      <c r="F111" s="5">
        <v>0.01364522417153996</v>
      </c>
      <c r="G111" s="5">
        <v>0.6983471074380165</v>
      </c>
      <c r="H111" s="5">
        <v>0.045992926130918876</v>
      </c>
      <c r="I111" s="5">
        <v>0.1622222222222222</v>
      </c>
      <c r="J111" s="5">
        <v>-0.030643274853801167</v>
      </c>
      <c r="K111" s="5">
        <v>0.30165289256198347</v>
      </c>
      <c r="L111" s="5">
        <v>-0.045992926130918876</v>
      </c>
      <c r="M111" s="5">
        <v>0.4622222222222222</v>
      </c>
      <c r="N111" s="5">
        <v>0.01699805068226118</v>
      </c>
      <c r="O111" s="5">
        <v>-0.00117913683953922</v>
      </c>
      <c r="P111" t="s">
        <v>24</v>
      </c>
      <c r="Q111">
        <v>50515.01</v>
      </c>
      <c r="R111">
        <v>50782.91</v>
      </c>
      <c r="S111">
        <v>50487.35</v>
      </c>
      <c r="T111">
        <v>50723.03</v>
      </c>
      <c r="U111">
        <v>7.0275358098</v>
      </c>
    </row>
    <row r="112">
      <c r="A112" s="9">
        <v>44538.80684978838</v>
      </c>
      <c r="B112">
        <v>328.0</v>
      </c>
      <c r="C112">
        <v>150.0</v>
      </c>
      <c r="D112">
        <v>422.0</v>
      </c>
      <c r="E112" s="5">
        <v>0.36444444444444446</v>
      </c>
      <c r="F112" s="5">
        <v>0.006201814058956923</v>
      </c>
      <c r="G112" s="5">
        <v>0.6861924686192469</v>
      </c>
      <c r="H112" s="5">
        <v>0.03494963090953085</v>
      </c>
      <c r="I112" s="5">
        <v>0.16666666666666666</v>
      </c>
      <c r="J112" s="5">
        <v>-0.025181405895691622</v>
      </c>
      <c r="K112" s="5">
        <v>0.3138075313807531</v>
      </c>
      <c r="L112" s="5">
        <v>-0.034949630909530904</v>
      </c>
      <c r="M112" s="5">
        <v>0.4688888888888889</v>
      </c>
      <c r="N112" s="5">
        <v>0.0189795918367347</v>
      </c>
      <c r="O112" s="5">
        <v>-0.006251503859378073</v>
      </c>
      <c r="P112" s="11" t="s">
        <v>24</v>
      </c>
      <c r="Q112" s="12">
        <v>50463.42</v>
      </c>
      <c r="R112" s="12">
        <v>50536.64</v>
      </c>
      <c r="S112" s="12">
        <v>50188.85</v>
      </c>
      <c r="T112" s="12">
        <v>50220.71</v>
      </c>
      <c r="U112" s="10">
        <v>56.9159924265</v>
      </c>
    </row>
    <row r="113">
      <c r="A113" s="9">
        <v>44538.84197811549</v>
      </c>
      <c r="B113">
        <v>163.0</v>
      </c>
      <c r="C113">
        <v>73.0</v>
      </c>
      <c r="D113">
        <v>214.0</v>
      </c>
      <c r="E113" s="5">
        <v>0.3622222222222222</v>
      </c>
      <c r="F113" s="5">
        <v>0.003979591836734686</v>
      </c>
      <c r="G113" s="5">
        <v>0.690677966101695</v>
      </c>
      <c r="H113" s="5">
        <v>0.039435128391978935</v>
      </c>
      <c r="I113" s="5">
        <v>0.1622222222222222</v>
      </c>
      <c r="J113" s="5">
        <v>-0.029625850340136067</v>
      </c>
      <c r="K113" s="5">
        <v>0.3093220338983051</v>
      </c>
      <c r="L113" s="5">
        <v>-0.039435128391978935</v>
      </c>
      <c r="M113" s="5">
        <v>0.47555555555555556</v>
      </c>
      <c r="N113" s="5">
        <v>0.025646258503401353</v>
      </c>
      <c r="O113" s="5">
        <v>-0.007437261704570701</v>
      </c>
      <c r="P113" s="11" t="s">
        <v>24</v>
      </c>
      <c r="Q113" s="12">
        <v>50220.71</v>
      </c>
      <c r="R113" s="12">
        <v>50320.94</v>
      </c>
      <c r="S113" s="12">
        <v>49657.0</v>
      </c>
      <c r="T113" s="12">
        <v>49946.69</v>
      </c>
      <c r="U113" s="10">
        <v>98.4307792383</v>
      </c>
    </row>
    <row r="114">
      <c r="A114" s="9">
        <v>44538.88966553624</v>
      </c>
      <c r="B114">
        <v>166.0</v>
      </c>
      <c r="C114">
        <v>75.0</v>
      </c>
      <c r="D114">
        <v>209.0</v>
      </c>
      <c r="E114" s="5">
        <v>0.3688888888888889</v>
      </c>
      <c r="F114" s="5">
        <v>0.01064625850340134</v>
      </c>
      <c r="G114" s="5">
        <v>0.6887966804979253</v>
      </c>
      <c r="H114" s="5">
        <v>0.03755384278820928</v>
      </c>
      <c r="I114" s="5">
        <v>0.16666666666666666</v>
      </c>
      <c r="J114" s="5">
        <v>-0.025181405895691622</v>
      </c>
      <c r="K114" s="5">
        <v>0.3112033195020747</v>
      </c>
      <c r="L114" s="5">
        <v>-0.037553842788209335</v>
      </c>
      <c r="M114" s="5">
        <v>0.46444444444444444</v>
      </c>
      <c r="N114" s="5">
        <v>0.014535147392290226</v>
      </c>
      <c r="O114" s="5">
        <v>-0.008200731332756376</v>
      </c>
      <c r="P114" s="11" t="s">
        <v>24</v>
      </c>
      <c r="Q114" s="12">
        <v>49946.69</v>
      </c>
      <c r="R114" s="12">
        <v>49977.25</v>
      </c>
      <c r="S114" s="12">
        <v>49500.95</v>
      </c>
      <c r="T114" s="12">
        <v>49567.4</v>
      </c>
      <c r="U114" s="10">
        <v>42.2114905465</v>
      </c>
    </row>
    <row r="115">
      <c r="A115" s="9">
        <v>44538.91842551726</v>
      </c>
      <c r="B115">
        <v>164.0</v>
      </c>
      <c r="C115">
        <v>75.0</v>
      </c>
      <c r="D115">
        <v>211.0</v>
      </c>
      <c r="E115" s="5">
        <v>0.36444444444444446</v>
      </c>
      <c r="F115" s="5">
        <v>0.006201814058956923</v>
      </c>
      <c r="G115" s="5">
        <v>0.6861924686192469</v>
      </c>
      <c r="H115" s="5">
        <v>0.03494963090953085</v>
      </c>
      <c r="I115" s="5">
        <v>0.16666666666666666</v>
      </c>
      <c r="J115" s="5">
        <v>-0.025181405895691622</v>
      </c>
      <c r="K115" s="5">
        <v>0.3138075313807531</v>
      </c>
      <c r="L115" s="5">
        <v>-0.034949630909530904</v>
      </c>
      <c r="M115" s="5">
        <v>0.4688888888888889</v>
      </c>
      <c r="N115" s="5">
        <v>0.0189795918367347</v>
      </c>
      <c r="O115" s="5">
        <v>0.0</v>
      </c>
      <c r="P115" s="11" t="s">
        <v>24</v>
      </c>
      <c r="Q115" s="12">
        <v>49567.4</v>
      </c>
      <c r="R115" s="12">
        <v>49860.01</v>
      </c>
      <c r="S115" s="12">
        <v>49471.5</v>
      </c>
      <c r="T115" s="12">
        <v>49860.01</v>
      </c>
      <c r="U115" s="10">
        <v>25.8773621562</v>
      </c>
    </row>
    <row r="116">
      <c r="A116" s="9">
        <v>44539.2261466091</v>
      </c>
      <c r="B116">
        <v>170.0</v>
      </c>
      <c r="C116">
        <v>108.0</v>
      </c>
      <c r="D116">
        <v>172.0</v>
      </c>
      <c r="E116" s="5">
        <v>0.37777777777777777</v>
      </c>
      <c r="F116" s="5">
        <v>0.01953514739229023</v>
      </c>
      <c r="G116" s="5">
        <v>0.6115107913669064</v>
      </c>
      <c r="H116" s="5">
        <v>-0.03973204634280958</v>
      </c>
      <c r="I116" s="5">
        <v>0.24</v>
      </c>
      <c r="J116" s="5">
        <v>0.04815192743764171</v>
      </c>
      <c r="K116" s="5">
        <v>0.38848920863309355</v>
      </c>
      <c r="L116" s="5">
        <v>0.039732046342809524</v>
      </c>
      <c r="M116" s="5">
        <v>0.38222222222222224</v>
      </c>
      <c r="N116" s="5">
        <v>-0.06768707482993197</v>
      </c>
      <c r="O116" s="5">
        <v>-0.004813499151409332</v>
      </c>
      <c r="P116" s="11" t="s">
        <v>24</v>
      </c>
      <c r="Q116" s="12">
        <v>49370.75</v>
      </c>
      <c r="R116" s="12">
        <v>49452.59</v>
      </c>
      <c r="S116" s="12">
        <v>49076.78</v>
      </c>
      <c r="T116" s="12">
        <v>49214.55</v>
      </c>
      <c r="U116" s="10">
        <v>24.8856642209</v>
      </c>
    </row>
    <row r="117">
      <c r="A117" s="9">
        <v>44539.27876139154</v>
      </c>
      <c r="B117">
        <v>173.0</v>
      </c>
      <c r="C117">
        <v>107.0</v>
      </c>
      <c r="D117">
        <v>170.0</v>
      </c>
      <c r="E117" s="5">
        <v>0.3844444444444444</v>
      </c>
      <c r="F117" s="5">
        <v>0.026201814058956885</v>
      </c>
      <c r="G117" s="5">
        <v>0.6178571428571429</v>
      </c>
      <c r="H117" s="5">
        <v>-0.033385694852573145</v>
      </c>
      <c r="I117" s="5">
        <v>0.23777777777777778</v>
      </c>
      <c r="J117" s="5">
        <v>0.0459297052154195</v>
      </c>
      <c r="K117" s="5">
        <v>0.3821428571428571</v>
      </c>
      <c r="L117" s="5">
        <v>0.03338569485257309</v>
      </c>
      <c r="M117" s="5">
        <v>0.37777777777777777</v>
      </c>
      <c r="N117" s="5">
        <v>-0.07213151927437644</v>
      </c>
      <c r="O117" s="5">
        <v>-0.004199622005826001</v>
      </c>
      <c r="P117" s="11" t="s">
        <v>24</v>
      </c>
      <c r="Q117" s="12">
        <v>49214.55</v>
      </c>
      <c r="R117" s="12">
        <v>49656.85</v>
      </c>
      <c r="S117" s="12">
        <v>48998.0</v>
      </c>
      <c r="T117" s="12">
        <v>49448.31</v>
      </c>
      <c r="U117" s="10">
        <v>45.9026766568</v>
      </c>
    </row>
    <row r="118">
      <c r="A118" s="9">
        <v>44539.32863772736</v>
      </c>
      <c r="B118">
        <v>172.0</v>
      </c>
      <c r="C118">
        <v>109.0</v>
      </c>
      <c r="D118">
        <v>169.0</v>
      </c>
      <c r="E118" s="5">
        <v>0.38222222222222224</v>
      </c>
      <c r="F118" s="5">
        <v>0.023979591836734704</v>
      </c>
      <c r="G118" s="5">
        <v>0.6120996441281139</v>
      </c>
      <c r="H118" s="5">
        <v>-0.03914319358160212</v>
      </c>
      <c r="I118" s="5">
        <v>0.24222222222222223</v>
      </c>
      <c r="J118" s="5">
        <v>0.05037414965986395</v>
      </c>
      <c r="K118" s="5">
        <v>0.3879003558718861</v>
      </c>
      <c r="L118" s="5">
        <v>0.039143193581602065</v>
      </c>
      <c r="M118" s="5">
        <v>0.37555555555555553</v>
      </c>
      <c r="N118" s="5">
        <v>-0.07435374149659868</v>
      </c>
      <c r="O118" s="5">
        <v>-0.0015777624639697657</v>
      </c>
      <c r="P118" s="11" t="s">
        <v>24</v>
      </c>
      <c r="Q118" s="12">
        <v>49448.31</v>
      </c>
      <c r="R118" s="12">
        <v>49468.79</v>
      </c>
      <c r="S118" s="12">
        <v>49099.19</v>
      </c>
      <c r="T118" s="12">
        <v>49390.74</v>
      </c>
      <c r="U118" s="10">
        <v>21.4188426899</v>
      </c>
    </row>
    <row r="119">
      <c r="A119" s="9">
        <v>44539.36279102714</v>
      </c>
      <c r="B119">
        <v>173.0</v>
      </c>
      <c r="C119">
        <v>107.0</v>
      </c>
      <c r="D119">
        <v>170.0</v>
      </c>
      <c r="E119" s="5">
        <v>0.3844444444444444</v>
      </c>
      <c r="F119" s="5">
        <v>0.026201814058956885</v>
      </c>
      <c r="G119" s="5">
        <v>0.6178571428571429</v>
      </c>
      <c r="H119" s="5">
        <v>-0.033385694852573145</v>
      </c>
      <c r="I119" s="5">
        <v>0.23777777777777778</v>
      </c>
      <c r="J119" s="5">
        <v>0.0459297052154195</v>
      </c>
      <c r="K119" s="5">
        <v>0.3821428571428571</v>
      </c>
      <c r="L119" s="5">
        <v>0.03338569485257309</v>
      </c>
      <c r="M119" s="5">
        <v>0.37777777777777777</v>
      </c>
      <c r="N119" s="5">
        <v>-0.07213151927437644</v>
      </c>
      <c r="O119" s="5">
        <v>-0.017373777223643548</v>
      </c>
      <c r="P119" s="11" t="s">
        <v>24</v>
      </c>
      <c r="Q119" s="12">
        <v>49390.74</v>
      </c>
      <c r="R119" s="12">
        <v>49478.59</v>
      </c>
      <c r="S119" s="12">
        <v>48528.89</v>
      </c>
      <c r="T119" s="12">
        <v>48618.96</v>
      </c>
      <c r="U119" s="10">
        <v>173.4273527374</v>
      </c>
    </row>
    <row r="120">
      <c r="A120" s="9">
        <v>44539.40786901153</v>
      </c>
      <c r="B120">
        <v>178.0</v>
      </c>
      <c r="C120">
        <v>105.0</v>
      </c>
      <c r="D120">
        <v>167.0</v>
      </c>
      <c r="E120" s="5">
        <v>0.39555555555555555</v>
      </c>
      <c r="F120" s="5">
        <v>0.03731292517006801</v>
      </c>
      <c r="G120" s="5">
        <v>0.6289752650176679</v>
      </c>
      <c r="H120" s="5">
        <v>-0.022267572692048154</v>
      </c>
      <c r="I120" s="5">
        <v>0.23333333333333334</v>
      </c>
      <c r="J120" s="5">
        <v>0.04148526077097506</v>
      </c>
      <c r="K120" s="5">
        <v>0.3710247349823322</v>
      </c>
      <c r="L120" s="5">
        <v>0.022267572692048154</v>
      </c>
      <c r="M120" s="5">
        <v>0.3711111111111111</v>
      </c>
      <c r="N120" s="5">
        <v>-0.0787981859410431</v>
      </c>
      <c r="O120" s="5">
        <v>-0.0058393622035947425</v>
      </c>
      <c r="P120" s="11" t="s">
        <v>24</v>
      </c>
      <c r="Q120" s="12">
        <v>48618.96</v>
      </c>
      <c r="R120" s="12">
        <v>48793.0</v>
      </c>
      <c r="S120" s="12">
        <v>48084.0</v>
      </c>
      <c r="T120" s="12">
        <v>48508.08</v>
      </c>
      <c r="U120" s="10">
        <v>190.5424197769</v>
      </c>
    </row>
    <row r="121">
      <c r="A121" s="9">
        <v>44539.41772844941</v>
      </c>
      <c r="B121">
        <v>345.0</v>
      </c>
      <c r="C121">
        <v>217.0</v>
      </c>
      <c r="D121">
        <v>338.0</v>
      </c>
      <c r="E121" s="5">
        <v>0.38333333333333336</v>
      </c>
      <c r="F121" s="5">
        <v>0.025090702947845822</v>
      </c>
      <c r="G121" s="5">
        <v>0.6138790035587188</v>
      </c>
      <c r="H121" s="5">
        <v>-0.0373638341509972</v>
      </c>
      <c r="I121" s="5">
        <v>0.2411111111111111</v>
      </c>
      <c r="J121" s="5">
        <v>0.04926303854875283</v>
      </c>
      <c r="K121" s="5">
        <v>0.3861209964412811</v>
      </c>
      <c r="L121" s="5">
        <v>0.03736383415099709</v>
      </c>
      <c r="M121" s="5">
        <v>0.37555555555555553</v>
      </c>
      <c r="N121" s="5">
        <v>-0.07435374149659868</v>
      </c>
      <c r="O121" s="5">
        <v>-0.0060378600432228905</v>
      </c>
      <c r="P121" s="11" t="s">
        <v>24</v>
      </c>
      <c r="Q121" s="10">
        <v>48508.08</v>
      </c>
      <c r="R121" s="10">
        <v>48858.37</v>
      </c>
      <c r="S121" s="10">
        <v>48239.67</v>
      </c>
      <c r="T121" s="10">
        <v>48563.37</v>
      </c>
      <c r="U121" s="10">
        <v>137.9413357546</v>
      </c>
    </row>
    <row r="122">
      <c r="A122" s="9">
        <v>44539.47366294958</v>
      </c>
      <c r="B122">
        <v>171.0</v>
      </c>
      <c r="C122">
        <v>108.0</v>
      </c>
      <c r="D122">
        <v>171.0</v>
      </c>
      <c r="E122" s="5">
        <v>0.38</v>
      </c>
      <c r="F122" s="5">
        <v>0.021757369614512467</v>
      </c>
      <c r="G122" s="5">
        <v>0.6129032258064516</v>
      </c>
      <c r="H122" s="5">
        <v>-0.0383396119032644</v>
      </c>
      <c r="I122" s="5">
        <v>0.24</v>
      </c>
      <c r="J122" s="5">
        <v>0.04815192743764171</v>
      </c>
      <c r="K122" s="5">
        <v>0.3870967741935484</v>
      </c>
      <c r="L122" s="5">
        <v>0.03833961190326435</v>
      </c>
      <c r="M122" s="5">
        <v>0.38</v>
      </c>
      <c r="N122" s="5">
        <v>-0.0699092970521542</v>
      </c>
      <c r="O122" s="5">
        <v>-0.010915724029588637</v>
      </c>
      <c r="P122" s="11" t="s">
        <v>24</v>
      </c>
      <c r="Q122" s="10">
        <v>48563.37</v>
      </c>
      <c r="R122" s="10">
        <v>48747.11</v>
      </c>
      <c r="S122" s="10">
        <v>48170.0</v>
      </c>
      <c r="T122" s="10">
        <v>48215.0</v>
      </c>
      <c r="U122" s="10">
        <v>58.2059266287</v>
      </c>
    </row>
    <row r="123">
      <c r="A123" s="9">
        <v>44539.53659444873</v>
      </c>
      <c r="B123">
        <v>163.0</v>
      </c>
      <c r="C123">
        <v>85.0</v>
      </c>
      <c r="D123">
        <v>202.0</v>
      </c>
      <c r="E123" s="5">
        <v>0.3622222222222222</v>
      </c>
      <c r="F123" s="5">
        <v>0.003979591836734686</v>
      </c>
      <c r="G123" s="5">
        <v>0.657258064516129</v>
      </c>
      <c r="H123" s="5">
        <v>0.006015226806412977</v>
      </c>
      <c r="I123" s="5">
        <v>0.18888888888888888</v>
      </c>
      <c r="J123" s="5">
        <v>-0.0029591836734693955</v>
      </c>
      <c r="K123" s="5">
        <v>0.34274193548387094</v>
      </c>
      <c r="L123" s="5">
        <v>-0.006015226806413088</v>
      </c>
      <c r="M123" s="5">
        <v>0.4488888888888889</v>
      </c>
      <c r="N123" s="5">
        <v>-0.0010204081632653184</v>
      </c>
      <c r="O123" s="5">
        <v>-0.01240132561333386</v>
      </c>
      <c r="P123" s="11" t="s">
        <v>24</v>
      </c>
      <c r="Q123" s="12">
        <v>48215.0</v>
      </c>
      <c r="R123" s="12">
        <v>48385.15</v>
      </c>
      <c r="S123" s="12">
        <v>47521.2</v>
      </c>
      <c r="T123" s="12">
        <v>47785.11</v>
      </c>
      <c r="U123" s="10">
        <v>161.400725054</v>
      </c>
    </row>
    <row r="124">
      <c r="A124" s="9">
        <v>44539.56221361434</v>
      </c>
      <c r="B124">
        <v>166.0</v>
      </c>
      <c r="C124">
        <v>83.0</v>
      </c>
      <c r="D124">
        <v>201.0</v>
      </c>
      <c r="E124" s="5">
        <v>0.3688888888888889</v>
      </c>
      <c r="F124" s="5">
        <v>0.01064625850340134</v>
      </c>
      <c r="G124" s="5">
        <v>0.6666666666666666</v>
      </c>
      <c r="H124" s="5">
        <v>0.015423828956950603</v>
      </c>
      <c r="I124" s="5">
        <v>0.18444444444444444</v>
      </c>
      <c r="J124" s="5">
        <v>-0.007403628117913841</v>
      </c>
      <c r="K124" s="5">
        <v>0.3333333333333333</v>
      </c>
      <c r="L124" s="5">
        <v>-0.015423828956950714</v>
      </c>
      <c r="M124" s="5">
        <v>0.44666666666666666</v>
      </c>
      <c r="N124" s="5">
        <v>-0.003242630385487555</v>
      </c>
      <c r="O124" s="5">
        <v>-0.007644366398109291</v>
      </c>
      <c r="P124" s="11" t="s">
        <v>24</v>
      </c>
      <c r="Q124" s="10">
        <v>47785.11</v>
      </c>
      <c r="R124" s="10">
        <v>48017.06</v>
      </c>
      <c r="S124" s="10">
        <v>47580.41</v>
      </c>
      <c r="T124" s="10">
        <v>47650.0</v>
      </c>
      <c r="U124" s="10">
        <v>83.1934651739</v>
      </c>
    </row>
    <row r="125">
      <c r="A125" s="9">
        <v>44539.594065498</v>
      </c>
      <c r="B125">
        <v>164.0</v>
      </c>
      <c r="C125">
        <v>84.0</v>
      </c>
      <c r="D125">
        <v>202.0</v>
      </c>
      <c r="E125" s="5">
        <v>0.36444444444444446</v>
      </c>
      <c r="F125" s="5">
        <v>0.006201814058956923</v>
      </c>
      <c r="G125" s="5">
        <v>0.6612903225806451</v>
      </c>
      <c r="H125" s="5">
        <v>0.010047484870929102</v>
      </c>
      <c r="I125" s="5">
        <v>0.18666666666666668</v>
      </c>
      <c r="J125" s="5">
        <v>-0.005181405895691604</v>
      </c>
      <c r="K125" s="5">
        <v>0.3387096774193548</v>
      </c>
      <c r="L125" s="5">
        <v>-0.010047484870929213</v>
      </c>
      <c r="M125" s="5">
        <v>0.4488888888888889</v>
      </c>
      <c r="N125" s="5">
        <v>-0.0010204081632653184</v>
      </c>
      <c r="O125" s="5">
        <v>-0.0013876518470981398</v>
      </c>
      <c r="P125" s="11" t="s">
        <v>24</v>
      </c>
      <c r="Q125" s="12">
        <v>47650.0</v>
      </c>
      <c r="R125" s="12">
        <v>47728.11</v>
      </c>
      <c r="S125" s="12">
        <v>47335.2</v>
      </c>
      <c r="T125" s="12">
        <v>47661.88</v>
      </c>
      <c r="U125" s="10">
        <v>101.0636887879</v>
      </c>
    </row>
    <row r="126">
      <c r="A126" s="9">
        <v>44539.630851014386</v>
      </c>
      <c r="B126">
        <v>323.0</v>
      </c>
      <c r="C126">
        <v>172.0</v>
      </c>
      <c r="D126">
        <v>405.0</v>
      </c>
      <c r="E126" s="5">
        <v>0.35888888888888887</v>
      </c>
      <c r="F126" s="5">
        <v>6.462585034013313E-4</v>
      </c>
      <c r="G126" s="5">
        <v>0.6525252525252525</v>
      </c>
      <c r="H126" s="5">
        <v>0.0012824148155364812</v>
      </c>
      <c r="I126" s="5">
        <v>0.19111111111111112</v>
      </c>
      <c r="J126" s="5">
        <v>-7.36961451247159E-4</v>
      </c>
      <c r="K126" s="5">
        <v>0.3474747474747475</v>
      </c>
      <c r="L126" s="5">
        <v>-0.0012824148155365367</v>
      </c>
      <c r="M126" s="5">
        <v>0.45</v>
      </c>
      <c r="N126" s="5">
        <v>9.070294784579991E-5</v>
      </c>
      <c r="O126" s="5">
        <v>-0.0034566415340627275</v>
      </c>
      <c r="P126" s="11" t="s">
        <v>24</v>
      </c>
      <c r="Q126" s="12">
        <v>47661.88</v>
      </c>
      <c r="R126" s="12">
        <v>48156.57</v>
      </c>
      <c r="S126" s="12">
        <v>47577.24</v>
      </c>
      <c r="T126" s="12">
        <v>47990.11</v>
      </c>
      <c r="U126" s="10">
        <v>77.5737033543</v>
      </c>
    </row>
    <row r="127">
      <c r="A127" s="9">
        <v>44539.66769842592</v>
      </c>
      <c r="B127">
        <v>165.0</v>
      </c>
      <c r="C127">
        <v>85.0</v>
      </c>
      <c r="D127">
        <v>200.0</v>
      </c>
      <c r="E127" s="5">
        <v>0.36666666666666664</v>
      </c>
      <c r="F127" s="5">
        <v>0.008424036281179104</v>
      </c>
      <c r="G127" s="5">
        <v>0.66</v>
      </c>
      <c r="H127" s="5">
        <v>0.008757162290284004</v>
      </c>
      <c r="I127" s="5">
        <v>0.18888888888888888</v>
      </c>
      <c r="J127" s="5">
        <v>-0.0029591836734693955</v>
      </c>
      <c r="K127" s="5">
        <v>0.34</v>
      </c>
      <c r="L127" s="5">
        <v>-0.008757162290284004</v>
      </c>
      <c r="M127" s="5">
        <v>0.4444444444444444</v>
      </c>
      <c r="N127" s="5">
        <v>-0.005464852607709791</v>
      </c>
      <c r="O127" s="5">
        <v>-0.01092797030336507</v>
      </c>
      <c r="P127" s="11" t="s">
        <v>24</v>
      </c>
      <c r="Q127" s="12">
        <v>47990.11</v>
      </c>
      <c r="R127" s="12">
        <v>48447.24</v>
      </c>
      <c r="S127" s="12">
        <v>47713.24</v>
      </c>
      <c r="T127" s="12">
        <v>47917.81</v>
      </c>
      <c r="U127" s="10">
        <v>78.1845107116</v>
      </c>
    </row>
    <row r="128">
      <c r="A128" s="9">
        <v>44539.72002185866</v>
      </c>
      <c r="B128">
        <v>163.0</v>
      </c>
      <c r="C128">
        <v>84.0</v>
      </c>
      <c r="D128">
        <v>203.0</v>
      </c>
      <c r="E128" s="5">
        <v>0.3622222222222222</v>
      </c>
      <c r="F128" s="5">
        <v>0.003979591836734686</v>
      </c>
      <c r="G128" s="5">
        <v>0.659919028340081</v>
      </c>
      <c r="H128" s="5">
        <v>0.008676190630364955</v>
      </c>
      <c r="I128" s="5">
        <v>0.18666666666666668</v>
      </c>
      <c r="J128" s="5">
        <v>-0.005181405895691604</v>
      </c>
      <c r="K128" s="5">
        <v>0.340080971659919</v>
      </c>
      <c r="L128" s="5">
        <v>-0.00867619063036501</v>
      </c>
      <c r="M128" s="5">
        <v>0.45111111111111113</v>
      </c>
      <c r="N128" s="5">
        <v>0.0012018140589569182</v>
      </c>
      <c r="O128" s="5">
        <v>-0.014031917260938654</v>
      </c>
      <c r="P128" s="11" t="s">
        <v>24</v>
      </c>
      <c r="Q128" s="10">
        <v>47917.81</v>
      </c>
      <c r="R128" s="10">
        <v>48263.54</v>
      </c>
      <c r="S128" s="10">
        <v>47551.2</v>
      </c>
      <c r="T128" s="10">
        <v>47586.31</v>
      </c>
      <c r="U128" s="10">
        <v>83.9128398575</v>
      </c>
    </row>
    <row r="129">
      <c r="A129" s="9">
        <v>44539.90725112476</v>
      </c>
      <c r="B129">
        <v>141.0</v>
      </c>
      <c r="C129">
        <v>86.0</v>
      </c>
      <c r="D129">
        <v>223.0</v>
      </c>
      <c r="E129" s="5">
        <v>0.31333333333333335</v>
      </c>
      <c r="F129" s="5">
        <v>-0.044909297052154185</v>
      </c>
      <c r="G129" s="5">
        <v>0.6211453744493393</v>
      </c>
      <c r="H129" s="5">
        <v>-0.030097463260376767</v>
      </c>
      <c r="I129" s="5">
        <v>0.19111111111111112</v>
      </c>
      <c r="J129" s="5">
        <v>-7.36961451247159E-4</v>
      </c>
      <c r="K129" s="5">
        <v>0.3788546255506608</v>
      </c>
      <c r="L129" s="5">
        <v>0.030097463260376767</v>
      </c>
      <c r="M129" s="5">
        <v>0.4955555555555556</v>
      </c>
      <c r="N129" s="5">
        <v>0.04564625850340137</v>
      </c>
      <c r="O129" s="5">
        <v>-0.0039051503453045194</v>
      </c>
      <c r="P129" s="11" t="s">
        <v>24</v>
      </c>
      <c r="Q129" s="12">
        <v>48549.73</v>
      </c>
      <c r="R129" s="12">
        <v>48594.8</v>
      </c>
      <c r="S129" s="12">
        <v>48240.2</v>
      </c>
      <c r="T129" s="12">
        <v>48405.03</v>
      </c>
      <c r="U129" s="10">
        <v>32.6584607186</v>
      </c>
    </row>
    <row r="130">
      <c r="A130" s="9">
        <v>44539.95134933787</v>
      </c>
      <c r="B130">
        <v>138.0</v>
      </c>
      <c r="C130">
        <v>87.0</v>
      </c>
      <c r="D130">
        <v>225.0</v>
      </c>
      <c r="E130" s="5">
        <v>0.30666666666666664</v>
      </c>
      <c r="F130" s="5">
        <v>-0.051575963718820894</v>
      </c>
      <c r="G130" s="5">
        <v>0.6133333333333333</v>
      </c>
      <c r="H130" s="5">
        <v>-0.03790950437638274</v>
      </c>
      <c r="I130" s="5">
        <v>0.19333333333333333</v>
      </c>
      <c r="J130" s="5">
        <v>0.0014852607709750498</v>
      </c>
      <c r="K130" s="5">
        <v>0.38666666666666666</v>
      </c>
      <c r="L130" s="5">
        <v>0.03790950437638263</v>
      </c>
      <c r="M130" s="5">
        <v>0.5</v>
      </c>
      <c r="N130" s="5">
        <v>0.05009070294784579</v>
      </c>
      <c r="O130" s="5">
        <v>-0.00760942067772888</v>
      </c>
      <c r="P130" s="11" t="s">
        <v>24</v>
      </c>
      <c r="Q130" s="12">
        <v>48405.03</v>
      </c>
      <c r="R130" s="12">
        <v>48574.0</v>
      </c>
      <c r="S130" s="12">
        <v>48204.38</v>
      </c>
      <c r="T130" s="12">
        <v>48204.38</v>
      </c>
      <c r="U130" s="10">
        <v>7.5047295774</v>
      </c>
    </row>
    <row r="131">
      <c r="A131" s="9">
        <v>44540.256864441166</v>
      </c>
      <c r="B131">
        <v>142.0</v>
      </c>
      <c r="C131">
        <v>85.0</v>
      </c>
      <c r="D131">
        <v>223.0</v>
      </c>
      <c r="E131" s="5">
        <v>0.31555555555555553</v>
      </c>
      <c r="F131" s="5">
        <v>-0.042687074829932004</v>
      </c>
      <c r="G131" s="5">
        <v>0.6255506607929515</v>
      </c>
      <c r="H131" s="5">
        <v>-0.02569217691676451</v>
      </c>
      <c r="I131" s="5">
        <v>0.18888888888888888</v>
      </c>
      <c r="J131" s="5">
        <v>-0.0029591836734693955</v>
      </c>
      <c r="K131" s="5">
        <v>0.3744493392070485</v>
      </c>
      <c r="L131" s="5">
        <v>0.025692176916764453</v>
      </c>
      <c r="M131" s="5">
        <v>0.4955555555555556</v>
      </c>
      <c r="N131" s="5">
        <v>0.04564625850340137</v>
      </c>
      <c r="O131" s="5">
        <v>-0.003322502690737782</v>
      </c>
      <c r="P131" s="11" t="s">
        <v>24</v>
      </c>
      <c r="Q131" s="12">
        <v>48715.08</v>
      </c>
      <c r="R131" s="12">
        <v>49243.0</v>
      </c>
      <c r="S131" s="12">
        <v>48687.39</v>
      </c>
      <c r="T131" s="12">
        <v>49079.39</v>
      </c>
      <c r="U131" s="10">
        <v>31.1883956572</v>
      </c>
    </row>
    <row r="132">
      <c r="A132" s="9">
        <v>44540.31814961406</v>
      </c>
      <c r="B132">
        <v>143.0</v>
      </c>
      <c r="C132">
        <v>84.0</v>
      </c>
      <c r="D132">
        <v>223.0</v>
      </c>
      <c r="E132" s="5">
        <v>0.31777777777777777</v>
      </c>
      <c r="F132" s="5">
        <v>-0.04046485260770977</v>
      </c>
      <c r="G132" s="5">
        <v>0.6299559471365639</v>
      </c>
      <c r="H132" s="5">
        <v>-0.02128689057315214</v>
      </c>
      <c r="I132" s="5">
        <v>0.18666666666666668</v>
      </c>
      <c r="J132" s="5">
        <v>-0.005181405895691604</v>
      </c>
      <c r="K132" s="5">
        <v>0.3700440528634361</v>
      </c>
      <c r="L132" s="5">
        <v>0.021286890573152084</v>
      </c>
      <c r="M132" s="5">
        <v>0.4955555555555556</v>
      </c>
      <c r="N132" s="5">
        <v>0.04564625850340137</v>
      </c>
      <c r="O132" s="5">
        <v>-0.0010224938472322973</v>
      </c>
      <c r="P132" s="11" t="s">
        <v>24</v>
      </c>
      <c r="Q132" s="12">
        <v>49079.39</v>
      </c>
      <c r="R132" s="12">
        <v>49144.55</v>
      </c>
      <c r="S132" s="12">
        <v>49064.3</v>
      </c>
      <c r="T132" s="12">
        <v>49094.3</v>
      </c>
      <c r="U132" s="10">
        <v>0.46281072</v>
      </c>
    </row>
    <row r="133">
      <c r="A133" s="9">
        <v>44540.395691658865</v>
      </c>
      <c r="B133">
        <v>140.0</v>
      </c>
      <c r="C133">
        <v>86.0</v>
      </c>
      <c r="D133">
        <v>224.0</v>
      </c>
      <c r="E133" s="5">
        <v>0.3111111111111111</v>
      </c>
      <c r="F133" s="5">
        <v>-0.04713151927437642</v>
      </c>
      <c r="G133" s="5">
        <v>0.6194690265486725</v>
      </c>
      <c r="H133" s="5">
        <v>-0.0317738111610435</v>
      </c>
      <c r="I133" s="5">
        <v>0.19111111111111112</v>
      </c>
      <c r="J133" s="5">
        <v>-7.36961451247159E-4</v>
      </c>
      <c r="K133" s="5">
        <v>0.3805309734513274</v>
      </c>
      <c r="L133" s="5">
        <v>0.031773811161043386</v>
      </c>
      <c r="M133" s="5">
        <v>0.49777777777777776</v>
      </c>
      <c r="N133" s="5">
        <v>0.04786848072562355</v>
      </c>
      <c r="O133" s="5">
        <v>0.0</v>
      </c>
      <c r="P133" s="11" t="s">
        <v>24</v>
      </c>
      <c r="Q133" s="10">
        <v>49094.3</v>
      </c>
      <c r="R133" s="10">
        <v>49094.3</v>
      </c>
      <c r="S133" s="10">
        <v>49094.3</v>
      </c>
      <c r="T133" s="10">
        <v>49094.3</v>
      </c>
      <c r="U133" s="10">
        <v>0.0</v>
      </c>
    </row>
    <row r="134">
      <c r="A134" s="9">
        <v>44540.47258041669</v>
      </c>
      <c r="B134">
        <v>140.0</v>
      </c>
      <c r="C134">
        <v>84.0</v>
      </c>
      <c r="D134">
        <v>226.0</v>
      </c>
      <c r="E134" s="5">
        <v>0.3111111111111111</v>
      </c>
      <c r="F134" s="5">
        <v>-0.04713151927437642</v>
      </c>
      <c r="G134" s="5">
        <v>0.625</v>
      </c>
      <c r="H134" s="5">
        <v>-0.026242837709716027</v>
      </c>
      <c r="I134" s="5">
        <v>0.18666666666666668</v>
      </c>
      <c r="J134" s="5">
        <v>-0.005181405895691604</v>
      </c>
      <c r="K134" s="5">
        <v>0.375</v>
      </c>
      <c r="L134" s="5">
        <v>0.02624283770971597</v>
      </c>
      <c r="M134" s="5">
        <v>0.5022222222222222</v>
      </c>
      <c r="N134" s="5">
        <v>0.052312925170068025</v>
      </c>
      <c r="O134" s="5">
        <v>0.0</v>
      </c>
      <c r="P134" s="11" t="s">
        <v>24</v>
      </c>
      <c r="Q134" s="12">
        <v>49094.3</v>
      </c>
      <c r="R134" s="12">
        <v>49094.3</v>
      </c>
      <c r="S134" s="12">
        <v>49094.3</v>
      </c>
      <c r="T134" s="12">
        <v>49094.3</v>
      </c>
      <c r="U134" s="10">
        <v>0.0</v>
      </c>
    </row>
    <row r="135">
      <c r="A135" s="9">
        <v>44540.518162444954</v>
      </c>
      <c r="B135">
        <v>136.0</v>
      </c>
      <c r="C135">
        <v>84.0</v>
      </c>
      <c r="D135">
        <v>230.0</v>
      </c>
      <c r="E135" s="5">
        <v>0.3022222222222222</v>
      </c>
      <c r="F135" s="5">
        <v>-0.05602040816326531</v>
      </c>
      <c r="G135" s="5">
        <v>0.6181818181818182</v>
      </c>
      <c r="H135" s="5">
        <v>-0.03306101952789786</v>
      </c>
      <c r="I135" s="5">
        <v>0.18666666666666668</v>
      </c>
      <c r="J135" s="5">
        <v>-0.005181405895691604</v>
      </c>
      <c r="K135" s="5">
        <v>0.38181818181818183</v>
      </c>
      <c r="L135" s="5">
        <v>0.033061019527897806</v>
      </c>
      <c r="M135" s="5">
        <v>0.5111111111111111</v>
      </c>
      <c r="N135" s="5">
        <v>0.06120181405895686</v>
      </c>
      <c r="O135" s="5">
        <v>0.0</v>
      </c>
      <c r="P135" s="11" t="s">
        <v>24</v>
      </c>
      <c r="Q135" s="12">
        <v>49094.3</v>
      </c>
      <c r="R135" s="12">
        <v>49094.3</v>
      </c>
      <c r="S135" s="12">
        <v>49094.3</v>
      </c>
      <c r="T135" s="12">
        <v>49094.3</v>
      </c>
      <c r="U135" s="10">
        <v>0.0</v>
      </c>
    </row>
    <row r="136">
      <c r="A136" s="9">
        <v>44540.54895647147</v>
      </c>
      <c r="B136">
        <v>135.0</v>
      </c>
      <c r="C136">
        <v>84.0</v>
      </c>
      <c r="D136">
        <v>231.0</v>
      </c>
      <c r="E136" s="5">
        <v>0.3</v>
      </c>
      <c r="F136" s="5">
        <v>-0.05824263038548755</v>
      </c>
      <c r="G136" s="5">
        <v>0.6164383561643836</v>
      </c>
      <c r="H136" s="5">
        <v>-0.034804481545332444</v>
      </c>
      <c r="I136" s="5">
        <v>0.18666666666666668</v>
      </c>
      <c r="J136" s="5">
        <v>-0.005181405895691604</v>
      </c>
      <c r="K136" s="5">
        <v>0.3835616438356164</v>
      </c>
      <c r="L136" s="5">
        <v>0.03480448154533239</v>
      </c>
      <c r="M136" s="5">
        <v>0.5133333333333333</v>
      </c>
      <c r="N136" s="5">
        <v>0.0634240362811791</v>
      </c>
      <c r="O136" s="5">
        <v>0.0</v>
      </c>
      <c r="P136" s="11" t="s">
        <v>24</v>
      </c>
      <c r="Q136" s="12">
        <v>49094.3</v>
      </c>
      <c r="R136" s="12">
        <v>49094.3</v>
      </c>
      <c r="S136" s="12">
        <v>49094.3</v>
      </c>
      <c r="T136" s="12">
        <v>49094.3</v>
      </c>
      <c r="U136" s="10">
        <v>0.0</v>
      </c>
    </row>
    <row r="137">
      <c r="A137" s="9">
        <v>44540.585541007305</v>
      </c>
      <c r="B137">
        <v>139.0</v>
      </c>
      <c r="C137">
        <v>83.0</v>
      </c>
      <c r="D137">
        <v>228.0</v>
      </c>
      <c r="E137" s="5">
        <v>0.3088888888888889</v>
      </c>
      <c r="F137" s="5">
        <v>-0.04935374149659866</v>
      </c>
      <c r="G137" s="5">
        <v>0.6261261261261262</v>
      </c>
      <c r="H137" s="5">
        <v>-0.025116711583589857</v>
      </c>
      <c r="I137" s="5">
        <v>0.18444444444444444</v>
      </c>
      <c r="J137" s="5">
        <v>-0.007403628117913841</v>
      </c>
      <c r="K137" s="5">
        <v>0.3738738738738739</v>
      </c>
      <c r="L137" s="5">
        <v>0.025116711583589857</v>
      </c>
      <c r="M137" s="5">
        <v>0.5066666666666667</v>
      </c>
      <c r="N137" s="5">
        <v>0.0567573696145125</v>
      </c>
      <c r="O137" s="5">
        <v>0.0</v>
      </c>
      <c r="P137" s="11" t="s">
        <v>24</v>
      </c>
      <c r="Q137" s="12">
        <v>49094.3</v>
      </c>
      <c r="R137" s="12">
        <v>49094.3</v>
      </c>
      <c r="S137" s="12">
        <v>49094.3</v>
      </c>
      <c r="T137" s="12">
        <v>49094.3</v>
      </c>
      <c r="U137" s="10">
        <v>0.0</v>
      </c>
    </row>
    <row r="138">
      <c r="A138" s="9">
        <v>44540.647585442115</v>
      </c>
      <c r="B138">
        <v>134.0</v>
      </c>
      <c r="C138">
        <v>87.0</v>
      </c>
      <c r="D138">
        <v>229.0</v>
      </c>
      <c r="E138" s="5">
        <v>0.29777777777777775</v>
      </c>
      <c r="F138" s="5">
        <v>-0.060464852607709785</v>
      </c>
      <c r="G138" s="5">
        <v>0.6063348416289592</v>
      </c>
      <c r="H138" s="5">
        <v>-0.044907996080756796</v>
      </c>
      <c r="I138" s="5">
        <v>0.19333333333333333</v>
      </c>
      <c r="J138" s="5">
        <v>0.0014852607709750498</v>
      </c>
      <c r="K138" s="5">
        <v>0.3936651583710407</v>
      </c>
      <c r="L138" s="5">
        <v>0.044907996080756685</v>
      </c>
      <c r="M138" s="5">
        <v>0.5088888888888888</v>
      </c>
      <c r="N138" s="5">
        <v>0.058979591836734624</v>
      </c>
      <c r="O138" s="5">
        <v>-0.023291298582523857</v>
      </c>
      <c r="P138" s="11" t="s">
        <v>24</v>
      </c>
      <c r="Q138" s="10">
        <v>49094.3</v>
      </c>
      <c r="R138" s="10">
        <v>49094.3</v>
      </c>
      <c r="S138" s="10">
        <v>47720.13</v>
      </c>
      <c r="T138" s="10">
        <v>47950.83</v>
      </c>
      <c r="U138" s="10">
        <v>72.36852504</v>
      </c>
    </row>
    <row r="139">
      <c r="A139" s="9">
        <v>44540.67485980681</v>
      </c>
      <c r="B139">
        <v>138.0</v>
      </c>
      <c r="C139">
        <v>85.0</v>
      </c>
      <c r="D139">
        <v>227.0</v>
      </c>
      <c r="E139" s="5">
        <v>0.30666666666666664</v>
      </c>
      <c r="F139" s="5">
        <v>-0.051575963718820894</v>
      </c>
      <c r="G139" s="5">
        <v>0.6188340807174888</v>
      </c>
      <c r="H139" s="5">
        <v>-0.03240875699222723</v>
      </c>
      <c r="I139" s="5">
        <v>0.18888888888888888</v>
      </c>
      <c r="J139" s="5">
        <v>-0.0029591836734693955</v>
      </c>
      <c r="K139" s="5">
        <v>0.3811659192825112</v>
      </c>
      <c r="L139" s="5">
        <v>0.03240875699222717</v>
      </c>
      <c r="M139" s="5">
        <v>0.5044444444444445</v>
      </c>
      <c r="N139" s="5">
        <v>0.05453514739229026</v>
      </c>
      <c r="O139" s="5">
        <v>-0.011730546746278608</v>
      </c>
      <c r="P139" s="11" t="s">
        <v>24</v>
      </c>
      <c r="Q139" s="10">
        <v>47950.83</v>
      </c>
      <c r="R139" s="10">
        <v>48093.24</v>
      </c>
      <c r="S139" s="10">
        <v>47492.57</v>
      </c>
      <c r="T139" s="10">
        <v>47529.08</v>
      </c>
      <c r="U139" s="10">
        <v>61.43186362</v>
      </c>
    </row>
    <row r="140">
      <c r="A140" s="9">
        <v>44540.73238618351</v>
      </c>
      <c r="B140">
        <v>135.0</v>
      </c>
      <c r="C140">
        <v>86.0</v>
      </c>
      <c r="D140">
        <v>229.0</v>
      </c>
      <c r="E140" s="5">
        <v>0.3</v>
      </c>
      <c r="F140" s="5">
        <v>-0.05824263038548755</v>
      </c>
      <c r="G140" s="5">
        <v>0.6108597285067874</v>
      </c>
      <c r="H140" s="5">
        <v>-0.040383109202928646</v>
      </c>
      <c r="I140" s="5">
        <v>0.19111111111111112</v>
      </c>
      <c r="J140" s="5">
        <v>-7.36961451247159E-4</v>
      </c>
      <c r="K140" s="5">
        <v>0.3891402714932127</v>
      </c>
      <c r="L140" s="5">
        <v>0.040383109202928646</v>
      </c>
      <c r="M140" s="5">
        <v>0.5088888888888888</v>
      </c>
      <c r="N140" s="5">
        <v>0.058979591836734624</v>
      </c>
      <c r="O140" s="5">
        <v>-0.013855283866647668</v>
      </c>
      <c r="P140" s="11" t="s">
        <v>24</v>
      </c>
      <c r="Q140" s="10">
        <v>47529.08</v>
      </c>
      <c r="R140" s="10">
        <v>47818.58</v>
      </c>
      <c r="S140" s="10">
        <v>46892.66</v>
      </c>
      <c r="T140" s="10">
        <v>47156.04</v>
      </c>
      <c r="U140" s="10">
        <v>143.98980691</v>
      </c>
    </row>
    <row r="141">
      <c r="A141" s="9">
        <v>44540.88784533169</v>
      </c>
      <c r="B141">
        <v>185.0</v>
      </c>
      <c r="C141">
        <v>57.0</v>
      </c>
      <c r="D141">
        <v>208.0</v>
      </c>
      <c r="E141" s="5">
        <v>0.4111111111111111</v>
      </c>
      <c r="F141" s="5">
        <v>0.05286925479696564</v>
      </c>
      <c r="G141" s="5">
        <v>0.7644628099173554</v>
      </c>
      <c r="H141" s="5">
        <v>0.11785123434429523</v>
      </c>
      <c r="I141" s="5">
        <v>0.12666666666666668</v>
      </c>
      <c r="J141" s="5">
        <v>-0.06912092815707271</v>
      </c>
      <c r="K141" s="5">
        <v>0.23553719008264462</v>
      </c>
      <c r="L141" s="5">
        <v>-0.11785123434429523</v>
      </c>
      <c r="M141" s="5">
        <v>0.4622222222222222</v>
      </c>
      <c r="N141" s="5">
        <v>0.016251673360107077</v>
      </c>
      <c r="O141" s="5">
        <v>-0.00873291780240337</v>
      </c>
      <c r="P141" s="11" t="s">
        <v>24</v>
      </c>
      <c r="Q141" s="10">
        <v>48268.61</v>
      </c>
      <c r="R141" s="10">
        <v>48756.9</v>
      </c>
      <c r="S141" s="10">
        <v>48206.21</v>
      </c>
      <c r="T141" s="10">
        <v>48331.11</v>
      </c>
      <c r="U141" s="10">
        <v>34.65734685</v>
      </c>
    </row>
    <row r="142">
      <c r="A142" s="9">
        <v>44541.30779525713</v>
      </c>
      <c r="B142">
        <v>148.0</v>
      </c>
      <c r="C142">
        <v>84.0</v>
      </c>
      <c r="D142">
        <v>218.0</v>
      </c>
      <c r="E142" s="5">
        <v>0.3288888888888889</v>
      </c>
      <c r="F142" s="5">
        <v>-0.02935296742525656</v>
      </c>
      <c r="G142" s="5">
        <v>0.6379310344827587</v>
      </c>
      <c r="H142" s="5">
        <v>-0.008680541090301475</v>
      </c>
      <c r="I142" s="5">
        <v>0.18666666666666668</v>
      </c>
      <c r="J142" s="5">
        <v>-0.009120928157072716</v>
      </c>
      <c r="K142" s="5">
        <v>0.3620689655172414</v>
      </c>
      <c r="L142" s="5">
        <v>0.00868054109030153</v>
      </c>
      <c r="M142" s="5">
        <v>0.48444444444444446</v>
      </c>
      <c r="N142" s="5">
        <v>0.03847389558232933</v>
      </c>
      <c r="O142" s="5">
        <v>-0.01177783399341295</v>
      </c>
      <c r="P142" s="11" t="s">
        <v>24</v>
      </c>
      <c r="Q142" s="10">
        <v>48564.71</v>
      </c>
      <c r="R142" s="10">
        <v>48938.54</v>
      </c>
      <c r="S142" s="10">
        <v>48260.0</v>
      </c>
      <c r="T142" s="10">
        <v>48362.15</v>
      </c>
      <c r="U142" s="10">
        <v>47.72532084</v>
      </c>
    </row>
    <row r="143">
      <c r="A143" s="9">
        <v>44541.34530303568</v>
      </c>
      <c r="B143">
        <v>152.0</v>
      </c>
      <c r="C143">
        <v>82.0</v>
      </c>
      <c r="D143">
        <v>216.0</v>
      </c>
      <c r="E143" s="5">
        <v>0.3377777777777778</v>
      </c>
      <c r="F143" s="5">
        <v>-0.02046407853636767</v>
      </c>
      <c r="G143" s="5">
        <v>0.6495726495726496</v>
      </c>
      <c r="H143" s="5">
        <v>0.0029610739995894475</v>
      </c>
      <c r="I143" s="5">
        <v>0.18222222222222223</v>
      </c>
      <c r="J143" s="5">
        <v>-0.013565372601517162</v>
      </c>
      <c r="K143" s="5">
        <v>0.3504273504273504</v>
      </c>
      <c r="L143" s="5">
        <v>-0.0029610739995894475</v>
      </c>
      <c r="M143" s="5">
        <v>0.48</v>
      </c>
      <c r="N143" s="5">
        <v>0.03402945113788486</v>
      </c>
      <c r="O143" s="5">
        <v>-0.0010186380278211986</v>
      </c>
      <c r="P143" s="11" t="s">
        <v>24</v>
      </c>
      <c r="Q143" s="12">
        <v>48362.15</v>
      </c>
      <c r="R143" s="12">
        <v>48555.03</v>
      </c>
      <c r="S143" s="12">
        <v>48203.34</v>
      </c>
      <c r="T143" s="12">
        <v>48505.57</v>
      </c>
      <c r="U143" s="10">
        <v>21.31013835</v>
      </c>
    </row>
    <row r="144">
      <c r="A144" s="9">
        <v>44541.38228421316</v>
      </c>
      <c r="B144">
        <v>153.0</v>
      </c>
      <c r="C144">
        <v>81.0</v>
      </c>
      <c r="D144">
        <v>216.0</v>
      </c>
      <c r="E144" s="5">
        <v>0.34</v>
      </c>
      <c r="F144" s="5">
        <v>-0.018241856314145433</v>
      </c>
      <c r="G144" s="5">
        <v>0.6538461538461539</v>
      </c>
      <c r="H144" s="5">
        <v>0.007234578273093706</v>
      </c>
      <c r="I144" s="5">
        <v>0.18</v>
      </c>
      <c r="J144" s="5">
        <v>-0.015787594823739398</v>
      </c>
      <c r="K144" s="5">
        <v>0.34615384615384615</v>
      </c>
      <c r="L144" s="5">
        <v>-0.007234578273093706</v>
      </c>
      <c r="M144" s="5">
        <v>0.48</v>
      </c>
      <c r="N144" s="5">
        <v>0.03402945113788486</v>
      </c>
      <c r="O144" s="5">
        <v>-9.326015997710331E-5</v>
      </c>
      <c r="P144" s="11" t="s">
        <v>24</v>
      </c>
      <c r="Q144" s="12">
        <v>48505.57</v>
      </c>
      <c r="R144" s="12">
        <v>48788.25</v>
      </c>
      <c r="S144" s="12">
        <v>48476.5</v>
      </c>
      <c r="T144" s="12">
        <v>48783.7</v>
      </c>
      <c r="U144" s="10">
        <v>18.99992321</v>
      </c>
    </row>
    <row r="145">
      <c r="A145" s="9">
        <v>44541.47200991749</v>
      </c>
      <c r="B145">
        <v>151.0</v>
      </c>
      <c r="C145">
        <v>82.0</v>
      </c>
      <c r="D145">
        <v>217.0</v>
      </c>
      <c r="E145" s="5">
        <v>0.33555555555555555</v>
      </c>
      <c r="F145" s="5">
        <v>-0.022686300758589906</v>
      </c>
      <c r="G145" s="5">
        <v>0.648068669527897</v>
      </c>
      <c r="H145" s="5">
        <v>0.0014570939548368411</v>
      </c>
      <c r="I145" s="5">
        <v>0.18222222222222223</v>
      </c>
      <c r="J145" s="5">
        <v>-0.013565372601517162</v>
      </c>
      <c r="K145" s="5">
        <v>0.351931330472103</v>
      </c>
      <c r="L145" s="5">
        <v>-0.0014570939548368411</v>
      </c>
      <c r="M145" s="5">
        <v>0.4822222222222222</v>
      </c>
      <c r="N145" s="5">
        <v>0.036251673360107095</v>
      </c>
      <c r="O145" s="5">
        <v>-0.007704465966492756</v>
      </c>
      <c r="P145" s="11" t="s">
        <v>24</v>
      </c>
      <c r="Q145" s="12">
        <v>49024.74</v>
      </c>
      <c r="R145" s="12">
        <v>49089.71</v>
      </c>
      <c r="S145" s="12">
        <v>48610.19</v>
      </c>
      <c r="T145" s="12">
        <v>48711.5</v>
      </c>
      <c r="U145" s="10">
        <v>41.49706852</v>
      </c>
    </row>
    <row r="146">
      <c r="A146" s="9">
        <v>44541.50088625001</v>
      </c>
      <c r="B146">
        <v>154.0</v>
      </c>
      <c r="C146">
        <v>80.0</v>
      </c>
      <c r="D146">
        <v>216.0</v>
      </c>
      <c r="E146" s="5">
        <v>0.3422222222222222</v>
      </c>
      <c r="F146" s="5">
        <v>-0.01601963409192325</v>
      </c>
      <c r="G146" s="5">
        <v>0.6581196581196581</v>
      </c>
      <c r="H146" s="5">
        <v>0.011508082546597964</v>
      </c>
      <c r="I146" s="5">
        <v>0.17777777777777778</v>
      </c>
      <c r="J146" s="5">
        <v>-0.018009817045961607</v>
      </c>
      <c r="K146" s="5">
        <v>0.3418803418803419</v>
      </c>
      <c r="L146" s="5">
        <v>-0.011508082546597964</v>
      </c>
      <c r="M146" s="5">
        <v>0.48</v>
      </c>
      <c r="N146" s="5">
        <v>0.03402945113788486</v>
      </c>
      <c r="O146" s="5">
        <v>-0.003995024631348221</v>
      </c>
      <c r="P146" s="11" t="s">
        <v>24</v>
      </c>
      <c r="Q146" s="12">
        <v>48711.5</v>
      </c>
      <c r="R146" s="12">
        <v>48880.8</v>
      </c>
      <c r="S146" s="12">
        <v>48600.0</v>
      </c>
      <c r="T146" s="12">
        <v>48685.52</v>
      </c>
      <c r="U146" s="10">
        <v>18.4072936</v>
      </c>
    </row>
    <row r="147">
      <c r="A147" s="9">
        <v>44541.60544582435</v>
      </c>
      <c r="B147">
        <v>153.0</v>
      </c>
      <c r="C147">
        <v>78.0</v>
      </c>
      <c r="D147">
        <v>219.0</v>
      </c>
      <c r="E147" s="5">
        <v>0.34</v>
      </c>
      <c r="F147" s="5">
        <v>-0.018241856314145433</v>
      </c>
      <c r="G147" s="5">
        <v>0.6623376623376623</v>
      </c>
      <c r="H147" s="5">
        <v>0.015726086764602187</v>
      </c>
      <c r="I147" s="5">
        <v>0.17333333333333334</v>
      </c>
      <c r="J147" s="5">
        <v>-0.022454261490406052</v>
      </c>
      <c r="K147" s="5">
        <v>0.33766233766233766</v>
      </c>
      <c r="L147" s="5">
        <v>-0.015726086764602187</v>
      </c>
      <c r="M147" s="5">
        <v>0.4866666666666667</v>
      </c>
      <c r="N147" s="5">
        <v>0.04069611780455157</v>
      </c>
      <c r="O147" s="5">
        <v>-0.00327443265628626</v>
      </c>
      <c r="P147" s="11" t="s">
        <v>24</v>
      </c>
      <c r="Q147" s="12">
        <v>48424.83</v>
      </c>
      <c r="R147" s="12">
        <v>48750.43</v>
      </c>
      <c r="S147" s="12">
        <v>48414.7</v>
      </c>
      <c r="T147" s="12">
        <v>48590.8</v>
      </c>
      <c r="U147" s="10">
        <v>85.39385867</v>
      </c>
    </row>
    <row r="148">
      <c r="A148" s="9">
        <v>44541.66566927299</v>
      </c>
      <c r="B148">
        <v>169.0</v>
      </c>
      <c r="C148">
        <v>89.0</v>
      </c>
      <c r="D148">
        <v>192.0</v>
      </c>
      <c r="E148" s="5">
        <v>0.37555555555555553</v>
      </c>
      <c r="F148" s="5">
        <v>0.017313699241410074</v>
      </c>
      <c r="G148" s="5">
        <v>0.6550387596899225</v>
      </c>
      <c r="H148" s="5">
        <v>0.008427184116862385</v>
      </c>
      <c r="I148" s="5">
        <v>0.19777777777777777</v>
      </c>
      <c r="J148" s="5">
        <v>0.001990182954038383</v>
      </c>
      <c r="K148" s="5">
        <v>0.3449612403100775</v>
      </c>
      <c r="L148" s="5">
        <v>-0.00842718411686233</v>
      </c>
      <c r="M148" s="5">
        <v>0.4266666666666667</v>
      </c>
      <c r="N148" s="5">
        <v>-0.01930388219544843</v>
      </c>
      <c r="O148" s="5">
        <v>-4.669863574879383E-4</v>
      </c>
      <c r="P148" s="11" t="s">
        <v>24</v>
      </c>
      <c r="Q148" s="12">
        <v>48590.8</v>
      </c>
      <c r="R148" s="12">
        <v>48845.11</v>
      </c>
      <c r="S148" s="12">
        <v>48418.36</v>
      </c>
      <c r="T148" s="12">
        <v>48822.3</v>
      </c>
      <c r="U148" s="10">
        <v>21.51547356</v>
      </c>
    </row>
    <row r="149">
      <c r="A149" s="9">
        <v>44541.68593437466</v>
      </c>
      <c r="B149">
        <v>173.0</v>
      </c>
      <c r="C149">
        <v>89.0</v>
      </c>
      <c r="D149">
        <v>188.0</v>
      </c>
      <c r="E149" s="5">
        <v>0.3844444444444444</v>
      </c>
      <c r="F149" s="5">
        <v>0.026202588130298965</v>
      </c>
      <c r="G149" s="5">
        <v>0.6603053435114504</v>
      </c>
      <c r="H149" s="5">
        <v>0.013693767938390278</v>
      </c>
      <c r="I149" s="5">
        <v>0.19777777777777777</v>
      </c>
      <c r="J149" s="5">
        <v>0.001990182954038383</v>
      </c>
      <c r="K149" s="5">
        <v>0.33969465648854963</v>
      </c>
      <c r="L149" s="5">
        <v>-0.013693767938390222</v>
      </c>
      <c r="M149" s="5">
        <v>0.4177777777777778</v>
      </c>
      <c r="N149" s="5">
        <v>-0.02819277108433732</v>
      </c>
      <c r="O149" s="5">
        <v>-0.006294914261066293</v>
      </c>
      <c r="P149" s="11" t="s">
        <v>24</v>
      </c>
      <c r="Q149" s="12">
        <v>48822.3</v>
      </c>
      <c r="R149" s="12">
        <v>49149.2</v>
      </c>
      <c r="S149" s="12">
        <v>48687.5</v>
      </c>
      <c r="T149" s="12">
        <v>48839.81</v>
      </c>
      <c r="U149" s="10">
        <v>14.68144828</v>
      </c>
    </row>
    <row r="150">
      <c r="A150" s="9">
        <v>44541.717708379256</v>
      </c>
      <c r="B150">
        <v>171.0</v>
      </c>
      <c r="C150">
        <v>90.0</v>
      </c>
      <c r="D150">
        <v>189.0</v>
      </c>
      <c r="E150" s="5">
        <v>0.38</v>
      </c>
      <c r="F150" s="5">
        <v>0.021758143685854547</v>
      </c>
      <c r="G150" s="5">
        <v>0.6551724137931034</v>
      </c>
      <c r="H150" s="5">
        <v>0.008560838220043276</v>
      </c>
      <c r="I150" s="5">
        <v>0.2</v>
      </c>
      <c r="J150" s="5">
        <v>0.00421240517626062</v>
      </c>
      <c r="K150" s="5">
        <v>0.3448275862068966</v>
      </c>
      <c r="L150" s="5">
        <v>-0.008560838220043276</v>
      </c>
      <c r="M150" s="5">
        <v>0.42</v>
      </c>
      <c r="N150" s="5">
        <v>-0.02597054886211514</v>
      </c>
      <c r="O150" s="5">
        <v>-0.002059419140780783</v>
      </c>
      <c r="P150" s="11" t="s">
        <v>24</v>
      </c>
      <c r="Q150" s="12">
        <v>48839.81</v>
      </c>
      <c r="R150" s="12">
        <v>49504.25</v>
      </c>
      <c r="S150" s="12">
        <v>48833.44</v>
      </c>
      <c r="T150" s="12">
        <v>49402.3</v>
      </c>
      <c r="U150" s="10">
        <v>39.24850837</v>
      </c>
    </row>
    <row r="151">
      <c r="A151" s="9">
        <v>44541.76400914495</v>
      </c>
      <c r="B151">
        <v>169.0</v>
      </c>
      <c r="C151">
        <v>89.0</v>
      </c>
      <c r="D151">
        <v>192.0</v>
      </c>
      <c r="E151" s="5">
        <v>0.37555555555555553</v>
      </c>
      <c r="F151" s="5">
        <v>0.017313699241410074</v>
      </c>
      <c r="G151" s="5">
        <v>0.6550387596899225</v>
      </c>
      <c r="H151" s="5">
        <v>0.008427184116862385</v>
      </c>
      <c r="I151" s="5">
        <v>0.19777777777777777</v>
      </c>
      <c r="J151" s="5">
        <v>0.001990182954038383</v>
      </c>
      <c r="K151" s="5">
        <v>0.3449612403100775</v>
      </c>
      <c r="L151" s="5">
        <v>-0.00842718411686233</v>
      </c>
      <c r="M151" s="5">
        <v>0.4266666666666667</v>
      </c>
      <c r="N151" s="5">
        <v>-0.01930388219544843</v>
      </c>
      <c r="O151" s="5">
        <v>-0.006828975217097659</v>
      </c>
      <c r="P151" s="11" t="s">
        <v>24</v>
      </c>
      <c r="Q151" s="12">
        <v>49402.3</v>
      </c>
      <c r="R151" s="12">
        <v>49699.99</v>
      </c>
      <c r="S151" s="12">
        <v>49253.02</v>
      </c>
      <c r="T151" s="12">
        <v>49360.59</v>
      </c>
      <c r="U151" s="10">
        <v>43.28855245</v>
      </c>
    </row>
    <row r="152">
      <c r="A152" s="9">
        <v>44541.80906326766</v>
      </c>
      <c r="B152">
        <v>168.0</v>
      </c>
      <c r="C152">
        <v>90.0</v>
      </c>
      <c r="D152">
        <v>192.0</v>
      </c>
      <c r="E152" s="5">
        <v>0.37333333333333335</v>
      </c>
      <c r="F152" s="5">
        <v>0.015091477019187893</v>
      </c>
      <c r="G152" s="5">
        <v>0.6511627906976745</v>
      </c>
      <c r="H152" s="5">
        <v>0.004551215124614316</v>
      </c>
      <c r="I152" s="5">
        <v>0.2</v>
      </c>
      <c r="J152" s="5">
        <v>0.00421240517626062</v>
      </c>
      <c r="K152" s="5">
        <v>0.3488372093023256</v>
      </c>
      <c r="L152" s="5">
        <v>-0.004551215124614261</v>
      </c>
      <c r="M152" s="5">
        <v>0.4266666666666667</v>
      </c>
      <c r="N152" s="5">
        <v>-0.01930388219544843</v>
      </c>
      <c r="O152" s="5">
        <v>-0.005075429268605148</v>
      </c>
      <c r="P152" s="11" t="s">
        <v>24</v>
      </c>
      <c r="Q152" s="12">
        <v>49360.59</v>
      </c>
      <c r="R152" s="12">
        <v>49489.41</v>
      </c>
      <c r="S152" s="12">
        <v>49097.85</v>
      </c>
      <c r="T152" s="12">
        <v>49238.23</v>
      </c>
      <c r="U152" s="10">
        <v>12.74155006</v>
      </c>
    </row>
    <row r="153">
      <c r="A153" s="9">
        <v>44541.83644090927</v>
      </c>
      <c r="B153">
        <v>174.0</v>
      </c>
      <c r="C153">
        <v>86.0</v>
      </c>
      <c r="D153">
        <v>190.0</v>
      </c>
      <c r="E153" s="5">
        <v>0.38666666666666666</v>
      </c>
      <c r="F153" s="5">
        <v>0.0284248103525212</v>
      </c>
      <c r="G153" s="5">
        <v>0.6692307692307692</v>
      </c>
      <c r="H153" s="5">
        <v>0.022619193657709036</v>
      </c>
      <c r="I153" s="5">
        <v>0.19111111111111112</v>
      </c>
      <c r="J153" s="5">
        <v>-0.004676483712628271</v>
      </c>
      <c r="K153" s="5">
        <v>0.33076923076923076</v>
      </c>
      <c r="L153" s="5">
        <v>-0.02261919365770909</v>
      </c>
      <c r="M153" s="5">
        <v>0.4222222222222222</v>
      </c>
      <c r="N153" s="5">
        <v>-0.023748326639892903</v>
      </c>
      <c r="O153" s="5">
        <v>-0.005679265847145522</v>
      </c>
      <c r="P153" s="11" t="s">
        <v>24</v>
      </c>
      <c r="Q153" s="12">
        <v>49238.23</v>
      </c>
      <c r="R153" s="12">
        <v>49353.21</v>
      </c>
      <c r="S153" s="12">
        <v>49036.79</v>
      </c>
      <c r="T153" s="12">
        <v>49072.92</v>
      </c>
      <c r="U153" s="10">
        <v>10.62153934</v>
      </c>
    </row>
    <row r="154">
      <c r="A154" s="9">
        <v>44541.91530820779</v>
      </c>
      <c r="B154">
        <v>95.0</v>
      </c>
      <c r="C154">
        <v>58.0</v>
      </c>
      <c r="D154">
        <v>297.0</v>
      </c>
      <c r="E154" s="5">
        <v>0.2111111111111111</v>
      </c>
      <c r="F154" s="5">
        <v>-0.14713074520303435</v>
      </c>
      <c r="G154" s="5">
        <v>0.6209150326797386</v>
      </c>
      <c r="H154" s="5">
        <v>-0.025696542893321572</v>
      </c>
      <c r="I154" s="5">
        <v>0.1288888888888889</v>
      </c>
      <c r="J154" s="5">
        <v>-0.0668987059348505</v>
      </c>
      <c r="K154" s="5">
        <v>0.3790849673202614</v>
      </c>
      <c r="L154" s="5">
        <v>0.025696542893321572</v>
      </c>
      <c r="M154" s="5">
        <v>0.66</v>
      </c>
      <c r="N154" s="5">
        <v>0.2140294511378849</v>
      </c>
      <c r="O154" s="5">
        <v>-0.0012319182840359899</v>
      </c>
      <c r="P154" s="11" t="s">
        <v>24</v>
      </c>
      <c r="Q154" s="12">
        <v>49072.92</v>
      </c>
      <c r="R154" s="12">
        <v>49394.51</v>
      </c>
      <c r="S154" s="12">
        <v>49072.92</v>
      </c>
      <c r="T154" s="12">
        <v>49333.66</v>
      </c>
      <c r="U154" s="10">
        <v>2.38432337</v>
      </c>
    </row>
    <row r="155">
      <c r="A155" s="9">
        <v>44541.93443562161</v>
      </c>
      <c r="B155">
        <v>94.0</v>
      </c>
      <c r="C155">
        <v>57.0</v>
      </c>
      <c r="D155">
        <v>299.0</v>
      </c>
      <c r="E155" s="5">
        <v>0.2088888888888889</v>
      </c>
      <c r="F155" s="5">
        <v>-0.14935296742525656</v>
      </c>
      <c r="G155" s="5">
        <v>0.6225165562913907</v>
      </c>
      <c r="H155" s="5">
        <v>-0.02409501928166946</v>
      </c>
      <c r="I155" s="5">
        <v>0.12666666666666668</v>
      </c>
      <c r="J155" s="5">
        <v>-0.06912092815707271</v>
      </c>
      <c r="K155" s="5">
        <v>0.37748344370860926</v>
      </c>
      <c r="L155" s="5">
        <v>0.024095019281669405</v>
      </c>
      <c r="M155" s="5">
        <v>0.6644444444444444</v>
      </c>
      <c r="N155" s="5">
        <v>0.21847389558232927</v>
      </c>
      <c r="O155" s="5">
        <v>-0.0012319182840359899</v>
      </c>
      <c r="P155" s="11" t="s">
        <v>24</v>
      </c>
      <c r="Q155" s="12">
        <v>49072.92</v>
      </c>
      <c r="R155" s="12">
        <v>49394.51</v>
      </c>
      <c r="S155" s="12">
        <v>49072.92</v>
      </c>
      <c r="T155" s="12">
        <v>49333.66</v>
      </c>
      <c r="U155" s="10">
        <v>2.38432337</v>
      </c>
    </row>
    <row r="156">
      <c r="A156" s="9">
        <v>44542.32387736125</v>
      </c>
      <c r="B156">
        <v>152.0</v>
      </c>
      <c r="C156">
        <v>72.0</v>
      </c>
      <c r="D156">
        <v>226.0</v>
      </c>
      <c r="E156" s="5">
        <v>0.3377777777777778</v>
      </c>
      <c r="F156" s="5">
        <v>-0.02046407853636767</v>
      </c>
      <c r="G156" s="5">
        <v>0.6785714285714286</v>
      </c>
      <c r="H156" s="5">
        <v>0.031959852998368454</v>
      </c>
      <c r="I156" s="5">
        <v>0.16</v>
      </c>
      <c r="J156" s="5">
        <v>-0.03578759482373939</v>
      </c>
      <c r="K156" s="5">
        <v>0.32142857142857145</v>
      </c>
      <c r="L156" s="5">
        <v>-0.0319598529983684</v>
      </c>
      <c r="M156" s="5">
        <v>0.5022222222222222</v>
      </c>
      <c r="N156" s="5">
        <v>0.05625167336010711</v>
      </c>
      <c r="O156" s="5">
        <v>-0.001032703410306234</v>
      </c>
      <c r="P156" s="11" t="s">
        <v>24</v>
      </c>
      <c r="Q156" s="12">
        <v>49550.97</v>
      </c>
      <c r="R156" s="12">
        <v>49898.16</v>
      </c>
      <c r="S156" s="12">
        <v>49535.84</v>
      </c>
      <c r="T156" s="12">
        <v>49846.63</v>
      </c>
      <c r="U156" s="10">
        <v>24.33827735</v>
      </c>
    </row>
    <row r="157">
      <c r="A157" s="9">
        <v>44542.34520801992</v>
      </c>
      <c r="B157">
        <v>151.0</v>
      </c>
      <c r="C157">
        <v>72.0</v>
      </c>
      <c r="D157">
        <v>227.0</v>
      </c>
      <c r="E157" s="5">
        <v>0.33555555555555555</v>
      </c>
      <c r="F157" s="5">
        <v>-0.022686300758589906</v>
      </c>
      <c r="G157" s="5">
        <v>0.6771300448430493</v>
      </c>
      <c r="H157" s="5">
        <v>0.030518469269989135</v>
      </c>
      <c r="I157" s="5">
        <v>0.16</v>
      </c>
      <c r="J157" s="5">
        <v>-0.03578759482373939</v>
      </c>
      <c r="K157" s="5">
        <v>0.32286995515695066</v>
      </c>
      <c r="L157" s="5">
        <v>-0.03051846926998919</v>
      </c>
      <c r="M157" s="5">
        <v>0.5044444444444445</v>
      </c>
      <c r="N157" s="5">
        <v>0.05847389558232935</v>
      </c>
      <c r="O157" s="5">
        <v>-9.08708708708697E-4</v>
      </c>
      <c r="P157" s="11" t="s">
        <v>24</v>
      </c>
      <c r="Q157" s="12">
        <v>49846.63</v>
      </c>
      <c r="R157" s="12">
        <v>49950.0</v>
      </c>
      <c r="S157" s="12">
        <v>49564.6</v>
      </c>
      <c r="T157" s="12">
        <v>49904.61</v>
      </c>
      <c r="U157" s="10">
        <v>17.01048748</v>
      </c>
    </row>
    <row r="158">
      <c r="A158" s="9">
        <v>44542.37895826977</v>
      </c>
      <c r="B158">
        <v>152.0</v>
      </c>
      <c r="C158">
        <v>72.0</v>
      </c>
      <c r="D158">
        <v>226.0</v>
      </c>
      <c r="E158" s="5">
        <v>0.3377777777777778</v>
      </c>
      <c r="F158" s="5">
        <v>-0.02046407853636767</v>
      </c>
      <c r="G158" s="5">
        <v>0.6785714285714286</v>
      </c>
      <c r="H158" s="5">
        <v>0.031959852998368454</v>
      </c>
      <c r="I158" s="5">
        <v>0.16</v>
      </c>
      <c r="J158" s="5">
        <v>-0.03578759482373939</v>
      </c>
      <c r="K158" s="5">
        <v>0.32142857142857145</v>
      </c>
      <c r="L158" s="5">
        <v>-0.0319598529983684</v>
      </c>
      <c r="M158" s="5">
        <v>0.5022222222222222</v>
      </c>
      <c r="N158" s="5">
        <v>0.05625167336010711</v>
      </c>
      <c r="O158" s="5">
        <v>-0.006438378861226371</v>
      </c>
      <c r="P158" s="11" t="s">
        <v>24</v>
      </c>
      <c r="Q158" s="10">
        <v>49904.61</v>
      </c>
      <c r="R158" s="10">
        <v>49973.76</v>
      </c>
      <c r="S158" s="10">
        <v>49611.0</v>
      </c>
      <c r="T158" s="10">
        <v>49652.01</v>
      </c>
      <c r="U158" s="10">
        <v>18.40554813</v>
      </c>
    </row>
    <row r="159">
      <c r="A159" s="9">
        <v>44542.48538290852</v>
      </c>
      <c r="B159">
        <v>150.0</v>
      </c>
      <c r="C159">
        <v>73.0</v>
      </c>
      <c r="D159">
        <v>227.0</v>
      </c>
      <c r="E159" s="5">
        <v>0.3333333333333333</v>
      </c>
      <c r="F159" s="5">
        <v>-0.024908522980812142</v>
      </c>
      <c r="G159" s="5">
        <v>0.672645739910314</v>
      </c>
      <c r="H159" s="5">
        <v>0.026034164337253807</v>
      </c>
      <c r="I159" s="5">
        <v>0.1622222222222222</v>
      </c>
      <c r="J159" s="5">
        <v>-0.03356537260151718</v>
      </c>
      <c r="K159" s="5">
        <v>0.3273542600896861</v>
      </c>
      <c r="L159" s="5">
        <v>-0.02603416433725375</v>
      </c>
      <c r="M159" s="5">
        <v>0.5044444444444445</v>
      </c>
      <c r="N159" s="5">
        <v>0.05847389558232935</v>
      </c>
      <c r="O159" s="5">
        <v>-0.003576699576053043</v>
      </c>
      <c r="P159" s="11" t="s">
        <v>24</v>
      </c>
      <c r="Q159" s="12">
        <v>49909.91</v>
      </c>
      <c r="R159" s="12">
        <v>50485.09</v>
      </c>
      <c r="S159" s="12">
        <v>49822.42</v>
      </c>
      <c r="T159" s="12">
        <v>50304.52</v>
      </c>
      <c r="U159" s="10">
        <v>116.30015328</v>
      </c>
    </row>
    <row r="160">
      <c r="A160" s="9">
        <v>44542.51572108125</v>
      </c>
      <c r="B160">
        <v>174.0</v>
      </c>
      <c r="C160">
        <v>83.0</v>
      </c>
      <c r="D160">
        <v>193.0</v>
      </c>
      <c r="E160" s="5">
        <v>0.38666666666666666</v>
      </c>
      <c r="F160" s="5">
        <v>0.0284248103525212</v>
      </c>
      <c r="G160" s="5">
        <v>0.6770428015564203</v>
      </c>
      <c r="H160" s="5">
        <v>0.030431225983360122</v>
      </c>
      <c r="I160" s="5">
        <v>0.18444444444444444</v>
      </c>
      <c r="J160" s="5">
        <v>-0.011343150379294953</v>
      </c>
      <c r="K160" s="5">
        <v>0.3229571984435798</v>
      </c>
      <c r="L160" s="5">
        <v>-0.030431225983360066</v>
      </c>
      <c r="M160" s="5">
        <v>0.4288888888888889</v>
      </c>
      <c r="N160" s="5">
        <v>-0.01708165997322625</v>
      </c>
      <c r="O160" s="5">
        <v>-0.005789978365816105</v>
      </c>
      <c r="P160" s="11" t="s">
        <v>24</v>
      </c>
      <c r="Q160" s="12">
        <v>50304.52</v>
      </c>
      <c r="R160" s="12">
        <v>50808.48</v>
      </c>
      <c r="S160" s="12">
        <v>50280.1</v>
      </c>
      <c r="T160" s="12">
        <v>50514.3</v>
      </c>
      <c r="U160" s="10">
        <v>56.8776989</v>
      </c>
    </row>
    <row r="161">
      <c r="A161" s="9">
        <v>44542.54693733766</v>
      </c>
      <c r="B161">
        <v>179.0</v>
      </c>
      <c r="C161">
        <v>82.0</v>
      </c>
      <c r="D161">
        <v>189.0</v>
      </c>
      <c r="E161" s="5">
        <v>0.3977777777777778</v>
      </c>
      <c r="F161" s="5">
        <v>0.03953592146363233</v>
      </c>
      <c r="G161" s="5">
        <v>0.685823754789272</v>
      </c>
      <c r="H161" s="5">
        <v>0.039212179216211895</v>
      </c>
      <c r="I161" s="5">
        <v>0.18222222222222223</v>
      </c>
      <c r="J161" s="5">
        <v>-0.013565372601517162</v>
      </c>
      <c r="K161" s="5">
        <v>0.31417624521072796</v>
      </c>
      <c r="L161" s="5">
        <v>-0.039212179216211895</v>
      </c>
      <c r="M161" s="5">
        <v>0.42</v>
      </c>
      <c r="N161" s="5">
        <v>-0.02597054886211514</v>
      </c>
      <c r="O161" s="5">
        <v>-0.007353626848828334</v>
      </c>
      <c r="P161" s="11" t="s">
        <v>24</v>
      </c>
      <c r="Q161" s="10">
        <v>50514.3</v>
      </c>
      <c r="R161" s="10">
        <v>50615.84</v>
      </c>
      <c r="S161" s="10">
        <v>50167.8</v>
      </c>
      <c r="T161" s="10">
        <v>50243.63</v>
      </c>
      <c r="U161" s="10">
        <v>15.15578589</v>
      </c>
    </row>
    <row r="162">
      <c r="A162" s="9">
        <v>44542.654496634874</v>
      </c>
      <c r="B162">
        <v>171.0</v>
      </c>
      <c r="C162">
        <v>85.0</v>
      </c>
      <c r="D162">
        <v>194.0</v>
      </c>
      <c r="E162" s="5">
        <v>0.38</v>
      </c>
      <c r="F162" s="5">
        <v>0.021758143685854547</v>
      </c>
      <c r="G162" s="5">
        <v>0.66796875</v>
      </c>
      <c r="H162" s="5">
        <v>0.02135717442693985</v>
      </c>
      <c r="I162" s="5">
        <v>0.18888888888888888</v>
      </c>
      <c r="J162" s="5">
        <v>-0.0068987059348505075</v>
      </c>
      <c r="K162" s="5">
        <v>0.33203125</v>
      </c>
      <c r="L162" s="5">
        <v>-0.02135717442693985</v>
      </c>
      <c r="M162" s="5">
        <v>0.4311111111111111</v>
      </c>
      <c r="N162" s="5">
        <v>-0.014859437751004012</v>
      </c>
      <c r="O162" s="5">
        <v>-0.007808573039552049</v>
      </c>
      <c r="P162" s="11" t="s">
        <v>24</v>
      </c>
      <c r="Q162" s="12">
        <v>50294.15</v>
      </c>
      <c r="R162" s="12">
        <v>50333.14</v>
      </c>
      <c r="S162" s="12">
        <v>49897.17</v>
      </c>
      <c r="T162" s="12">
        <v>49940.11</v>
      </c>
      <c r="U162" s="10">
        <v>38.39647743</v>
      </c>
    </row>
    <row r="163">
      <c r="A163" s="9">
        <v>44542.76995175699</v>
      </c>
      <c r="B163">
        <v>173.0</v>
      </c>
      <c r="C163">
        <v>80.0</v>
      </c>
      <c r="D163">
        <v>197.0</v>
      </c>
      <c r="E163" s="5">
        <v>0.3844444444444444</v>
      </c>
      <c r="F163" s="5">
        <v>0.026202588130298965</v>
      </c>
      <c r="G163" s="5">
        <v>0.6837944664031621</v>
      </c>
      <c r="H163" s="5">
        <v>0.037182890830101956</v>
      </c>
      <c r="I163" s="5">
        <v>0.17777777777777778</v>
      </c>
      <c r="J163" s="5">
        <v>-0.018009817045961607</v>
      </c>
      <c r="K163" s="5">
        <v>0.31620553359683795</v>
      </c>
      <c r="L163" s="5">
        <v>-0.0371828908301019</v>
      </c>
      <c r="M163" s="5">
        <v>0.43777777777777777</v>
      </c>
      <c r="N163" s="5">
        <v>-0.008192771084337358</v>
      </c>
      <c r="O163" s="5">
        <v>-0.011672902289244433</v>
      </c>
      <c r="P163" s="11" t="s">
        <v>24</v>
      </c>
      <c r="Q163" s="12">
        <v>50110.3</v>
      </c>
      <c r="R163" s="12">
        <v>50224.87</v>
      </c>
      <c r="S163" s="12">
        <v>49582.98</v>
      </c>
      <c r="T163" s="12">
        <v>49638.6</v>
      </c>
      <c r="U163" s="10">
        <v>33.04237716</v>
      </c>
    </row>
    <row r="164">
      <c r="A164" s="9">
        <v>44542.81347187933</v>
      </c>
      <c r="B164">
        <v>175.0</v>
      </c>
      <c r="C164">
        <v>80.0</v>
      </c>
      <c r="D164">
        <v>195.0</v>
      </c>
      <c r="E164" s="5">
        <v>0.3888888888888889</v>
      </c>
      <c r="F164" s="5">
        <v>0.030647032574743438</v>
      </c>
      <c r="G164" s="5">
        <v>0.6862745098039216</v>
      </c>
      <c r="H164" s="5">
        <v>0.039662934230861424</v>
      </c>
      <c r="I164" s="5">
        <v>0.17777777777777778</v>
      </c>
      <c r="J164" s="5">
        <v>-0.018009817045961607</v>
      </c>
      <c r="K164" s="5">
        <v>0.3137254901960784</v>
      </c>
      <c r="L164" s="5">
        <v>-0.039662934230861424</v>
      </c>
      <c r="M164" s="5">
        <v>0.43333333333333335</v>
      </c>
      <c r="N164" s="5">
        <v>-0.012637215528781776</v>
      </c>
      <c r="O164" s="5">
        <v>-0.02028871354064897</v>
      </c>
      <c r="P164" s="11" t="s">
        <v>24</v>
      </c>
      <c r="Q164" s="12">
        <v>49638.6</v>
      </c>
      <c r="R164" s="12">
        <v>49640.9</v>
      </c>
      <c r="S164" s="12">
        <v>48608.84</v>
      </c>
      <c r="T164" s="12">
        <v>48633.75</v>
      </c>
      <c r="U164" s="10">
        <v>51.89666442</v>
      </c>
    </row>
    <row r="165">
      <c r="A165" s="9">
        <v>44542.84147216178</v>
      </c>
      <c r="B165">
        <v>174.0</v>
      </c>
      <c r="C165">
        <v>84.0</v>
      </c>
      <c r="D165">
        <v>192.0</v>
      </c>
      <c r="E165" s="5">
        <v>0.38666666666666666</v>
      </c>
      <c r="F165" s="5">
        <v>0.0284248103525212</v>
      </c>
      <c r="G165" s="5">
        <v>0.6744186046511628</v>
      </c>
      <c r="H165" s="5">
        <v>0.02780702907810262</v>
      </c>
      <c r="I165" s="5">
        <v>0.18666666666666668</v>
      </c>
      <c r="J165" s="5">
        <v>-0.009120928157072716</v>
      </c>
      <c r="K165" s="5">
        <v>0.32558139534883723</v>
      </c>
      <c r="L165" s="5">
        <v>-0.02780702907810262</v>
      </c>
      <c r="M165" s="5">
        <v>0.4266666666666667</v>
      </c>
      <c r="N165" s="5">
        <v>-0.01930388219544843</v>
      </c>
      <c r="O165" s="5">
        <v>-0.002077967210433817</v>
      </c>
      <c r="P165" s="11" t="s">
        <v>24</v>
      </c>
      <c r="Q165" s="12">
        <v>48633.75</v>
      </c>
      <c r="R165" s="12">
        <v>48918.0</v>
      </c>
      <c r="S165" s="12">
        <v>48490.81</v>
      </c>
      <c r="T165" s="12">
        <v>48816.35</v>
      </c>
      <c r="U165" s="10">
        <v>57.87717762</v>
      </c>
    </row>
    <row r="166">
      <c r="A166" s="9">
        <v>44542.879246249075</v>
      </c>
      <c r="B166">
        <v>171.0</v>
      </c>
      <c r="C166">
        <v>85.0</v>
      </c>
      <c r="D166">
        <v>194.0</v>
      </c>
      <c r="E166" s="5">
        <v>0.38</v>
      </c>
      <c r="F166" s="5">
        <v>0.021758143685854547</v>
      </c>
      <c r="G166" s="5">
        <v>0.66796875</v>
      </c>
      <c r="H166" s="5">
        <v>0.02135717442693985</v>
      </c>
      <c r="I166" s="5">
        <v>0.18888888888888888</v>
      </c>
      <c r="J166" s="5">
        <v>-0.0068987059348505075</v>
      </c>
      <c r="K166" s="5">
        <v>0.33203125</v>
      </c>
      <c r="L166" s="5">
        <v>-0.02135717442693985</v>
      </c>
      <c r="M166" s="5">
        <v>0.4311111111111111</v>
      </c>
      <c r="N166" s="5">
        <v>-0.014859437751004012</v>
      </c>
      <c r="O166" s="5">
        <v>-0.004019585678176482</v>
      </c>
      <c r="P166" s="11" t="s">
        <v>24</v>
      </c>
      <c r="Q166" s="12">
        <v>48816.35</v>
      </c>
      <c r="R166" s="12">
        <v>49097.1</v>
      </c>
      <c r="S166" s="12">
        <v>48743.13</v>
      </c>
      <c r="T166" s="12">
        <v>48899.75</v>
      </c>
      <c r="U166" s="10">
        <v>26.84705678</v>
      </c>
    </row>
    <row r="167">
      <c r="A167" s="9">
        <v>44542.91718971764</v>
      </c>
      <c r="B167">
        <v>133.0</v>
      </c>
      <c r="C167">
        <v>109.0</v>
      </c>
      <c r="D167">
        <v>208.0</v>
      </c>
      <c r="E167" s="5">
        <v>0.29555555555555557</v>
      </c>
      <c r="F167" s="5">
        <v>-0.06268630075858989</v>
      </c>
      <c r="G167" s="5">
        <v>0.5495867768595041</v>
      </c>
      <c r="H167" s="5">
        <v>-0.09702479871355607</v>
      </c>
      <c r="I167" s="5">
        <v>0.24222222222222223</v>
      </c>
      <c r="J167" s="5">
        <v>0.046434627398482836</v>
      </c>
      <c r="K167" s="5">
        <v>0.45041322314049587</v>
      </c>
      <c r="L167" s="5">
        <v>0.09702479871355602</v>
      </c>
      <c r="M167" s="5">
        <v>0.4622222222222222</v>
      </c>
      <c r="N167" s="5">
        <v>0.016251673360107077</v>
      </c>
      <c r="O167" s="5">
        <v>-0.001369921840575879</v>
      </c>
      <c r="P167" s="11" t="s">
        <v>24</v>
      </c>
      <c r="Q167" s="12">
        <v>48899.75</v>
      </c>
      <c r="R167" s="12">
        <v>49134.19</v>
      </c>
      <c r="S167" s="12">
        <v>48797.77</v>
      </c>
      <c r="T167" s="12">
        <v>49066.88</v>
      </c>
      <c r="U167" s="10">
        <v>29.84345617</v>
      </c>
    </row>
    <row r="168">
      <c r="A168" s="9">
        <v>44543.27872926701</v>
      </c>
      <c r="B168">
        <v>144.0</v>
      </c>
      <c r="C168">
        <v>134.0</v>
      </c>
      <c r="D168">
        <v>172.0</v>
      </c>
      <c r="E168" s="5">
        <v>0.32</v>
      </c>
      <c r="F168" s="5">
        <v>-0.03824185631414545</v>
      </c>
      <c r="G168" s="5">
        <v>0.5179856115107914</v>
      </c>
      <c r="H168" s="5">
        <v>-0.12862596406226878</v>
      </c>
      <c r="I168" s="5">
        <v>0.29777777777777775</v>
      </c>
      <c r="J168" s="5">
        <v>0.10199018295403836</v>
      </c>
      <c r="K168" s="5">
        <v>0.48201438848920863</v>
      </c>
      <c r="L168" s="5">
        <v>0.12862596406226878</v>
      </c>
      <c r="M168" s="5">
        <v>0.38222222222222224</v>
      </c>
      <c r="N168" s="5">
        <v>-0.06374832663989288</v>
      </c>
      <c r="O168" s="5">
        <v>-0.008478807570167357</v>
      </c>
      <c r="P168" s="11" t="s">
        <v>24</v>
      </c>
      <c r="Q168" s="12">
        <v>48868.28</v>
      </c>
      <c r="R168" s="12">
        <v>49029.3</v>
      </c>
      <c r="S168" s="12">
        <v>48580.91</v>
      </c>
      <c r="T168" s="12">
        <v>48613.59</v>
      </c>
      <c r="U168" s="10">
        <v>44.20492275</v>
      </c>
    </row>
    <row r="169">
      <c r="A169" s="9">
        <v>44543.36052736483</v>
      </c>
      <c r="B169">
        <v>146.0</v>
      </c>
      <c r="C169">
        <v>133.0</v>
      </c>
      <c r="D169">
        <v>171.0</v>
      </c>
      <c r="E169" s="5">
        <v>0.3244444444444444</v>
      </c>
      <c r="F169" s="5">
        <v>-0.03379741186970103</v>
      </c>
      <c r="G169" s="5">
        <v>0.5232974910394266</v>
      </c>
      <c r="H169" s="5">
        <v>-0.12331408453363357</v>
      </c>
      <c r="I169" s="5">
        <v>0.29555555555555557</v>
      </c>
      <c r="J169" s="5">
        <v>0.09976796073181618</v>
      </c>
      <c r="K169" s="5">
        <v>0.4767025089605735</v>
      </c>
      <c r="L169" s="5">
        <v>0.12331408453363363</v>
      </c>
      <c r="M169" s="5">
        <v>0.38</v>
      </c>
      <c r="N169" s="5">
        <v>-0.06597054886211512</v>
      </c>
      <c r="O169" s="5">
        <v>-0.010836776445931874</v>
      </c>
      <c r="P169" s="11" t="s">
        <v>24</v>
      </c>
      <c r="Q169" s="12">
        <v>48459.06</v>
      </c>
      <c r="R169" s="12">
        <v>48459.06</v>
      </c>
      <c r="S169" s="12">
        <v>47704.97</v>
      </c>
      <c r="T169" s="12">
        <v>47933.92</v>
      </c>
      <c r="U169" s="10">
        <v>102.65897136</v>
      </c>
    </row>
    <row r="170">
      <c r="A170" s="9">
        <v>44543.38745895877</v>
      </c>
      <c r="B170">
        <v>145.0</v>
      </c>
      <c r="C170">
        <v>133.0</v>
      </c>
      <c r="D170">
        <v>172.0</v>
      </c>
      <c r="E170" s="5">
        <v>0.32222222222222224</v>
      </c>
      <c r="F170" s="5">
        <v>-0.036019634091923214</v>
      </c>
      <c r="G170" s="5">
        <v>0.5215827338129496</v>
      </c>
      <c r="H170" s="5">
        <v>-0.12502884176011053</v>
      </c>
      <c r="I170" s="5">
        <v>0.29555555555555557</v>
      </c>
      <c r="J170" s="5">
        <v>0.09976796073181618</v>
      </c>
      <c r="K170" s="5">
        <v>0.4784172661870504</v>
      </c>
      <c r="L170" s="5">
        <v>0.12502884176011053</v>
      </c>
      <c r="M170" s="5">
        <v>0.38222222222222224</v>
      </c>
      <c r="N170" s="5">
        <v>-0.06374832663989288</v>
      </c>
      <c r="O170" s="5">
        <v>-0.014215740049795396</v>
      </c>
      <c r="P170" s="11" t="s">
        <v>24</v>
      </c>
      <c r="Q170" s="12">
        <v>47933.92</v>
      </c>
      <c r="R170" s="12">
        <v>47948.26</v>
      </c>
      <c r="S170" s="12">
        <v>47013.32</v>
      </c>
      <c r="T170" s="12">
        <v>47266.64</v>
      </c>
      <c r="U170" s="10">
        <v>124.29339428</v>
      </c>
    </row>
    <row r="171">
      <c r="A171" s="9">
        <v>44543.42438565765</v>
      </c>
      <c r="B171">
        <v>143.0</v>
      </c>
      <c r="C171">
        <v>133.0</v>
      </c>
      <c r="D171">
        <v>174.0</v>
      </c>
      <c r="E171" s="5">
        <v>0.31777777777777777</v>
      </c>
      <c r="F171" s="5">
        <v>-0.04046407853636769</v>
      </c>
      <c r="G171" s="5">
        <v>0.5181159420289855</v>
      </c>
      <c r="H171" s="5">
        <v>-0.12849563354407467</v>
      </c>
      <c r="I171" s="5">
        <v>0.29555555555555557</v>
      </c>
      <c r="J171" s="5">
        <v>0.09976796073181618</v>
      </c>
      <c r="K171" s="5">
        <v>0.48188405797101447</v>
      </c>
      <c r="L171" s="5">
        <v>0.12849563354407462</v>
      </c>
      <c r="M171" s="5">
        <v>0.38666666666666666</v>
      </c>
      <c r="N171" s="5">
        <v>-0.059303882195448465</v>
      </c>
      <c r="O171" s="5">
        <v>-0.008154814054638753</v>
      </c>
      <c r="P171" s="11" t="s">
        <v>24</v>
      </c>
      <c r="Q171" s="12">
        <v>47266.64</v>
      </c>
      <c r="R171" s="12">
        <v>47562.09</v>
      </c>
      <c r="S171" s="12">
        <v>46670.48</v>
      </c>
      <c r="T171" s="12">
        <v>47174.23</v>
      </c>
      <c r="U171" s="10">
        <v>128.91173719</v>
      </c>
    </row>
    <row r="172">
      <c r="A172" s="9">
        <v>44543.49288432212</v>
      </c>
      <c r="B172">
        <v>142.0</v>
      </c>
      <c r="C172">
        <v>134.0</v>
      </c>
      <c r="D172">
        <v>174.0</v>
      </c>
      <c r="E172" s="5">
        <v>0.31555555555555553</v>
      </c>
      <c r="F172" s="5">
        <v>-0.04268630075858992</v>
      </c>
      <c r="G172" s="5">
        <v>0.5144927536231884</v>
      </c>
      <c r="H172" s="5">
        <v>-0.1321188219498718</v>
      </c>
      <c r="I172" s="5">
        <v>0.29777777777777775</v>
      </c>
      <c r="J172" s="5">
        <v>0.10199018295403836</v>
      </c>
      <c r="K172" s="5">
        <v>0.4855072463768116</v>
      </c>
      <c r="L172" s="5">
        <v>0.13211882194987173</v>
      </c>
      <c r="M172" s="5">
        <v>0.38666666666666666</v>
      </c>
      <c r="N172" s="5">
        <v>-0.059303882195448465</v>
      </c>
      <c r="O172" s="5">
        <v>-0.007918791430015655</v>
      </c>
      <c r="P172" s="11" t="s">
        <v>24</v>
      </c>
      <c r="Q172" s="12">
        <v>47174.23</v>
      </c>
      <c r="R172" s="12">
        <v>47915.14</v>
      </c>
      <c r="S172" s="12">
        <v>47086.14</v>
      </c>
      <c r="T172" s="12">
        <v>47535.71</v>
      </c>
      <c r="U172" s="10">
        <v>166.23391854</v>
      </c>
    </row>
    <row r="173">
      <c r="A173" s="9">
        <v>44543.52224549411</v>
      </c>
      <c r="B173">
        <v>145.0</v>
      </c>
      <c r="C173">
        <v>133.0</v>
      </c>
      <c r="D173">
        <v>172.0</v>
      </c>
      <c r="E173" s="5">
        <v>0.32222222222222224</v>
      </c>
      <c r="F173" s="5">
        <v>-0.036019634091923214</v>
      </c>
      <c r="G173" s="5">
        <v>0.5215827338129496</v>
      </c>
      <c r="H173" s="5">
        <v>-0.12502884176011053</v>
      </c>
      <c r="I173" s="5">
        <v>0.29555555555555557</v>
      </c>
      <c r="J173" s="5">
        <v>0.09976796073181618</v>
      </c>
      <c r="K173" s="5">
        <v>0.4784172661870504</v>
      </c>
      <c r="L173" s="5">
        <v>0.12502884176011053</v>
      </c>
      <c r="M173" s="5">
        <v>0.38222222222222224</v>
      </c>
      <c r="N173" s="5">
        <v>-0.06374832663989288</v>
      </c>
      <c r="O173" s="5">
        <v>-0.004969273764096063</v>
      </c>
      <c r="P173" s="11" t="s">
        <v>24</v>
      </c>
      <c r="Q173" s="12">
        <v>47535.71</v>
      </c>
      <c r="R173" s="12">
        <v>47705.16</v>
      </c>
      <c r="S173" s="12">
        <v>47293.0</v>
      </c>
      <c r="T173" s="12">
        <v>47468.1</v>
      </c>
      <c r="U173" s="10">
        <v>63.47818387</v>
      </c>
    </row>
    <row r="174">
      <c r="A174" s="9">
        <v>44543.57249550597</v>
      </c>
      <c r="B174">
        <v>150.0</v>
      </c>
      <c r="C174">
        <v>129.0</v>
      </c>
      <c r="D174">
        <v>171.0</v>
      </c>
      <c r="E174" s="5">
        <v>0.3333333333333333</v>
      </c>
      <c r="F174" s="5">
        <v>-0.024908522980812142</v>
      </c>
      <c r="G174" s="5">
        <v>0.5376344086021505</v>
      </c>
      <c r="H174" s="5">
        <v>-0.10897716697090964</v>
      </c>
      <c r="I174" s="5">
        <v>0.2866666666666667</v>
      </c>
      <c r="J174" s="5">
        <v>0.09087907184292729</v>
      </c>
      <c r="K174" s="5">
        <v>0.46236559139784944</v>
      </c>
      <c r="L174" s="5">
        <v>0.10897716697090959</v>
      </c>
      <c r="M174" s="5">
        <v>0.38</v>
      </c>
      <c r="N174" s="5">
        <v>-0.06597054886211512</v>
      </c>
      <c r="O174" s="5">
        <v>-0.015118363701096092</v>
      </c>
      <c r="P174" s="11" t="s">
        <v>24</v>
      </c>
      <c r="Q174" s="12">
        <v>47468.1</v>
      </c>
      <c r="R174" s="12">
        <v>47468.1</v>
      </c>
      <c r="S174" s="12">
        <v>45618.84</v>
      </c>
      <c r="T174" s="12">
        <v>46750.46</v>
      </c>
      <c r="U174" s="10">
        <v>417.26072405</v>
      </c>
    </row>
    <row r="175">
      <c r="A175" s="9">
        <v>44543.58586801292</v>
      </c>
      <c r="B175">
        <v>145.0</v>
      </c>
      <c r="C175">
        <v>131.0</v>
      </c>
      <c r="D175">
        <v>174.0</v>
      </c>
      <c r="E175" s="5">
        <v>0.32222222222222224</v>
      </c>
      <c r="F175" s="5">
        <v>-0.036019634091923214</v>
      </c>
      <c r="G175" s="5">
        <v>0.5253623188405797</v>
      </c>
      <c r="H175" s="5">
        <v>-0.12124925673248044</v>
      </c>
      <c r="I175" s="5">
        <v>0.2911111111111111</v>
      </c>
      <c r="J175" s="5">
        <v>0.0953235162873717</v>
      </c>
      <c r="K175" s="5">
        <v>0.4746376811594203</v>
      </c>
      <c r="L175" s="5">
        <v>0.12124925673248044</v>
      </c>
      <c r="M175" s="5">
        <v>0.38666666666666666</v>
      </c>
      <c r="N175" s="5">
        <v>-0.059303882195448465</v>
      </c>
      <c r="O175" s="5">
        <v>-0.007539499100580856</v>
      </c>
      <c r="P175" s="11" t="s">
        <v>24</v>
      </c>
      <c r="Q175" s="12">
        <v>46750.46</v>
      </c>
      <c r="R175" s="12">
        <v>46985.88</v>
      </c>
      <c r="S175" s="12">
        <v>46378.0</v>
      </c>
      <c r="T175" s="12">
        <v>46631.63</v>
      </c>
      <c r="U175" s="10">
        <v>81.93473392</v>
      </c>
    </row>
    <row r="176">
      <c r="A176" s="9">
        <v>44543.6676993016</v>
      </c>
      <c r="B176">
        <v>146.0</v>
      </c>
      <c r="C176">
        <v>131.0</v>
      </c>
      <c r="D176">
        <v>173.0</v>
      </c>
      <c r="E176" s="5">
        <v>0.3244444444444444</v>
      </c>
      <c r="F176" s="5">
        <v>-0.03379741186970103</v>
      </c>
      <c r="G176" s="5">
        <v>0.5270758122743683</v>
      </c>
      <c r="H176" s="5">
        <v>-0.11953576329869187</v>
      </c>
      <c r="I176" s="5">
        <v>0.2911111111111111</v>
      </c>
      <c r="J176" s="5">
        <v>0.0953235162873717</v>
      </c>
      <c r="K176" s="5">
        <v>0.4729241877256318</v>
      </c>
      <c r="L176" s="5">
        <v>0.11953576329869192</v>
      </c>
      <c r="M176" s="5">
        <v>0.3844444444444444</v>
      </c>
      <c r="N176" s="5">
        <v>-0.0615261044176707</v>
      </c>
      <c r="O176" s="5">
        <v>-0.008059192930541425</v>
      </c>
      <c r="P176" s="11" t="s">
        <v>24</v>
      </c>
      <c r="Q176" s="12">
        <v>46838.89</v>
      </c>
      <c r="R176" s="12">
        <v>47297.54</v>
      </c>
      <c r="S176" s="12">
        <v>46721.61</v>
      </c>
      <c r="T176" s="12">
        <v>46916.36</v>
      </c>
      <c r="U176" s="10">
        <v>89.85831055</v>
      </c>
    </row>
    <row r="177">
      <c r="A177" s="9">
        <v>44543.94986437991</v>
      </c>
      <c r="B177">
        <v>148.0</v>
      </c>
      <c r="C177">
        <v>122.0</v>
      </c>
      <c r="D177">
        <v>180.0</v>
      </c>
      <c r="E177" s="5">
        <v>0.3288888888888889</v>
      </c>
      <c r="F177" s="5">
        <v>-0.02935296742525656</v>
      </c>
      <c r="G177" s="5">
        <v>0.5481481481481482</v>
      </c>
      <c r="H177" s="5">
        <v>-0.09846342742491199</v>
      </c>
      <c r="I177" s="5">
        <v>0.27111111111111114</v>
      </c>
      <c r="J177" s="5">
        <v>0.07532351628737174</v>
      </c>
      <c r="K177" s="5">
        <v>0.45185185185185184</v>
      </c>
      <c r="L177" s="5">
        <v>0.09846342742491199</v>
      </c>
      <c r="M177" s="5">
        <v>0.4</v>
      </c>
      <c r="N177" s="5">
        <v>-0.0459705488621151</v>
      </c>
      <c r="O177" s="5">
        <v>-0.004077459010923921</v>
      </c>
      <c r="P177" s="11" t="s">
        <v>24</v>
      </c>
      <c r="Q177" s="12">
        <v>46968.47</v>
      </c>
      <c r="R177" s="12">
        <v>47205.87</v>
      </c>
      <c r="S177" s="12">
        <v>46921.79</v>
      </c>
      <c r="T177" s="12">
        <v>47013.39</v>
      </c>
      <c r="U177" s="10">
        <v>20.54528891</v>
      </c>
    </row>
    <row r="178">
      <c r="A178" s="9">
        <v>44543.96859303048</v>
      </c>
      <c r="B178">
        <v>146.0</v>
      </c>
      <c r="C178">
        <v>123.0</v>
      </c>
      <c r="D178">
        <v>181.0</v>
      </c>
      <c r="E178" s="5">
        <v>0.3244444444444444</v>
      </c>
      <c r="F178" s="5">
        <v>-0.03379741186970103</v>
      </c>
      <c r="G178" s="5">
        <v>0.5427509293680297</v>
      </c>
      <c r="H178" s="5">
        <v>-0.10386064620503044</v>
      </c>
      <c r="I178" s="5">
        <v>0.2733333333333333</v>
      </c>
      <c r="J178" s="5">
        <v>0.07754573850959393</v>
      </c>
      <c r="K178" s="5">
        <v>0.45724907063197023</v>
      </c>
      <c r="L178" s="5">
        <v>0.10386064620503038</v>
      </c>
      <c r="M178" s="5">
        <v>0.4022222222222222</v>
      </c>
      <c r="N178" s="5">
        <v>-0.04374832663989292</v>
      </c>
      <c r="O178" s="5">
        <v>-0.008685128859680103</v>
      </c>
      <c r="P178" s="11" t="s">
        <v>24</v>
      </c>
      <c r="Q178" s="12">
        <v>47013.39</v>
      </c>
      <c r="R178" s="12">
        <v>47133.44</v>
      </c>
      <c r="S178" s="12">
        <v>46705.87</v>
      </c>
      <c r="T178" s="12">
        <v>46724.08</v>
      </c>
      <c r="U178" s="10">
        <v>14.64401829</v>
      </c>
    </row>
    <row r="179">
      <c r="A179" s="9">
        <v>44544.27085264279</v>
      </c>
      <c r="B179">
        <v>180.0</v>
      </c>
      <c r="C179">
        <v>100.0</v>
      </c>
      <c r="D179">
        <v>170.0</v>
      </c>
      <c r="E179" s="5">
        <v>0.4</v>
      </c>
      <c r="F179" s="5">
        <v>0.041758143685854565</v>
      </c>
      <c r="G179" s="5">
        <v>0.6428571428571429</v>
      </c>
      <c r="H179" s="5">
        <v>-0.003754432715917244</v>
      </c>
      <c r="I179" s="5">
        <v>0.2222222222222222</v>
      </c>
      <c r="J179" s="5">
        <v>0.02643462739848282</v>
      </c>
      <c r="K179" s="5">
        <v>0.35714285714285715</v>
      </c>
      <c r="L179" s="5">
        <v>0.0037544327159172997</v>
      </c>
      <c r="M179" s="5">
        <v>0.37777777777777777</v>
      </c>
      <c r="N179" s="5">
        <v>-0.06819277108433736</v>
      </c>
      <c r="O179" s="5">
        <v>-0.009256351420430456</v>
      </c>
      <c r="P179" s="11" t="s">
        <v>24</v>
      </c>
      <c r="Q179" s="10">
        <v>47639.78</v>
      </c>
      <c r="R179" s="10">
        <v>47986.51</v>
      </c>
      <c r="S179" s="10">
        <v>47535.2</v>
      </c>
      <c r="T179" s="10">
        <v>47542.33</v>
      </c>
      <c r="U179" s="10">
        <v>24.74931414</v>
      </c>
    </row>
    <row r="180">
      <c r="A180" s="9">
        <v>44544.32024944769</v>
      </c>
      <c r="B180">
        <v>182.0</v>
      </c>
      <c r="C180">
        <v>100.0</v>
      </c>
      <c r="D180">
        <v>168.0</v>
      </c>
      <c r="E180" s="5">
        <v>0.40444444444444444</v>
      </c>
      <c r="F180" s="5">
        <v>0.04620258813029898</v>
      </c>
      <c r="G180" s="5">
        <v>0.6453900709219859</v>
      </c>
      <c r="H180" s="5">
        <v>-0.00122150465107429</v>
      </c>
      <c r="I180" s="5">
        <v>0.2222222222222222</v>
      </c>
      <c r="J180" s="5">
        <v>0.02643462739848282</v>
      </c>
      <c r="K180" s="5">
        <v>0.3546099290780142</v>
      </c>
      <c r="L180" s="5">
        <v>0.0012215046510743455</v>
      </c>
      <c r="M180" s="5">
        <v>0.37333333333333335</v>
      </c>
      <c r="N180" s="5">
        <v>-0.07263721552878177</v>
      </c>
      <c r="O180" s="5">
        <v>-0.010446600288516194</v>
      </c>
      <c r="P180" s="11" t="s">
        <v>24</v>
      </c>
      <c r="Q180" s="12">
        <v>47542.33</v>
      </c>
      <c r="R180" s="12">
        <v>47685.37</v>
      </c>
      <c r="S180" s="12">
        <v>47019.58</v>
      </c>
      <c r="T180" s="12">
        <v>47187.22</v>
      </c>
      <c r="U180" s="10">
        <v>25.28166265</v>
      </c>
    </row>
    <row r="181">
      <c r="A181" s="9">
        <v>44544.3758396048</v>
      </c>
      <c r="B181">
        <v>180.0</v>
      </c>
      <c r="C181">
        <v>103.0</v>
      </c>
      <c r="D181">
        <v>167.0</v>
      </c>
      <c r="E181" s="5">
        <v>0.4</v>
      </c>
      <c r="F181" s="5">
        <v>0.041758143685854565</v>
      </c>
      <c r="G181" s="5">
        <v>0.6360424028268551</v>
      </c>
      <c r="H181" s="5">
        <v>-0.010569172746205058</v>
      </c>
      <c r="I181" s="5">
        <v>0.2288888888888889</v>
      </c>
      <c r="J181" s="5">
        <v>0.0331012940651495</v>
      </c>
      <c r="K181" s="5">
        <v>0.36395759717314485</v>
      </c>
      <c r="L181" s="5">
        <v>0.010569172746205002</v>
      </c>
      <c r="M181" s="5">
        <v>0.3711111111111111</v>
      </c>
      <c r="N181" s="5">
        <v>-0.07485943775100401</v>
      </c>
      <c r="O181" s="5">
        <v>-0.014485926250099899</v>
      </c>
      <c r="P181" s="11" t="s">
        <v>24</v>
      </c>
      <c r="Q181" s="12">
        <v>47314.77</v>
      </c>
      <c r="R181" s="12">
        <v>47528.2</v>
      </c>
      <c r="S181" s="12">
        <v>46637.98</v>
      </c>
      <c r="T181" s="12">
        <v>46839.71</v>
      </c>
      <c r="U181" s="10">
        <v>58.31703675</v>
      </c>
    </row>
    <row r="182">
      <c r="A182" s="9">
        <v>44544.44725554372</v>
      </c>
      <c r="B182">
        <v>178.0</v>
      </c>
      <c r="C182">
        <v>100.0</v>
      </c>
      <c r="D182">
        <v>172.0</v>
      </c>
      <c r="E182" s="5">
        <v>0.39555555555555555</v>
      </c>
      <c r="F182" s="5">
        <v>0.03731369924141009</v>
      </c>
      <c r="G182" s="5">
        <v>0.6402877697841727</v>
      </c>
      <c r="H182" s="5">
        <v>-0.006323805788887471</v>
      </c>
      <c r="I182" s="5">
        <v>0.2222222222222222</v>
      </c>
      <c r="J182" s="5">
        <v>0.02643462739848282</v>
      </c>
      <c r="K182" s="5">
        <v>0.3597122302158273</v>
      </c>
      <c r="L182" s="5">
        <v>0.006323805788887471</v>
      </c>
      <c r="M182" s="5">
        <v>0.38222222222222224</v>
      </c>
      <c r="N182" s="5">
        <v>-0.06374832663989288</v>
      </c>
      <c r="O182" s="5">
        <v>-0.008428819647020698</v>
      </c>
      <c r="P182" s="11" t="s">
        <v>24</v>
      </c>
      <c r="Q182" s="12">
        <v>46839.71</v>
      </c>
      <c r="R182" s="12">
        <v>47135.9</v>
      </c>
      <c r="S182" s="12">
        <v>46575.53</v>
      </c>
      <c r="T182" s="12">
        <v>46738.6</v>
      </c>
      <c r="U182" s="10">
        <v>70.78629549</v>
      </c>
    </row>
    <row r="183">
      <c r="A183" s="9">
        <v>44544.47443241745</v>
      </c>
      <c r="B183">
        <v>177.0</v>
      </c>
      <c r="C183">
        <v>100.0</v>
      </c>
      <c r="D183">
        <v>173.0</v>
      </c>
      <c r="E183" s="5">
        <v>0.3933333333333333</v>
      </c>
      <c r="F183" s="5">
        <v>0.035091477019187856</v>
      </c>
      <c r="G183" s="5">
        <v>0.6389891696750902</v>
      </c>
      <c r="H183" s="5">
        <v>-0.007622405897969919</v>
      </c>
      <c r="I183" s="5">
        <v>0.2222222222222222</v>
      </c>
      <c r="J183" s="5">
        <v>0.02643462739848282</v>
      </c>
      <c r="K183" s="5">
        <v>0.36101083032490977</v>
      </c>
      <c r="L183" s="5">
        <v>0.007622405897969919</v>
      </c>
      <c r="M183" s="5">
        <v>0.3844444444444444</v>
      </c>
      <c r="N183" s="5">
        <v>-0.0615261044176707</v>
      </c>
      <c r="O183" s="5">
        <v>-0.01026801445146831</v>
      </c>
      <c r="P183" s="11" t="s">
        <v>24</v>
      </c>
      <c r="Q183" s="12">
        <v>46738.6</v>
      </c>
      <c r="R183" s="12">
        <v>47109.4</v>
      </c>
      <c r="S183" s="12">
        <v>46576.39</v>
      </c>
      <c r="T183" s="12">
        <v>46625.68</v>
      </c>
      <c r="U183" s="10">
        <v>45.30588865</v>
      </c>
    </row>
    <row r="184">
      <c r="A184" s="9">
        <v>44544.53721427415</v>
      </c>
      <c r="B184">
        <v>182.0</v>
      </c>
      <c r="C184">
        <v>100.0</v>
      </c>
      <c r="D184">
        <v>168.0</v>
      </c>
      <c r="E184" s="5">
        <v>0.40444444444444444</v>
      </c>
      <c r="F184" s="5">
        <v>0.04620258813029898</v>
      </c>
      <c r="G184" s="5">
        <v>0.6453900709219859</v>
      </c>
      <c r="H184" s="5">
        <v>-0.00122150465107429</v>
      </c>
      <c r="I184" s="5">
        <v>0.2222222222222222</v>
      </c>
      <c r="J184" s="5">
        <v>0.02643462739848282</v>
      </c>
      <c r="K184" s="5">
        <v>0.3546099290780142</v>
      </c>
      <c r="L184" s="5">
        <v>0.0012215046510743455</v>
      </c>
      <c r="M184" s="5">
        <v>0.37333333333333335</v>
      </c>
      <c r="N184" s="5">
        <v>-0.07263721552878177</v>
      </c>
      <c r="O184" s="5">
        <v>-0.00670126367720521</v>
      </c>
      <c r="P184" s="11" t="s">
        <v>24</v>
      </c>
      <c r="Q184" s="12">
        <v>46625.68</v>
      </c>
      <c r="R184" s="12">
        <v>46973.23</v>
      </c>
      <c r="S184" s="12">
        <v>46427.31</v>
      </c>
      <c r="T184" s="12">
        <v>46658.45</v>
      </c>
      <c r="U184" s="10">
        <v>37.43365107</v>
      </c>
    </row>
    <row r="185">
      <c r="A185" s="9">
        <v>44544.56472197787</v>
      </c>
      <c r="B185">
        <v>177.0</v>
      </c>
      <c r="C185">
        <v>102.0</v>
      </c>
      <c r="D185">
        <v>171.0</v>
      </c>
      <c r="E185" s="5">
        <v>0.3933333333333333</v>
      </c>
      <c r="F185" s="5">
        <v>0.035091477019187856</v>
      </c>
      <c r="G185" s="5">
        <v>0.6344086021505376</v>
      </c>
      <c r="H185" s="5">
        <v>-0.012202973422522523</v>
      </c>
      <c r="I185" s="5">
        <v>0.22666666666666666</v>
      </c>
      <c r="J185" s="5">
        <v>0.030879071842927264</v>
      </c>
      <c r="K185" s="5">
        <v>0.3655913978494624</v>
      </c>
      <c r="L185" s="5">
        <v>0.012202973422522523</v>
      </c>
      <c r="M185" s="5">
        <v>0.38</v>
      </c>
      <c r="N185" s="5">
        <v>-0.06597054886211512</v>
      </c>
      <c r="O185" s="5">
        <v>-0.004729511677282422</v>
      </c>
      <c r="P185" s="11" t="s">
        <v>24</v>
      </c>
      <c r="Q185" s="12">
        <v>46658.45</v>
      </c>
      <c r="R185" s="12">
        <v>47100.0</v>
      </c>
      <c r="S185" s="12">
        <v>46658.45</v>
      </c>
      <c r="T185" s="12">
        <v>46877.24</v>
      </c>
      <c r="U185" s="10">
        <v>61.22839456</v>
      </c>
    </row>
    <row r="186">
      <c r="A186" s="9">
        <v>44544.58566740631</v>
      </c>
      <c r="B186">
        <v>180.0</v>
      </c>
      <c r="C186">
        <v>99.0</v>
      </c>
      <c r="D186">
        <v>171.0</v>
      </c>
      <c r="E186" s="5">
        <v>0.4</v>
      </c>
      <c r="F186" s="5">
        <v>0.041758143685854565</v>
      </c>
      <c r="G186" s="5">
        <v>0.6451612903225806</v>
      </c>
      <c r="H186" s="5">
        <v>-0.0014502852504795216</v>
      </c>
      <c r="I186" s="5">
        <v>0.22</v>
      </c>
      <c r="J186" s="5">
        <v>0.02421240517626061</v>
      </c>
      <c r="K186" s="5">
        <v>0.3548387096774194</v>
      </c>
      <c r="L186" s="5">
        <v>0.0014502852504795216</v>
      </c>
      <c r="M186" s="5">
        <v>0.38</v>
      </c>
      <c r="N186" s="5">
        <v>-0.06597054886211512</v>
      </c>
      <c r="O186" s="5">
        <v>-0.0016005148374928105</v>
      </c>
      <c r="P186" s="11" t="s">
        <v>24</v>
      </c>
      <c r="Q186" s="12">
        <v>46877.24</v>
      </c>
      <c r="R186" s="12">
        <v>47890.84</v>
      </c>
      <c r="S186" s="12">
        <v>46877.24</v>
      </c>
      <c r="T186" s="12">
        <v>47814.19</v>
      </c>
      <c r="U186" s="10">
        <v>134.12316739</v>
      </c>
    </row>
    <row r="187">
      <c r="A187" s="9">
        <v>44544.62796901329</v>
      </c>
      <c r="B187">
        <v>181.0</v>
      </c>
      <c r="C187">
        <v>99.0</v>
      </c>
      <c r="D187">
        <v>170.0</v>
      </c>
      <c r="E187" s="5">
        <v>0.4022222222222222</v>
      </c>
      <c r="F187" s="5">
        <v>0.043980365908076746</v>
      </c>
      <c r="G187" s="5">
        <v>0.6464285714285715</v>
      </c>
      <c r="H187" s="5">
        <v>-1.830041444886854E-4</v>
      </c>
      <c r="I187" s="5">
        <v>0.22</v>
      </c>
      <c r="J187" s="5">
        <v>0.02421240517626061</v>
      </c>
      <c r="K187" s="5">
        <v>0.3535714285714286</v>
      </c>
      <c r="L187" s="5">
        <v>1.8300414448874092E-4</v>
      </c>
      <c r="M187" s="5">
        <v>0.37777777777777777</v>
      </c>
      <c r="N187" s="5">
        <v>-0.06819277108433736</v>
      </c>
      <c r="O187" s="5">
        <v>-0.007412686747624019</v>
      </c>
      <c r="P187" s="11" t="s">
        <v>24</v>
      </c>
      <c r="Q187" s="12">
        <v>47814.19</v>
      </c>
      <c r="R187" s="12">
        <v>48673.31</v>
      </c>
      <c r="S187" s="12">
        <v>47781.96</v>
      </c>
      <c r="T187" s="12">
        <v>48312.51</v>
      </c>
      <c r="U187" s="10">
        <v>73.7474502</v>
      </c>
    </row>
    <row r="188">
      <c r="A188" s="9">
        <v>44544.669011963684</v>
      </c>
      <c r="B188">
        <v>146.0</v>
      </c>
      <c r="C188">
        <v>90.0</v>
      </c>
      <c r="D188">
        <v>214.0</v>
      </c>
      <c r="E188" s="5">
        <v>0.3244444444444444</v>
      </c>
      <c r="F188" s="5">
        <v>-0.03379741186970103</v>
      </c>
      <c r="G188" s="5">
        <v>0.6186440677966102</v>
      </c>
      <c r="H188" s="5">
        <v>-0.027967507776449962</v>
      </c>
      <c r="I188" s="5">
        <v>0.2</v>
      </c>
      <c r="J188" s="5">
        <v>0.00421240517626062</v>
      </c>
      <c r="K188" s="5">
        <v>0.3813559322033898</v>
      </c>
      <c r="L188" s="5">
        <v>0.027967507776449962</v>
      </c>
      <c r="M188" s="5">
        <v>0.47555555555555556</v>
      </c>
      <c r="N188" s="5">
        <v>0.02958500669344044</v>
      </c>
      <c r="O188" s="5">
        <v>-0.0036443477954139895</v>
      </c>
      <c r="P188" s="11" t="s">
        <v>24</v>
      </c>
      <c r="Q188" s="12">
        <v>48312.51</v>
      </c>
      <c r="R188" s="12">
        <v>48477.81</v>
      </c>
      <c r="S188" s="12">
        <v>48000.0</v>
      </c>
      <c r="T188" s="12">
        <v>48301.14</v>
      </c>
      <c r="U188" s="10">
        <v>40.98148098</v>
      </c>
    </row>
    <row r="189">
      <c r="A189" s="9">
        <v>44544.71069622223</v>
      </c>
      <c r="B189">
        <v>147.0</v>
      </c>
      <c r="C189">
        <v>90.0</v>
      </c>
      <c r="D189">
        <v>213.0</v>
      </c>
      <c r="E189" s="5">
        <v>0.32666666666666666</v>
      </c>
      <c r="F189" s="5">
        <v>-0.031575189647478796</v>
      </c>
      <c r="G189" s="5">
        <v>0.620253164556962</v>
      </c>
      <c r="H189" s="5">
        <v>-0.02635841101609815</v>
      </c>
      <c r="I189" s="5">
        <v>0.2</v>
      </c>
      <c r="J189" s="5">
        <v>0.00421240517626062</v>
      </c>
      <c r="K189" s="5">
        <v>0.379746835443038</v>
      </c>
      <c r="L189" s="5">
        <v>0.02635841101609815</v>
      </c>
      <c r="M189" s="5">
        <v>0.47333333333333333</v>
      </c>
      <c r="N189" s="5">
        <v>0.027362784471218204</v>
      </c>
      <c r="O189" s="5">
        <v>-0.0016838563343101788</v>
      </c>
      <c r="P189" s="11" t="s">
        <v>24</v>
      </c>
      <c r="Q189" s="12">
        <v>48301.14</v>
      </c>
      <c r="R189" s="12">
        <v>48466.13</v>
      </c>
      <c r="S189" s="12">
        <v>48181.74</v>
      </c>
      <c r="T189" s="12">
        <v>48384.52</v>
      </c>
      <c r="U189" s="10">
        <v>61.04046677</v>
      </c>
    </row>
    <row r="190">
      <c r="A190" s="9">
        <v>44544.758029932455</v>
      </c>
      <c r="B190">
        <v>143.0</v>
      </c>
      <c r="C190">
        <v>93.0</v>
      </c>
      <c r="D190">
        <v>214.0</v>
      </c>
      <c r="E190" s="5">
        <v>0.31777777777777777</v>
      </c>
      <c r="F190" s="5">
        <v>-0.04046407853636769</v>
      </c>
      <c r="G190" s="5">
        <v>0.6059322033898306</v>
      </c>
      <c r="H190" s="5">
        <v>-0.04067937218322959</v>
      </c>
      <c r="I190" s="5">
        <v>0.20666666666666667</v>
      </c>
      <c r="J190" s="5">
        <v>0.010879071842927274</v>
      </c>
      <c r="K190" s="5">
        <v>0.3940677966101695</v>
      </c>
      <c r="L190" s="5">
        <v>0.040679372183229645</v>
      </c>
      <c r="M190" s="5">
        <v>0.47555555555555556</v>
      </c>
      <c r="N190" s="5">
        <v>0.02958500669344044</v>
      </c>
      <c r="O190" s="5">
        <v>-0.013028992126152125</v>
      </c>
      <c r="P190" s="11" t="s">
        <v>24</v>
      </c>
      <c r="Q190" s="12">
        <v>48384.52</v>
      </c>
      <c r="R190" s="12">
        <v>48784.28</v>
      </c>
      <c r="S190" s="12">
        <v>48088.6</v>
      </c>
      <c r="T190" s="12">
        <v>48148.67</v>
      </c>
      <c r="U190" s="10">
        <v>45.563215</v>
      </c>
    </row>
    <row r="191">
      <c r="A191" s="9">
        <v>44544.841898492756</v>
      </c>
      <c r="B191">
        <v>139.0</v>
      </c>
      <c r="C191">
        <v>93.0</v>
      </c>
      <c r="D191">
        <v>218.0</v>
      </c>
      <c r="E191" s="5">
        <v>0.3088888888888889</v>
      </c>
      <c r="F191" s="5">
        <v>-0.04935296742525658</v>
      </c>
      <c r="G191" s="5">
        <v>0.5991379310344828</v>
      </c>
      <c r="H191" s="5">
        <v>-0.047473644538577386</v>
      </c>
      <c r="I191" s="5">
        <v>0.20666666666666667</v>
      </c>
      <c r="J191" s="5">
        <v>0.010879071842927274</v>
      </c>
      <c r="K191" s="5">
        <v>0.40086206896551724</v>
      </c>
      <c r="L191" s="5">
        <v>0.047473644538577386</v>
      </c>
      <c r="M191" s="5">
        <v>0.48444444444444446</v>
      </c>
      <c r="N191" s="5">
        <v>0.03847389558232933</v>
      </c>
      <c r="O191" s="5">
        <v>-0.0018849729853806162</v>
      </c>
      <c r="P191" s="11" t="s">
        <v>24</v>
      </c>
      <c r="Q191" s="10">
        <v>48090.74</v>
      </c>
      <c r="R191" s="10">
        <v>48096.18</v>
      </c>
      <c r="S191" s="10">
        <v>47844.96</v>
      </c>
      <c r="T191" s="10">
        <v>48005.52</v>
      </c>
      <c r="U191" s="10">
        <v>10.43000491</v>
      </c>
    </row>
    <row r="192">
      <c r="A192" s="9">
        <v>44544.88995476711</v>
      </c>
      <c r="B192">
        <v>141.0</v>
      </c>
      <c r="C192">
        <v>94.0</v>
      </c>
      <c r="D192">
        <v>215.0</v>
      </c>
      <c r="E192" s="5">
        <v>0.31333333333333335</v>
      </c>
      <c r="F192" s="5">
        <v>-0.044908522980812104</v>
      </c>
      <c r="G192" s="5">
        <v>0.6</v>
      </c>
      <c r="H192" s="5">
        <v>-0.04661157557306017</v>
      </c>
      <c r="I192" s="5">
        <v>0.2088888888888889</v>
      </c>
      <c r="J192" s="5">
        <v>0.01310129406514951</v>
      </c>
      <c r="K192" s="5">
        <v>0.4</v>
      </c>
      <c r="L192" s="5">
        <v>0.04661157557306017</v>
      </c>
      <c r="M192" s="5">
        <v>0.4777777777777778</v>
      </c>
      <c r="N192" s="5">
        <v>0.03180722891566268</v>
      </c>
      <c r="O192" s="5">
        <v>-5.570573955424953E-4</v>
      </c>
      <c r="P192" s="11" t="s">
        <v>24</v>
      </c>
      <c r="Q192" s="10">
        <v>48005.52</v>
      </c>
      <c r="R192" s="10">
        <v>48307.41</v>
      </c>
      <c r="S192" s="10">
        <v>47924.95</v>
      </c>
      <c r="T192" s="10">
        <v>48280.5</v>
      </c>
      <c r="U192" s="10">
        <v>34.87767856</v>
      </c>
    </row>
    <row r="193">
      <c r="A193" s="9">
        <v>44545.27807356591</v>
      </c>
      <c r="B193">
        <v>186.0</v>
      </c>
      <c r="C193">
        <v>67.0</v>
      </c>
      <c r="D193">
        <v>197.0</v>
      </c>
      <c r="E193" s="5">
        <v>0.41333333333333333</v>
      </c>
      <c r="F193" s="5">
        <v>0.05509147701918787</v>
      </c>
      <c r="G193" s="5">
        <v>0.7351778656126482</v>
      </c>
      <c r="H193" s="5">
        <v>0.08856629003958805</v>
      </c>
      <c r="I193" s="5">
        <v>0.14888888888888888</v>
      </c>
      <c r="J193" s="5">
        <v>-0.046898705934850515</v>
      </c>
      <c r="K193" s="5">
        <v>0.2648221343873518</v>
      </c>
      <c r="L193" s="5">
        <v>-0.08856629003958805</v>
      </c>
      <c r="M193" s="5">
        <v>0.43777777777777777</v>
      </c>
      <c r="N193" s="5">
        <v>-0.008192771084337358</v>
      </c>
      <c r="O193" s="5">
        <v>-0.01425788823105764</v>
      </c>
      <c r="P193" s="11" t="s">
        <v>24</v>
      </c>
      <c r="Q193" s="10">
        <v>48145.32</v>
      </c>
      <c r="R193" s="10">
        <v>48305.19</v>
      </c>
      <c r="S193" s="10">
        <v>47549.82</v>
      </c>
      <c r="T193" s="10">
        <v>47616.46</v>
      </c>
      <c r="U193" s="10">
        <v>67.54741864</v>
      </c>
    </row>
    <row r="194">
      <c r="A194" s="9">
        <v>44545.35161780731</v>
      </c>
      <c r="B194">
        <v>191.0</v>
      </c>
      <c r="C194">
        <v>64.0</v>
      </c>
      <c r="D194">
        <v>195.0</v>
      </c>
      <c r="E194" s="5">
        <v>0.42444444444444446</v>
      </c>
      <c r="F194" s="5">
        <v>0.066202588130299</v>
      </c>
      <c r="G194" s="5">
        <v>0.7490196078431373</v>
      </c>
      <c r="H194" s="5">
        <v>0.10240803227007711</v>
      </c>
      <c r="I194" s="5">
        <v>0.14222222222222222</v>
      </c>
      <c r="J194" s="5">
        <v>-0.05356537260151717</v>
      </c>
      <c r="K194" s="5">
        <v>0.25098039215686274</v>
      </c>
      <c r="L194" s="5">
        <v>-0.10240803227007711</v>
      </c>
      <c r="M194" s="5">
        <v>0.43333333333333335</v>
      </c>
      <c r="N194" s="5">
        <v>-0.012637215528781776</v>
      </c>
      <c r="O194" s="5">
        <v>-0.008275483915524816</v>
      </c>
      <c r="P194" s="11" t="s">
        <v>24</v>
      </c>
      <c r="Q194" s="12">
        <v>47670.69</v>
      </c>
      <c r="R194" s="12">
        <v>47782.1</v>
      </c>
      <c r="S194" s="12">
        <v>47224.81</v>
      </c>
      <c r="T194" s="12">
        <v>47386.68</v>
      </c>
      <c r="U194" s="10">
        <v>46.05332468</v>
      </c>
    </row>
    <row r="195">
      <c r="A195" s="9">
        <v>44545.39863754619</v>
      </c>
      <c r="B195">
        <v>189.0</v>
      </c>
      <c r="C195">
        <v>64.0</v>
      </c>
      <c r="D195">
        <v>197.0</v>
      </c>
      <c r="E195" s="5">
        <v>0.42</v>
      </c>
      <c r="F195" s="5">
        <v>0.06175814368585453</v>
      </c>
      <c r="G195" s="5">
        <v>0.7470355731225297</v>
      </c>
      <c r="H195" s="5">
        <v>0.10042399754946951</v>
      </c>
      <c r="I195" s="5">
        <v>0.14222222222222222</v>
      </c>
      <c r="J195" s="5">
        <v>-0.05356537260151717</v>
      </c>
      <c r="K195" s="5">
        <v>0.25296442687747034</v>
      </c>
      <c r="L195" s="5">
        <v>-0.10042399754946951</v>
      </c>
      <c r="M195" s="5">
        <v>0.43777777777777777</v>
      </c>
      <c r="N195" s="5">
        <v>-0.008192771084337358</v>
      </c>
      <c r="O195" s="5">
        <v>-0.017196321457260036</v>
      </c>
      <c r="P195" s="11" t="s">
        <v>24</v>
      </c>
      <c r="Q195" s="12">
        <v>47386.68</v>
      </c>
      <c r="R195" s="12">
        <v>47467.71</v>
      </c>
      <c r="S195" s="12">
        <v>46612.51</v>
      </c>
      <c r="T195" s="12">
        <v>46651.44</v>
      </c>
      <c r="U195" s="10">
        <v>104.16872993</v>
      </c>
    </row>
    <row r="196">
      <c r="A196" s="9">
        <v>44545.53230864545</v>
      </c>
      <c r="B196">
        <v>183.0</v>
      </c>
      <c r="C196">
        <v>82.0</v>
      </c>
      <c r="D196">
        <v>185.0</v>
      </c>
      <c r="E196" s="5">
        <v>0.4066666666666667</v>
      </c>
      <c r="F196" s="5">
        <v>0.04842481035252122</v>
      </c>
      <c r="G196" s="5">
        <v>0.690566037735849</v>
      </c>
      <c r="H196" s="5">
        <v>0.043954462162788865</v>
      </c>
      <c r="I196" s="5">
        <v>0.18222222222222223</v>
      </c>
      <c r="J196" s="5">
        <v>-0.013565372601517162</v>
      </c>
      <c r="K196" s="5">
        <v>0.30943396226415093</v>
      </c>
      <c r="L196" s="5">
        <v>-0.04395446216278892</v>
      </c>
      <c r="M196" s="5">
        <v>0.4111111111111111</v>
      </c>
      <c r="N196" s="5">
        <v>-0.03485943775100403</v>
      </c>
      <c r="O196" s="5">
        <v>-0.00905081726926031</v>
      </c>
      <c r="P196" s="11" t="s">
        <v>24</v>
      </c>
      <c r="Q196" s="12">
        <v>47100.66</v>
      </c>
      <c r="R196" s="12">
        <v>48261.94</v>
      </c>
      <c r="S196" s="12">
        <v>47038.85</v>
      </c>
      <c r="T196" s="12">
        <v>47825.13</v>
      </c>
      <c r="U196" s="10">
        <v>117.36481453</v>
      </c>
    </row>
    <row r="197">
      <c r="A197" s="9">
        <v>44545.57408697917</v>
      </c>
      <c r="B197">
        <v>184.0</v>
      </c>
      <c r="C197">
        <v>80.0</v>
      </c>
      <c r="D197">
        <v>186.0</v>
      </c>
      <c r="E197" s="5">
        <v>0.4088888888888889</v>
      </c>
      <c r="F197" s="5">
        <v>0.050647032574743456</v>
      </c>
      <c r="G197" s="5">
        <v>0.696969696969697</v>
      </c>
      <c r="H197" s="5">
        <v>0.05035812139663687</v>
      </c>
      <c r="I197" s="5">
        <v>0.17777777777777778</v>
      </c>
      <c r="J197" s="5">
        <v>-0.018009817045961607</v>
      </c>
      <c r="K197" s="5">
        <v>0.30303030303030304</v>
      </c>
      <c r="L197" s="5">
        <v>-0.05035812139663681</v>
      </c>
      <c r="M197" s="5">
        <v>0.41333333333333333</v>
      </c>
      <c r="N197" s="5">
        <v>-0.03263721552878179</v>
      </c>
      <c r="O197" s="5">
        <v>-0.012163091123529335</v>
      </c>
      <c r="P197" s="11" t="s">
        <v>24</v>
      </c>
      <c r="Q197" s="12">
        <v>47825.13</v>
      </c>
      <c r="R197" s="12">
        <v>49270.37</v>
      </c>
      <c r="S197" s="12">
        <v>47250.0</v>
      </c>
      <c r="T197" s="12">
        <v>48671.09</v>
      </c>
      <c r="U197" s="10">
        <v>465.36519286</v>
      </c>
    </row>
    <row r="198">
      <c r="A198" s="9">
        <v>44545.65779415067</v>
      </c>
      <c r="B198">
        <v>179.0</v>
      </c>
      <c r="C198">
        <v>79.0</v>
      </c>
      <c r="D198">
        <v>192.0</v>
      </c>
      <c r="E198" s="5">
        <v>0.3977777777777778</v>
      </c>
      <c r="F198" s="5">
        <v>0.03953592146363233</v>
      </c>
      <c r="G198" s="5">
        <v>0.6937984496124031</v>
      </c>
      <c r="H198" s="5">
        <v>0.04718687403934296</v>
      </c>
      <c r="I198" s="5">
        <v>0.17555555555555555</v>
      </c>
      <c r="J198" s="5">
        <v>-0.020232039268183843</v>
      </c>
      <c r="K198" s="5">
        <v>0.3062015503875969</v>
      </c>
      <c r="L198" s="5">
        <v>-0.04718687403934296</v>
      </c>
      <c r="M198" s="5">
        <v>0.4266666666666667</v>
      </c>
      <c r="N198" s="5">
        <v>-0.01930388219544843</v>
      </c>
      <c r="O198" s="5">
        <v>-0.0038270381256017717</v>
      </c>
      <c r="P198" s="11" t="s">
        <v>24</v>
      </c>
      <c r="Q198" s="10">
        <v>49223.69</v>
      </c>
      <c r="R198" s="10">
        <v>49385.45</v>
      </c>
      <c r="S198" s="10">
        <v>48951.97</v>
      </c>
      <c r="T198" s="10">
        <v>49196.45</v>
      </c>
      <c r="U198" s="10">
        <v>54.53608834</v>
      </c>
    </row>
    <row r="199">
      <c r="A199" s="9">
        <v>44545.670619510325</v>
      </c>
      <c r="B199">
        <v>178.0</v>
      </c>
      <c r="C199">
        <v>79.0</v>
      </c>
      <c r="D199">
        <v>193.0</v>
      </c>
      <c r="E199" s="5">
        <v>0.39555555555555555</v>
      </c>
      <c r="F199" s="5">
        <v>0.03731369924141009</v>
      </c>
      <c r="G199" s="5">
        <v>0.6926070038910506</v>
      </c>
      <c r="H199" s="5">
        <v>0.04599542831799042</v>
      </c>
      <c r="I199" s="5">
        <v>0.17555555555555555</v>
      </c>
      <c r="J199" s="5">
        <v>-0.020232039268183843</v>
      </c>
      <c r="K199" s="5">
        <v>0.30739299610894943</v>
      </c>
      <c r="L199" s="5">
        <v>-0.04599542831799042</v>
      </c>
      <c r="M199" s="5">
        <v>0.4288888888888889</v>
      </c>
      <c r="N199" s="5">
        <v>-0.01708165997322625</v>
      </c>
      <c r="O199" s="5">
        <v>-0.010029915135548009</v>
      </c>
      <c r="P199" s="11" t="s">
        <v>24</v>
      </c>
      <c r="Q199" s="12">
        <v>49196.45</v>
      </c>
      <c r="R199" s="12">
        <v>49252.66</v>
      </c>
      <c r="S199" s="12">
        <v>48629.96</v>
      </c>
      <c r="T199" s="12">
        <v>48758.66</v>
      </c>
      <c r="U199" s="10">
        <v>71.93015978</v>
      </c>
    </row>
    <row r="200">
      <c r="A200" s="9">
        <v>44545.754027250645</v>
      </c>
      <c r="B200">
        <v>179.0</v>
      </c>
      <c r="C200">
        <v>78.0</v>
      </c>
      <c r="D200">
        <v>193.0</v>
      </c>
      <c r="E200" s="5">
        <v>0.3977777777777778</v>
      </c>
      <c r="F200" s="5">
        <v>0.03953592146363233</v>
      </c>
      <c r="G200" s="5">
        <v>0.6964980544747081</v>
      </c>
      <c r="H200" s="5">
        <v>0.04988647890164799</v>
      </c>
      <c r="I200" s="5">
        <v>0.17333333333333334</v>
      </c>
      <c r="J200" s="5">
        <v>-0.022454261490406052</v>
      </c>
      <c r="K200" s="5">
        <v>0.3035019455252918</v>
      </c>
      <c r="L200" s="5">
        <v>-0.049886478901648046</v>
      </c>
      <c r="M200" s="5">
        <v>0.4288888888888889</v>
      </c>
      <c r="N200" s="5">
        <v>-0.01708165997322625</v>
      </c>
      <c r="O200" s="5">
        <v>-0.004557561120497815</v>
      </c>
      <c r="P200" s="11" t="s">
        <v>24</v>
      </c>
      <c r="Q200" s="12">
        <v>48894.87</v>
      </c>
      <c r="R200" s="12">
        <v>49289.52</v>
      </c>
      <c r="S200" s="12">
        <v>48764.63</v>
      </c>
      <c r="T200" s="12">
        <v>49064.88</v>
      </c>
      <c r="U200" s="10">
        <v>71.38466361</v>
      </c>
    </row>
    <row r="201">
      <c r="A201" s="9">
        <v>44545.802547576066</v>
      </c>
      <c r="B201">
        <v>191.0</v>
      </c>
      <c r="C201">
        <v>69.0</v>
      </c>
      <c r="D201">
        <v>190.0</v>
      </c>
      <c r="E201" s="5">
        <v>0.42444444444444446</v>
      </c>
      <c r="F201" s="5">
        <v>0.066202588130299</v>
      </c>
      <c r="G201" s="5">
        <v>0.7346153846153847</v>
      </c>
      <c r="H201" s="5">
        <v>0.08800380904232452</v>
      </c>
      <c r="I201" s="5">
        <v>0.15333333333333332</v>
      </c>
      <c r="J201" s="5">
        <v>-0.04245426149040607</v>
      </c>
      <c r="K201" s="5">
        <v>0.2653846153846154</v>
      </c>
      <c r="L201" s="5">
        <v>-0.08800380904232447</v>
      </c>
      <c r="M201" s="5">
        <v>0.4222222222222222</v>
      </c>
      <c r="N201" s="5">
        <v>-0.023748326639892903</v>
      </c>
      <c r="O201" s="5">
        <v>-0.0019899942762230663</v>
      </c>
      <c r="P201" s="11" t="s">
        <v>24</v>
      </c>
      <c r="Q201" s="12">
        <v>49064.88</v>
      </c>
      <c r="R201" s="12">
        <v>49145.87</v>
      </c>
      <c r="S201" s="12">
        <v>48865.87</v>
      </c>
      <c r="T201" s="12">
        <v>49048.07</v>
      </c>
      <c r="U201" s="10">
        <v>28.9960577</v>
      </c>
    </row>
    <row r="202">
      <c r="A202" s="9">
        <v>44545.842081254006</v>
      </c>
      <c r="B202">
        <v>175.0</v>
      </c>
      <c r="C202">
        <v>80.0</v>
      </c>
      <c r="D202">
        <v>195.0</v>
      </c>
      <c r="E202" s="5">
        <v>0.3888888888888889</v>
      </c>
      <c r="F202" s="5">
        <v>0.030647032574743438</v>
      </c>
      <c r="G202" s="5">
        <v>0.6862745098039216</v>
      </c>
      <c r="H202" s="5">
        <v>0.039662934230861424</v>
      </c>
      <c r="I202" s="5">
        <v>0.17777777777777778</v>
      </c>
      <c r="J202" s="5">
        <v>-0.018009817045961607</v>
      </c>
      <c r="K202" s="5">
        <v>0.3137254901960784</v>
      </c>
      <c r="L202" s="5">
        <v>-0.039662934230861424</v>
      </c>
      <c r="M202" s="5">
        <v>0.43333333333333335</v>
      </c>
      <c r="N202" s="5">
        <v>-0.012637215528781776</v>
      </c>
      <c r="O202" s="5">
        <v>-8.571202714750641E-4</v>
      </c>
      <c r="P202" s="11" t="s">
        <v>24</v>
      </c>
      <c r="Q202" s="12">
        <v>49048.07</v>
      </c>
      <c r="R202" s="12">
        <v>49082.96</v>
      </c>
      <c r="S202" s="12">
        <v>48885.3</v>
      </c>
      <c r="T202" s="12">
        <v>49040.89</v>
      </c>
      <c r="U202" s="10">
        <v>19.27042809</v>
      </c>
    </row>
    <row r="203">
      <c r="A203" s="9">
        <v>44545.89626578921</v>
      </c>
      <c r="B203">
        <v>180.0</v>
      </c>
      <c r="C203">
        <v>82.0</v>
      </c>
      <c r="D203">
        <v>188.0</v>
      </c>
      <c r="E203" s="5">
        <v>0.4</v>
      </c>
      <c r="F203" s="5">
        <v>0.041758143685854565</v>
      </c>
      <c r="G203" s="5">
        <v>0.6870229007633588</v>
      </c>
      <c r="H203" s="5">
        <v>0.040411325190298664</v>
      </c>
      <c r="I203" s="5">
        <v>0.18222222222222223</v>
      </c>
      <c r="J203" s="5">
        <v>-0.013565372601517162</v>
      </c>
      <c r="K203" s="5">
        <v>0.31297709923664124</v>
      </c>
      <c r="L203" s="5">
        <v>-0.04041132519029861</v>
      </c>
      <c r="M203" s="5">
        <v>0.4177777777777778</v>
      </c>
      <c r="N203" s="5">
        <v>-0.02819277108433732</v>
      </c>
      <c r="O203" s="5">
        <v>-0.004562350458385445</v>
      </c>
      <c r="P203" s="11" t="s">
        <v>24</v>
      </c>
      <c r="Q203" s="12">
        <v>49040.89</v>
      </c>
      <c r="R203" s="12">
        <v>49062.43</v>
      </c>
      <c r="S203" s="12">
        <v>48737.41</v>
      </c>
      <c r="T203" s="12">
        <v>48838.59</v>
      </c>
      <c r="U203" s="10">
        <v>23.92036848</v>
      </c>
    </row>
    <row r="204">
      <c r="A204" s="9">
        <v>44546.28337610971</v>
      </c>
      <c r="B204">
        <v>176.0</v>
      </c>
      <c r="C204">
        <v>79.0</v>
      </c>
      <c r="D204">
        <v>195.0</v>
      </c>
      <c r="E204" s="5">
        <v>0.39111111111111113</v>
      </c>
      <c r="F204" s="5">
        <v>0.032869254796965675</v>
      </c>
      <c r="G204" s="5">
        <v>0.6901960784313725</v>
      </c>
      <c r="H204" s="5">
        <v>0.04358450285831239</v>
      </c>
      <c r="I204" s="5">
        <v>0.17555555555555555</v>
      </c>
      <c r="J204" s="5">
        <v>-0.020232039268183843</v>
      </c>
      <c r="K204" s="5">
        <v>0.30980392156862746</v>
      </c>
      <c r="L204" s="5">
        <v>-0.04358450285831239</v>
      </c>
      <c r="M204" s="5">
        <v>0.43333333333333335</v>
      </c>
      <c r="N204" s="5">
        <v>-0.012637215528781776</v>
      </c>
      <c r="O204" s="5">
        <v>-0.010976927678622551</v>
      </c>
      <c r="P204" s="11" t="s">
        <v>24</v>
      </c>
      <c r="Q204" s="10">
        <v>49242.21</v>
      </c>
      <c r="R204" s="10">
        <v>49246.02</v>
      </c>
      <c r="S204" s="10">
        <v>48673.02</v>
      </c>
      <c r="T204" s="10">
        <v>48705.45</v>
      </c>
      <c r="U204" s="10">
        <v>47.98172272</v>
      </c>
    </row>
    <row r="205">
      <c r="A205" s="9">
        <v>44546.40666424794</v>
      </c>
      <c r="B205">
        <v>174.0</v>
      </c>
      <c r="C205">
        <v>76.0</v>
      </c>
      <c r="D205">
        <v>200.0</v>
      </c>
      <c r="E205" s="5">
        <v>0.38666666666666666</v>
      </c>
      <c r="F205" s="5">
        <v>0.0284248103525212</v>
      </c>
      <c r="G205" s="5">
        <v>0.696</v>
      </c>
      <c r="H205" s="5">
        <v>0.0493884244269398</v>
      </c>
      <c r="I205" s="5">
        <v>0.1688888888888889</v>
      </c>
      <c r="J205" s="5">
        <v>-0.026898705934850498</v>
      </c>
      <c r="K205" s="5">
        <v>0.304</v>
      </c>
      <c r="L205" s="5">
        <v>-0.04938842442693986</v>
      </c>
      <c r="M205" s="5">
        <v>0.4444444444444444</v>
      </c>
      <c r="N205" s="5">
        <v>-0.001526104417670704</v>
      </c>
      <c r="O205" s="5">
        <v>-0.0022973557933574397</v>
      </c>
      <c r="P205" s="11" t="s">
        <v>24</v>
      </c>
      <c r="Q205" s="10">
        <v>48556.49</v>
      </c>
      <c r="R205" s="10">
        <v>48721.23</v>
      </c>
      <c r="S205" s="10">
        <v>48282.24</v>
      </c>
      <c r="T205" s="10">
        <v>48609.3</v>
      </c>
      <c r="U205" s="10">
        <v>40.36027045</v>
      </c>
    </row>
    <row r="206">
      <c r="A206" s="9">
        <v>44546.46366287099</v>
      </c>
      <c r="B206">
        <v>221.0</v>
      </c>
      <c r="C206">
        <v>50.0</v>
      </c>
      <c r="D206">
        <v>179.0</v>
      </c>
      <c r="E206" s="5">
        <v>0.4911111111111111</v>
      </c>
      <c r="F206" s="5">
        <v>0.13286925479696565</v>
      </c>
      <c r="G206" s="5">
        <v>0.8154981549815498</v>
      </c>
      <c r="H206" s="5">
        <v>0.1688865794084896</v>
      </c>
      <c r="I206" s="5">
        <v>0.1111111111111111</v>
      </c>
      <c r="J206" s="5">
        <v>-0.08467648371262829</v>
      </c>
      <c r="K206" s="5">
        <v>0.18450184501845018</v>
      </c>
      <c r="L206" s="5">
        <v>-0.16888657940848967</v>
      </c>
      <c r="M206" s="5">
        <v>0.3977777777777778</v>
      </c>
      <c r="N206" s="5">
        <v>-0.04819277108433734</v>
      </c>
      <c r="O206" s="5">
        <v>-0.008955457595758935</v>
      </c>
      <c r="P206" s="11" t="s">
        <v>24</v>
      </c>
      <c r="Q206" s="12">
        <v>48534.65</v>
      </c>
      <c r="R206" s="12">
        <v>48534.65</v>
      </c>
      <c r="S206" s="12">
        <v>48072.49</v>
      </c>
      <c r="T206" s="12">
        <v>48100.0</v>
      </c>
      <c r="U206" s="10">
        <v>25.82960244</v>
      </c>
    </row>
    <row r="207">
      <c r="A207" s="9">
        <v>44546.5026121199</v>
      </c>
      <c r="B207">
        <v>178.0</v>
      </c>
      <c r="C207">
        <v>77.0</v>
      </c>
      <c r="D207">
        <v>195.0</v>
      </c>
      <c r="E207" s="5">
        <v>0.39555555555555555</v>
      </c>
      <c r="F207" s="5">
        <v>0.03731369924141009</v>
      </c>
      <c r="G207" s="5">
        <v>0.6980392156862745</v>
      </c>
      <c r="H207" s="5">
        <v>0.051427640113214323</v>
      </c>
      <c r="I207" s="5">
        <v>0.1711111111111111</v>
      </c>
      <c r="J207" s="5">
        <v>-0.02467648371262829</v>
      </c>
      <c r="K207" s="5">
        <v>0.30196078431372547</v>
      </c>
      <c r="L207" s="5">
        <v>-0.05142764011321438</v>
      </c>
      <c r="M207" s="5">
        <v>0.43333333333333335</v>
      </c>
      <c r="N207" s="5">
        <v>-0.012637215528781776</v>
      </c>
      <c r="O207" s="5">
        <v>-0.0071899561512369205</v>
      </c>
      <c r="P207" s="11" t="s">
        <v>24</v>
      </c>
      <c r="Q207" s="12">
        <v>48100.0</v>
      </c>
      <c r="R207" s="12">
        <v>48348.0</v>
      </c>
      <c r="S207" s="12">
        <v>47879.61</v>
      </c>
      <c r="T207" s="12">
        <v>48000.38</v>
      </c>
      <c r="U207" s="10">
        <v>54.98545258</v>
      </c>
    </row>
    <row r="208">
      <c r="A208" s="9">
        <v>44546.57489657178</v>
      </c>
      <c r="B208">
        <v>177.0</v>
      </c>
      <c r="C208">
        <v>77.0</v>
      </c>
      <c r="D208">
        <v>196.0</v>
      </c>
      <c r="E208" s="5">
        <v>0.3933333333333333</v>
      </c>
      <c r="F208" s="5">
        <v>0.035091477019187856</v>
      </c>
      <c r="G208" s="5">
        <v>0.6968503937007874</v>
      </c>
      <c r="H208" s="5">
        <v>0.050238818127727236</v>
      </c>
      <c r="I208" s="5">
        <v>0.1711111111111111</v>
      </c>
      <c r="J208" s="5">
        <v>-0.02467648371262829</v>
      </c>
      <c r="K208" s="5">
        <v>0.3031496062992126</v>
      </c>
      <c r="L208" s="5">
        <v>-0.050238818127727236</v>
      </c>
      <c r="M208" s="5">
        <v>0.43555555555555553</v>
      </c>
      <c r="N208" s="5">
        <v>-0.010414993306559595</v>
      </c>
      <c r="O208" s="5">
        <v>-0.005225031694092568</v>
      </c>
      <c r="P208" s="11" t="s">
        <v>24</v>
      </c>
      <c r="Q208" s="12">
        <v>48000.38</v>
      </c>
      <c r="R208" s="12">
        <v>48124.11</v>
      </c>
      <c r="S208" s="12">
        <v>47690.65</v>
      </c>
      <c r="T208" s="12">
        <v>47872.66</v>
      </c>
      <c r="U208" s="10">
        <v>41.1136173</v>
      </c>
    </row>
    <row r="209">
      <c r="A209" s="9">
        <v>44546.601752423056</v>
      </c>
      <c r="B209">
        <v>178.0</v>
      </c>
      <c r="C209">
        <v>77.0</v>
      </c>
      <c r="D209">
        <v>195.0</v>
      </c>
      <c r="E209" s="5">
        <v>0.39555555555555555</v>
      </c>
      <c r="F209" s="5">
        <v>0.03731369924141009</v>
      </c>
      <c r="G209" s="5">
        <v>0.6980392156862745</v>
      </c>
      <c r="H209" s="5">
        <v>0.051427640113214323</v>
      </c>
      <c r="I209" s="5">
        <v>0.1711111111111111</v>
      </c>
      <c r="J209" s="5">
        <v>-0.02467648371262829</v>
      </c>
      <c r="K209" s="5">
        <v>0.30196078431372547</v>
      </c>
      <c r="L209" s="5">
        <v>-0.05142764011321438</v>
      </c>
      <c r="M209" s="5">
        <v>0.43333333333333335</v>
      </c>
      <c r="N209" s="5">
        <v>-0.012637215528781776</v>
      </c>
      <c r="O209" s="5">
        <v>-0.00978892652995355</v>
      </c>
      <c r="P209" s="11" t="s">
        <v>24</v>
      </c>
      <c r="Q209" s="12">
        <v>47872.66</v>
      </c>
      <c r="R209" s="12">
        <v>48401.63</v>
      </c>
      <c r="S209" s="12">
        <v>47833.22</v>
      </c>
      <c r="T209" s="12">
        <v>47927.83</v>
      </c>
      <c r="U209" s="10">
        <v>60.37436131</v>
      </c>
    </row>
    <row r="210">
      <c r="A210" s="9">
        <v>44546.68233144606</v>
      </c>
      <c r="B210">
        <v>184.0</v>
      </c>
      <c r="C210">
        <v>79.0</v>
      </c>
      <c r="D210">
        <v>187.0</v>
      </c>
      <c r="E210" s="5">
        <v>0.4088888888888889</v>
      </c>
      <c r="F210" s="5">
        <v>0.050647032574743456</v>
      </c>
      <c r="G210" s="5">
        <v>0.6996197718631179</v>
      </c>
      <c r="H210" s="5">
        <v>0.05300819629005771</v>
      </c>
      <c r="I210" s="5">
        <v>0.17555555555555555</v>
      </c>
      <c r="J210" s="5">
        <v>-0.020232039268183843</v>
      </c>
      <c r="K210" s="5">
        <v>0.30038022813688214</v>
      </c>
      <c r="L210" s="5">
        <v>-0.05300819629005771</v>
      </c>
      <c r="M210" s="5">
        <v>0.41555555555555557</v>
      </c>
      <c r="N210" s="5">
        <v>-0.030414993306559557</v>
      </c>
      <c r="O210" s="5">
        <v>-0.0068747709465191405</v>
      </c>
      <c r="P210" s="11" t="s">
        <v>24</v>
      </c>
      <c r="Q210" s="10">
        <v>48130.6</v>
      </c>
      <c r="R210" s="10">
        <v>48160.15</v>
      </c>
      <c r="S210" s="10">
        <v>47540.03</v>
      </c>
      <c r="T210" s="10">
        <v>47829.06</v>
      </c>
      <c r="U210" s="10">
        <v>45.27219458</v>
      </c>
    </row>
    <row r="211">
      <c r="A211" s="9">
        <v>44546.86297372628</v>
      </c>
      <c r="B211">
        <v>164.0</v>
      </c>
      <c r="C211">
        <v>117.0</v>
      </c>
      <c r="D211">
        <v>169.0</v>
      </c>
      <c r="E211" s="5">
        <v>0.36444444444444446</v>
      </c>
      <c r="F211" s="5">
        <v>0.006202588130299003</v>
      </c>
      <c r="G211" s="5">
        <v>0.5836298932384342</v>
      </c>
      <c r="H211" s="5">
        <v>-0.06298168233462598</v>
      </c>
      <c r="I211" s="5">
        <v>0.26</v>
      </c>
      <c r="J211" s="5">
        <v>0.06421240517626062</v>
      </c>
      <c r="K211" s="5">
        <v>0.41637010676156583</v>
      </c>
      <c r="L211" s="5">
        <v>0.06298168233462598</v>
      </c>
      <c r="M211" s="5">
        <v>0.37555555555555553</v>
      </c>
      <c r="N211" s="5">
        <v>-0.07041499330655959</v>
      </c>
      <c r="O211" s="5">
        <v>0.0</v>
      </c>
      <c r="P211" s="11" t="s">
        <v>24</v>
      </c>
      <c r="Q211" s="10">
        <v>47906.92</v>
      </c>
      <c r="R211" s="10">
        <v>47906.92</v>
      </c>
      <c r="S211" s="10">
        <v>47906.92</v>
      </c>
      <c r="T211" s="10">
        <v>47906.92</v>
      </c>
      <c r="U211" s="10">
        <v>0.0</v>
      </c>
    </row>
    <row r="212">
      <c r="A212" s="9">
        <v>44547.240892707676</v>
      </c>
      <c r="B212">
        <v>160.0</v>
      </c>
      <c r="C212">
        <v>117.0</v>
      </c>
      <c r="D212">
        <v>173.0</v>
      </c>
      <c r="E212" s="5">
        <v>0.35555555555555557</v>
      </c>
      <c r="F212" s="5">
        <v>-0.002686300758589888</v>
      </c>
      <c r="G212" s="5">
        <v>0.5776173285198556</v>
      </c>
      <c r="H212" s="5">
        <v>-0.06899424705320456</v>
      </c>
      <c r="I212" s="5">
        <v>0.26</v>
      </c>
      <c r="J212" s="5">
        <v>0.06421240517626062</v>
      </c>
      <c r="K212" s="5">
        <v>0.4223826714801444</v>
      </c>
      <c r="L212" s="5">
        <v>0.06899424705320456</v>
      </c>
      <c r="M212" s="5">
        <v>0.3844444444444444</v>
      </c>
      <c r="N212" s="5">
        <v>-0.0615261044176707</v>
      </c>
      <c r="O212" s="5">
        <v>-0.004321497972738777</v>
      </c>
      <c r="P212" s="11" t="s">
        <v>24</v>
      </c>
      <c r="Q212" s="10">
        <v>46930.0</v>
      </c>
      <c r="R212" s="10">
        <v>47307.67</v>
      </c>
      <c r="S212" s="10">
        <v>46907.05</v>
      </c>
      <c r="T212" s="10">
        <v>47103.23</v>
      </c>
      <c r="U212" s="10">
        <v>39.61765374</v>
      </c>
    </row>
    <row r="213">
      <c r="A213" s="9">
        <v>44547.34272846883</v>
      </c>
      <c r="B213">
        <v>161.0</v>
      </c>
      <c r="C213">
        <v>120.0</v>
      </c>
      <c r="D213">
        <v>169.0</v>
      </c>
      <c r="E213" s="5">
        <v>0.35777777777777775</v>
      </c>
      <c r="F213" s="5">
        <v>-4.640785363677069E-4</v>
      </c>
      <c r="G213" s="5">
        <v>0.5729537366548043</v>
      </c>
      <c r="H213" s="5">
        <v>-0.07365783891825584</v>
      </c>
      <c r="I213" s="5">
        <v>0.26666666666666666</v>
      </c>
      <c r="J213" s="5">
        <v>0.07087907184292727</v>
      </c>
      <c r="K213" s="5">
        <v>0.42704626334519574</v>
      </c>
      <c r="L213" s="5">
        <v>0.07365783891825589</v>
      </c>
      <c r="M213" s="5">
        <v>0.37555555555555553</v>
      </c>
      <c r="N213" s="5">
        <v>-0.07041499330655959</v>
      </c>
      <c r="O213" s="5">
        <v>-0.02234831765412859</v>
      </c>
      <c r="P213" s="11" t="s">
        <v>24</v>
      </c>
      <c r="Q213" s="12">
        <v>46971.19</v>
      </c>
      <c r="R213" s="12">
        <v>47010.25</v>
      </c>
      <c r="S213" s="12">
        <v>45749.16</v>
      </c>
      <c r="T213" s="12">
        <v>45959.65</v>
      </c>
      <c r="U213" s="10">
        <v>203.8500699</v>
      </c>
    </row>
    <row r="214">
      <c r="A214" s="9">
        <v>44547.389851692154</v>
      </c>
      <c r="B214">
        <v>161.0</v>
      </c>
      <c r="C214">
        <v>120.0</v>
      </c>
      <c r="D214">
        <v>169.0</v>
      </c>
      <c r="E214" s="5">
        <v>0.35777777777777775</v>
      </c>
      <c r="F214" s="5">
        <v>-4.640785363677069E-4</v>
      </c>
      <c r="G214" s="5">
        <v>0.5729537366548043</v>
      </c>
      <c r="H214" s="5">
        <v>-0.07365783891825584</v>
      </c>
      <c r="I214" s="5">
        <v>0.26666666666666666</v>
      </c>
      <c r="J214" s="5">
        <v>0.07087907184292727</v>
      </c>
      <c r="K214" s="5">
        <v>0.42704626334519574</v>
      </c>
      <c r="L214" s="5">
        <v>0.07365783891825589</v>
      </c>
      <c r="M214" s="5">
        <v>0.37555555555555553</v>
      </c>
      <c r="N214" s="5">
        <v>-0.07041499330655959</v>
      </c>
      <c r="O214" s="5">
        <v>-0.0017435182014422393</v>
      </c>
      <c r="P214" s="11" t="s">
        <v>24</v>
      </c>
      <c r="Q214" s="12">
        <v>45959.65</v>
      </c>
      <c r="R214" s="12">
        <v>46635.59</v>
      </c>
      <c r="S214" s="12">
        <v>45463.96</v>
      </c>
      <c r="T214" s="12">
        <v>46554.28</v>
      </c>
      <c r="U214" s="10">
        <v>119.11415042</v>
      </c>
    </row>
    <row r="215">
      <c r="A215" s="9">
        <v>44547.42527768839</v>
      </c>
      <c r="B215">
        <v>192.0</v>
      </c>
      <c r="C215">
        <v>80.0</v>
      </c>
      <c r="D215">
        <v>178.0</v>
      </c>
      <c r="E215" s="5">
        <v>0.4266666666666667</v>
      </c>
      <c r="F215" s="5">
        <v>0.06842481035252124</v>
      </c>
      <c r="G215" s="5">
        <v>0.7058823529411765</v>
      </c>
      <c r="H215" s="5">
        <v>0.05927077736811637</v>
      </c>
      <c r="I215" s="5">
        <v>0.17777777777777778</v>
      </c>
      <c r="J215" s="5">
        <v>-0.018009817045961607</v>
      </c>
      <c r="K215" s="5">
        <v>0.29411764705882354</v>
      </c>
      <c r="L215" s="5">
        <v>-0.05927077736811631</v>
      </c>
      <c r="M215" s="5">
        <v>0.39555555555555555</v>
      </c>
      <c r="N215" s="5">
        <v>-0.050414993306559575</v>
      </c>
      <c r="O215" s="5">
        <v>-0.007426410278241168</v>
      </c>
      <c r="P215" s="11" t="s">
        <v>24</v>
      </c>
      <c r="Q215" s="12">
        <v>46554.28</v>
      </c>
      <c r="R215" s="12">
        <v>47450.92</v>
      </c>
      <c r="S215" s="12">
        <v>46418.9</v>
      </c>
      <c r="T215" s="12">
        <v>47098.53</v>
      </c>
      <c r="U215" s="10">
        <v>128.47384562</v>
      </c>
    </row>
    <row r="216">
      <c r="A216" s="9">
        <v>44547.513140341194</v>
      </c>
      <c r="B216">
        <v>190.0</v>
      </c>
      <c r="C216">
        <v>80.0</v>
      </c>
      <c r="D216">
        <v>180.0</v>
      </c>
      <c r="E216" s="5">
        <v>0.4222222222222222</v>
      </c>
      <c r="F216" s="5">
        <v>0.06398036590807676</v>
      </c>
      <c r="G216" s="5">
        <v>0.7037037037037037</v>
      </c>
      <c r="H216" s="5">
        <v>0.05709212813064357</v>
      </c>
      <c r="I216" s="5">
        <v>0.17777777777777778</v>
      </c>
      <c r="J216" s="5">
        <v>-0.018009817045961607</v>
      </c>
      <c r="K216" s="5">
        <v>0.2962962962962963</v>
      </c>
      <c r="L216" s="5">
        <v>-0.05709212813064357</v>
      </c>
      <c r="M216" s="5">
        <v>0.4</v>
      </c>
      <c r="N216" s="5">
        <v>-0.0459705488621151</v>
      </c>
      <c r="O216" s="5">
        <v>-0.0010577740549570535</v>
      </c>
      <c r="P216" s="11" t="s">
        <v>24</v>
      </c>
      <c r="Q216" s="10">
        <v>46783.55</v>
      </c>
      <c r="R216" s="10">
        <v>47061.09</v>
      </c>
      <c r="S216" s="10">
        <v>46643.46</v>
      </c>
      <c r="T216" s="10">
        <v>47011.31</v>
      </c>
      <c r="U216" s="10">
        <v>34.65033829</v>
      </c>
    </row>
    <row r="217">
      <c r="A217" s="9">
        <v>44547.566016379526</v>
      </c>
      <c r="B217">
        <v>156.0</v>
      </c>
      <c r="C217">
        <v>77.0</v>
      </c>
      <c r="D217">
        <v>217.0</v>
      </c>
      <c r="E217" s="5">
        <v>0.3466666666666667</v>
      </c>
      <c r="F217" s="5">
        <v>-0.011575189647478779</v>
      </c>
      <c r="G217" s="5">
        <v>0.6695278969957081</v>
      </c>
      <c r="H217" s="5">
        <v>0.02291632142264799</v>
      </c>
      <c r="I217" s="5">
        <v>0.1711111111111111</v>
      </c>
      <c r="J217" s="5">
        <v>-0.02467648371262829</v>
      </c>
      <c r="K217" s="5">
        <v>0.33047210300429186</v>
      </c>
      <c r="L217" s="5">
        <v>-0.02291632142264799</v>
      </c>
      <c r="M217" s="5">
        <v>0.4822222222222222</v>
      </c>
      <c r="N217" s="5">
        <v>0.036251673360107095</v>
      </c>
      <c r="O217" s="5">
        <v>-0.006912772110786059</v>
      </c>
      <c r="P217" s="11" t="s">
        <v>24</v>
      </c>
      <c r="Q217" s="10">
        <v>47011.31</v>
      </c>
      <c r="R217" s="10">
        <v>47101.22</v>
      </c>
      <c r="S217" s="10">
        <v>46705.24</v>
      </c>
      <c r="T217" s="10">
        <v>46775.62</v>
      </c>
      <c r="U217" s="10">
        <v>49.22983925</v>
      </c>
    </row>
    <row r="218">
      <c r="A218" s="9">
        <v>44547.74483383265</v>
      </c>
      <c r="B218">
        <v>178.0</v>
      </c>
      <c r="C218">
        <v>86.0</v>
      </c>
      <c r="D218">
        <v>186.0</v>
      </c>
      <c r="E218" s="5">
        <v>0.39555555555555555</v>
      </c>
      <c r="F218" s="5">
        <v>0.03731369924141009</v>
      </c>
      <c r="G218" s="5">
        <v>0.6742424242424242</v>
      </c>
      <c r="H218" s="5">
        <v>0.02763084866936405</v>
      </c>
      <c r="I218" s="5">
        <v>0.19111111111111112</v>
      </c>
      <c r="J218" s="5">
        <v>-0.004676483712628271</v>
      </c>
      <c r="K218" s="5">
        <v>0.32575757575757575</v>
      </c>
      <c r="L218" s="5">
        <v>-0.027630848669364105</v>
      </c>
      <c r="M218" s="5">
        <v>0.41333333333333333</v>
      </c>
      <c r="N218" s="5">
        <v>-0.03263721552878179</v>
      </c>
      <c r="O218" s="5">
        <v>-0.009096281609922173</v>
      </c>
      <c r="P218" s="11" t="s">
        <v>24</v>
      </c>
      <c r="Q218" s="12">
        <v>46569.04</v>
      </c>
      <c r="R218" s="12">
        <v>46583.87</v>
      </c>
      <c r="S218" s="12">
        <v>46122.97</v>
      </c>
      <c r="T218" s="12">
        <v>46160.13</v>
      </c>
      <c r="U218" s="10">
        <v>20.36706002</v>
      </c>
    </row>
    <row r="219">
      <c r="A219" s="9">
        <v>44547.77649562227</v>
      </c>
      <c r="B219">
        <v>183.0</v>
      </c>
      <c r="C219">
        <v>88.0</v>
      </c>
      <c r="D219">
        <v>179.0</v>
      </c>
      <c r="E219" s="5">
        <v>0.4066666666666667</v>
      </c>
      <c r="F219" s="5">
        <v>0.04842481035252122</v>
      </c>
      <c r="G219" s="5">
        <v>0.6752767527675276</v>
      </c>
      <c r="H219" s="5">
        <v>0.028665177194467484</v>
      </c>
      <c r="I219" s="5">
        <v>0.19555555555555557</v>
      </c>
      <c r="J219" s="5">
        <v>-2.320392681838257E-4</v>
      </c>
      <c r="K219" s="5">
        <v>0.3247232472324723</v>
      </c>
      <c r="L219" s="5">
        <v>-0.02866517719446754</v>
      </c>
      <c r="M219" s="5">
        <v>0.3977777777777778</v>
      </c>
      <c r="N219" s="5">
        <v>-0.04819277108433734</v>
      </c>
      <c r="O219" s="5">
        <v>-0.0036950513762365154</v>
      </c>
      <c r="P219" s="11" t="s">
        <v>24</v>
      </c>
      <c r="Q219" s="12">
        <v>46160.13</v>
      </c>
      <c r="R219" s="12">
        <v>46264.58</v>
      </c>
      <c r="S219" s="12">
        <v>46070.05</v>
      </c>
      <c r="T219" s="12">
        <v>46093.63</v>
      </c>
      <c r="U219" s="10">
        <v>4.72067918</v>
      </c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8">
      <c r="K228" s="1"/>
    </row>
    <row r="229">
      <c r="K229" s="1" t="s">
        <v>41</v>
      </c>
    </row>
    <row r="230">
      <c r="K230" s="1" t="s">
        <v>42</v>
      </c>
      <c r="L230">
        <f>COUNTIFS(L2:L219,"&gt;0",O2:O219,"&lt;0")</f>
        <v>97</v>
      </c>
    </row>
    <row r="231">
      <c r="K231" s="1" t="s">
        <v>43</v>
      </c>
      <c r="L231">
        <f>COUNTIFS(L2:L219,"&gt;0",O2:O219,"&gt;0")</f>
        <v>3</v>
      </c>
    </row>
    <row r="232">
      <c r="K232" s="1" t="s">
        <v>44</v>
      </c>
      <c r="L232">
        <f>COUNTIFS(L2:L219,"&lt;0",O2:O219,"&lt;0")</f>
        <v>90</v>
      </c>
    </row>
    <row r="233">
      <c r="K233" s="1" t="s">
        <v>45</v>
      </c>
      <c r="L233">
        <f>COUNTIFS(L2:L219,"&lt;0",O2:O219,"&gt;0")</f>
        <v>20</v>
      </c>
    </row>
    <row r="234">
      <c r="K234" s="1" t="s">
        <v>46</v>
      </c>
      <c r="L234">
        <f>COUNTIFS(H2:H219,"&gt;0",O2:O219,"&lt;0")</f>
        <v>90</v>
      </c>
    </row>
    <row r="235">
      <c r="K235" s="1" t="s">
        <v>47</v>
      </c>
      <c r="L235">
        <f>COUNTIFS(H2:H219,"&gt;0",O2:O219,"&gt;0")</f>
        <v>20</v>
      </c>
    </row>
    <row r="236">
      <c r="K236" s="1" t="s">
        <v>48</v>
      </c>
      <c r="L236">
        <f>COUNTIFS(H2:H219,"&lt;0",O2:O219,"&lt;0")</f>
        <v>97</v>
      </c>
    </row>
    <row r="237">
      <c r="K237" s="1" t="s">
        <v>49</v>
      </c>
      <c r="L237">
        <f>COUNTIFS(H2:H219,"&lt;0",O2:O219,"&gt;0")</f>
        <v>3</v>
      </c>
    </row>
    <row r="243">
      <c r="K243" s="1" t="s">
        <v>50</v>
      </c>
    </row>
    <row r="244">
      <c r="K244" s="1" t="s">
        <v>42</v>
      </c>
      <c r="L244">
        <f>COUNTIFS(J2:J111,"&gt;0",O2:O111,"&lt;0")</f>
        <v>53</v>
      </c>
    </row>
    <row r="245">
      <c r="K245" s="1" t="s">
        <v>43</v>
      </c>
      <c r="L245">
        <f>COUNTIFS(J2:J111,"&gt;0",O2:O111,"&gt;0")</f>
        <v>3</v>
      </c>
    </row>
    <row r="246">
      <c r="K246" s="1" t="s">
        <v>44</v>
      </c>
      <c r="L246">
        <f>COUNTIFS(J2:J111,"&lt;0",O2:O111,"&lt;0")</f>
        <v>33</v>
      </c>
    </row>
    <row r="247">
      <c r="K247" s="1" t="s">
        <v>45</v>
      </c>
      <c r="L247">
        <f>COUNTIFS(J2:J111,"&lt;0",O2:O111,"&gt;0")</f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3.43"/>
    <col customWidth="1" min="3" max="3" width="27.43"/>
  </cols>
  <sheetData>
    <row r="1">
      <c r="A1" s="17"/>
      <c r="B1" s="1" t="s">
        <v>51</v>
      </c>
      <c r="C1" s="1" t="s">
        <v>37</v>
      </c>
      <c r="D1" s="1" t="s">
        <v>38</v>
      </c>
    </row>
    <row r="2">
      <c r="A2" s="17">
        <v>44530.0</v>
      </c>
      <c r="B2" s="1" t="s">
        <v>52</v>
      </c>
      <c r="C2" s="19">
        <v>0.0042</v>
      </c>
      <c r="D2" s="19">
        <v>-0.0182</v>
      </c>
    </row>
    <row r="3">
      <c r="A3" s="17">
        <v>44531.0</v>
      </c>
      <c r="B3" s="1" t="s">
        <v>53</v>
      </c>
      <c r="C3" s="19">
        <v>-0.0182</v>
      </c>
      <c r="D3" s="19">
        <v>3.0E-4</v>
      </c>
    </row>
    <row r="4">
      <c r="A4" s="17">
        <v>44532.0</v>
      </c>
      <c r="B4" s="1" t="s">
        <v>54</v>
      </c>
      <c r="C4" s="19">
        <v>3.0E-4</v>
      </c>
      <c r="D4" s="19">
        <v>-0.0767</v>
      </c>
    </row>
    <row r="5">
      <c r="A5" s="17">
        <v>44533.0</v>
      </c>
      <c r="B5" s="1" t="s">
        <v>55</v>
      </c>
      <c r="C5" s="19">
        <v>-0.0767</v>
      </c>
      <c r="D5" s="19">
        <v>-0.0539</v>
      </c>
    </row>
    <row r="6">
      <c r="A6" s="17">
        <v>44534.0</v>
      </c>
      <c r="B6" s="1" t="s">
        <v>56</v>
      </c>
      <c r="C6" s="19">
        <v>-0.0539</v>
      </c>
      <c r="D6" s="19">
        <v>-0.003</v>
      </c>
    </row>
    <row r="7">
      <c r="A7" s="17">
        <v>44535.0</v>
      </c>
      <c r="B7" s="1" t="s">
        <v>57</v>
      </c>
      <c r="C7" s="19">
        <v>-0.003</v>
      </c>
      <c r="D7" s="19">
        <v>0.0276</v>
      </c>
    </row>
    <row r="8">
      <c r="A8" s="17">
        <v>44536.0</v>
      </c>
      <c r="B8" s="1" t="s">
        <v>58</v>
      </c>
      <c r="C8" s="19">
        <v>0.0276</v>
      </c>
    </row>
  </sheetData>
  <drawing r:id="rId1"/>
</worksheet>
</file>