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13_ncr:1_{5619E952-3483-476E-81B9-A93DFE1D8C49}" xr6:coauthVersionLast="45" xr6:coauthVersionMax="45" xr10:uidLastSave="{00000000-0000-0000-0000-000000000000}"/>
  <bookViews>
    <workbookView xWindow="30" yWindow="30" windowWidth="20460" windowHeight="10890" xr2:uid="{00000000-000D-0000-FFFF-FFFF00000000}"/>
  </bookViews>
  <sheets>
    <sheet name="Project Schedule" sheetId="11" r:id="rId1"/>
    <sheet name="Requirements" sheetId="13" r:id="rId2"/>
  </sheets>
  <definedNames>
    <definedName name="_Hlk22818174" localSheetId="1">Requirements!$A$1</definedName>
    <definedName name="Display_Week">'Project Schedule'!$C$4</definedName>
    <definedName name="_xlnm.Print_Titles" localSheetId="0">'Project Schedule'!$4:$6</definedName>
    <definedName name="Project_Start">'Project Schedule'!$C$3</definedName>
    <definedName name="task_end" localSheetId="0">'Project Schedule'!$D1</definedName>
    <definedName name="task_progress" localSheetId="0">'Project Schedule'!#REF!</definedName>
    <definedName name="task_start" localSheetId="0">'Project Schedule'!$C1</definedName>
    <definedName name="today" localSheetId="0">TODAY()</definedName>
  </definedNam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 i="11" l="1"/>
  <c r="E36" i="11"/>
  <c r="E35" i="11"/>
  <c r="D29" i="11"/>
  <c r="C30" i="11"/>
  <c r="D30" i="11"/>
  <c r="C31" i="11"/>
  <c r="D31" i="11"/>
  <c r="C32" i="11"/>
  <c r="D32" i="11"/>
  <c r="C33" i="11"/>
  <c r="D33" i="11"/>
  <c r="C35" i="11"/>
  <c r="D35" i="11"/>
  <c r="C36" i="11"/>
  <c r="D36" i="11"/>
  <c r="C37" i="11"/>
  <c r="D37" i="11"/>
  <c r="C3" i="11"/>
  <c r="E29" i="11"/>
  <c r="C9" i="11"/>
  <c r="D9" i="11"/>
  <c r="C10" i="11"/>
  <c r="D10" i="11"/>
  <c r="C11" i="11"/>
  <c r="D11" i="11"/>
  <c r="C12" i="11"/>
  <c r="D12" i="11"/>
  <c r="C14" i="11"/>
  <c r="D14" i="11"/>
  <c r="C15" i="11"/>
  <c r="D15" i="11"/>
  <c r="C16" i="11"/>
  <c r="C17" i="11"/>
  <c r="D17" i="11"/>
  <c r="C18" i="11"/>
  <c r="D18" i="11"/>
  <c r="C20" i="11"/>
  <c r="D20" i="11"/>
  <c r="C21" i="11"/>
  <c r="D21" i="11"/>
  <c r="C22" i="11"/>
  <c r="D22" i="11"/>
  <c r="C23" i="11"/>
  <c r="C24" i="11"/>
  <c r="D24" i="11"/>
  <c r="C26" i="11"/>
  <c r="D26" i="11"/>
  <c r="C27" i="11"/>
  <c r="D27" i="11"/>
  <c r="E26"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M5" i="11"/>
  <c r="BN5" i="11"/>
  <c r="BO5" i="11"/>
  <c r="BP5" i="11"/>
  <c r="BQ5" i="11"/>
  <c r="BR5" i="11"/>
  <c r="BS5" i="11"/>
  <c r="BT5" i="11"/>
  <c r="BU5" i="11"/>
  <c r="BV5" i="11"/>
  <c r="BW5" i="11"/>
  <c r="BX5" i="11"/>
  <c r="BY5" i="11"/>
  <c r="BZ5" i="11"/>
  <c r="CA5" i="11"/>
  <c r="CB5" i="11"/>
  <c r="CC5" i="11"/>
  <c r="CD5" i="11"/>
  <c r="CE5" i="11"/>
  <c r="CF5" i="11"/>
  <c r="CG5" i="11"/>
  <c r="CH5" i="11"/>
  <c r="CI5" i="11"/>
  <c r="CJ5" i="11"/>
  <c r="CK5" i="11"/>
  <c r="CL5" i="11"/>
  <c r="CM5" i="11"/>
  <c r="CN5" i="11"/>
  <c r="CO5" i="11"/>
  <c r="CP5" i="11"/>
  <c r="CQ5" i="11"/>
  <c r="CR5" i="11"/>
  <c r="CS5" i="11"/>
  <c r="CT5" i="11"/>
  <c r="CU5" i="11"/>
  <c r="CV5" i="11"/>
  <c r="CW5" i="11"/>
  <c r="CX5" i="11"/>
  <c r="CY5" i="11"/>
  <c r="CZ5" i="11"/>
  <c r="DA5" i="11"/>
  <c r="DB5" i="11"/>
  <c r="DC5" i="11"/>
  <c r="DD5" i="11"/>
  <c r="DE5" i="11"/>
  <c r="DF5" i="11"/>
  <c r="DG5" i="11"/>
  <c r="DH5" i="11"/>
  <c r="DI5" i="11"/>
  <c r="DJ5" i="11"/>
  <c r="DK5" i="11"/>
  <c r="DL5" i="11"/>
  <c r="DM5" i="11"/>
  <c r="DN5" i="11"/>
  <c r="DO5" i="11"/>
  <c r="DP5" i="11"/>
  <c r="DQ5" i="11"/>
  <c r="DR5" i="11"/>
  <c r="DS5" i="11"/>
  <c r="DT5" i="11"/>
  <c r="DU5" i="11"/>
  <c r="DV5" i="11"/>
  <c r="DW5" i="11"/>
  <c r="DX5" i="11"/>
  <c r="DY5" i="11"/>
  <c r="DZ5" i="11"/>
  <c r="EA5" i="11"/>
  <c r="EB5" i="11"/>
  <c r="EC5" i="11"/>
  <c r="ED5" i="11"/>
  <c r="EE5" i="11"/>
  <c r="EF5" i="11"/>
  <c r="EG5" i="11"/>
  <c r="EH5" i="11"/>
  <c r="EI5" i="11"/>
  <c r="EJ5" i="11"/>
  <c r="EK5" i="11"/>
  <c r="EL5" i="11"/>
  <c r="EM5" i="11"/>
  <c r="EN5" i="11"/>
  <c r="EO5" i="11"/>
  <c r="EP5" i="11"/>
  <c r="EQ5" i="11"/>
  <c r="ER5" i="11"/>
  <c r="ES5" i="11"/>
  <c r="ET5" i="11"/>
  <c r="EU5" i="11"/>
  <c r="EV5" i="11"/>
  <c r="EW5" i="11"/>
  <c r="EX5" i="11"/>
  <c r="EY5" i="11"/>
  <c r="EZ5" i="11"/>
  <c r="FA5" i="11"/>
  <c r="FB5" i="11"/>
  <c r="FC5" i="11"/>
  <c r="FD5" i="11"/>
  <c r="FE5" i="11"/>
  <c r="FF5" i="11"/>
  <c r="FG5" i="11"/>
  <c r="FH5" i="11"/>
  <c r="FI5" i="11"/>
  <c r="FJ5" i="11"/>
  <c r="FK5" i="11"/>
  <c r="FL5" i="11"/>
  <c r="FM5" i="11"/>
  <c r="FN5" i="11"/>
  <c r="FO5" i="11"/>
  <c r="FP5" i="11"/>
  <c r="FQ5" i="11"/>
  <c r="FR5" i="11"/>
  <c r="FS5" i="11"/>
  <c r="FT5" i="11"/>
  <c r="FU5" i="11"/>
  <c r="FV5" i="11"/>
  <c r="FW5" i="11"/>
  <c r="FX5" i="11"/>
  <c r="FY5" i="11"/>
  <c r="FZ5" i="11"/>
  <c r="GA5" i="11"/>
  <c r="GB5" i="11"/>
  <c r="GC5" i="11"/>
  <c r="GD5" i="11"/>
  <c r="GE5" i="11"/>
  <c r="GF5" i="11"/>
  <c r="GG5" i="11"/>
  <c r="GH5" i="11"/>
  <c r="GI5" i="11"/>
  <c r="GJ5" i="11"/>
  <c r="GK5" i="11"/>
  <c r="GL5" i="11"/>
  <c r="GM5" i="11"/>
  <c r="GN5" i="11"/>
  <c r="GO5" i="11"/>
  <c r="GP5" i="11"/>
  <c r="GQ5" i="11"/>
  <c r="GR5" i="11"/>
  <c r="GS5" i="11"/>
  <c r="GT5" i="11"/>
  <c r="GU5" i="11"/>
  <c r="GV5" i="11"/>
  <c r="FX6" i="11"/>
  <c r="FY6" i="11"/>
  <c r="FZ6" i="11"/>
  <c r="GA6" i="11"/>
  <c r="GB6" i="11"/>
  <c r="GC6" i="11"/>
  <c r="GD6" i="11"/>
  <c r="GE6" i="11"/>
  <c r="GF6" i="11"/>
  <c r="GG6" i="11"/>
  <c r="GH6" i="11"/>
  <c r="GI6" i="11"/>
  <c r="GJ6" i="11"/>
  <c r="GK6" i="11"/>
  <c r="GL6" i="11"/>
  <c r="GM6" i="11"/>
  <c r="GN6" i="11"/>
  <c r="GO6" i="11"/>
  <c r="GP6" i="11"/>
  <c r="GQ6" i="11"/>
  <c r="GR6" i="11"/>
  <c r="GS6" i="11"/>
  <c r="GT6" i="11"/>
  <c r="GU6" i="11"/>
  <c r="GV6" i="11"/>
  <c r="FU4" i="11"/>
  <c r="GB4" i="11"/>
  <c r="GI4" i="11"/>
  <c r="GP4" i="11"/>
  <c r="CN6" i="11"/>
  <c r="CO6" i="11"/>
  <c r="CP6" i="11"/>
  <c r="CQ6" i="11"/>
  <c r="CR6" i="11"/>
  <c r="CS6" i="11"/>
  <c r="CT6" i="11"/>
  <c r="CU6" i="11"/>
  <c r="CV6" i="11"/>
  <c r="CW6" i="11"/>
  <c r="CX6" i="11"/>
  <c r="CY6" i="11"/>
  <c r="CZ6" i="11"/>
  <c r="DA6" i="11"/>
  <c r="DB6" i="11"/>
  <c r="DC6" i="11"/>
  <c r="DD6" i="11"/>
  <c r="DE6" i="11"/>
  <c r="DF6" i="11"/>
  <c r="DG6" i="11"/>
  <c r="DH6" i="11"/>
  <c r="DI6" i="11"/>
  <c r="DJ6" i="11"/>
  <c r="DK6" i="11"/>
  <c r="DL6" i="11"/>
  <c r="DM6" i="11"/>
  <c r="DN6" i="11"/>
  <c r="DO6" i="11"/>
  <c r="DP6" i="11"/>
  <c r="DQ6" i="11"/>
  <c r="DR6" i="11"/>
  <c r="DS6" i="11"/>
  <c r="DT6" i="11"/>
  <c r="DU6" i="11"/>
  <c r="DV6" i="11"/>
  <c r="DW6" i="11"/>
  <c r="DX6" i="11"/>
  <c r="DY6" i="11"/>
  <c r="DZ6" i="11"/>
  <c r="EA6" i="11"/>
  <c r="EB6" i="11"/>
  <c r="EC6" i="11"/>
  <c r="ED6" i="11"/>
  <c r="EE6" i="11"/>
  <c r="EF6" i="11"/>
  <c r="EG6" i="11"/>
  <c r="EH6" i="11"/>
  <c r="EI6" i="11"/>
  <c r="EJ6" i="11"/>
  <c r="EK6" i="11"/>
  <c r="EL6" i="11"/>
  <c r="EM6" i="11"/>
  <c r="EN6" i="11"/>
  <c r="EO6" i="11"/>
  <c r="EP6" i="11"/>
  <c r="EQ6" i="11"/>
  <c r="ER6" i="11"/>
  <c r="ES6" i="11"/>
  <c r="ET6" i="11"/>
  <c r="EU6" i="11"/>
  <c r="EV6" i="11"/>
  <c r="EW6" i="11"/>
  <c r="EX6" i="11"/>
  <c r="EY6" i="11"/>
  <c r="EZ6" i="11"/>
  <c r="FA6" i="11"/>
  <c r="FB6" i="11"/>
  <c r="FC6" i="11"/>
  <c r="FD6" i="11"/>
  <c r="FE6" i="11"/>
  <c r="FF6" i="11"/>
  <c r="FG6" i="11"/>
  <c r="FH6" i="11"/>
  <c r="FI6" i="11"/>
  <c r="FJ6" i="11"/>
  <c r="FK6" i="11"/>
  <c r="FL6" i="11"/>
  <c r="FM6" i="11"/>
  <c r="FN6" i="11"/>
  <c r="FO6" i="11"/>
  <c r="FP6" i="11"/>
  <c r="FQ6" i="11"/>
  <c r="FR6" i="11"/>
  <c r="FS6" i="11"/>
  <c r="FT6" i="11"/>
  <c r="FU6" i="11"/>
  <c r="FV6" i="11"/>
  <c r="FW6" i="11"/>
  <c r="ES4" i="11"/>
  <c r="EZ4" i="11"/>
  <c r="FG4" i="11"/>
  <c r="FN4" i="11"/>
  <c r="DX4" i="11"/>
  <c r="EE4" i="11"/>
  <c r="EL4" i="11"/>
  <c r="DC4" i="11"/>
  <c r="DJ4" i="11"/>
  <c r="DQ4" i="11"/>
  <c r="BM6" i="11"/>
  <c r="BN6" i="11"/>
  <c r="BO6" i="11"/>
  <c r="BP6" i="11"/>
  <c r="BQ6" i="11"/>
  <c r="BR6" i="11"/>
  <c r="BS6" i="11"/>
  <c r="BT6" i="11"/>
  <c r="BU6" i="11"/>
  <c r="BV6" i="11"/>
  <c r="BW6" i="11"/>
  <c r="BX6" i="11"/>
  <c r="BY6" i="11"/>
  <c r="BZ6" i="11"/>
  <c r="CA6" i="11"/>
  <c r="CB6" i="11"/>
  <c r="CC6" i="11"/>
  <c r="CD6" i="11"/>
  <c r="CE6" i="11"/>
  <c r="CF6" i="11"/>
  <c r="CG6" i="11"/>
  <c r="CH6" i="11"/>
  <c r="CI6" i="11"/>
  <c r="CJ6" i="11"/>
  <c r="CK6" i="11"/>
  <c r="CL6" i="11"/>
  <c r="CM6" i="11"/>
  <c r="CV4" i="11"/>
  <c r="CO4" i="11"/>
  <c r="CH4" i="11"/>
  <c r="CA4" i="11"/>
  <c r="BT4" i="11"/>
  <c r="BM4" i="11"/>
  <c r="E27" i="11"/>
  <c r="E30" i="11"/>
  <c r="E31" i="11"/>
  <c r="E32" i="11"/>
  <c r="E33" i="11"/>
  <c r="E21" i="11"/>
  <c r="E20" i="11"/>
  <c r="E12" i="11"/>
  <c r="D16" i="11"/>
  <c r="E18" i="11"/>
  <c r="F18" i="11"/>
  <c r="E17" i="11"/>
  <c r="E16" i="11"/>
  <c r="F16" i="11"/>
  <c r="E15" i="11"/>
  <c r="F15" i="11"/>
  <c r="E14" i="11"/>
  <c r="F14" i="11"/>
  <c r="D23" i="11"/>
  <c r="E23" i="11"/>
  <c r="E22" i="11"/>
  <c r="E7" i="11"/>
  <c r="E24" i="11"/>
  <c r="E9" i="11"/>
  <c r="E10" i="11"/>
  <c r="E11" i="11"/>
  <c r="E39" i="11"/>
  <c r="E25" i="11"/>
  <c r="E19" i="11"/>
  <c r="E13" i="11"/>
  <c r="E8" i="11"/>
  <c r="I6" i="11"/>
  <c r="I4" i="11"/>
  <c r="P4" i="11"/>
  <c r="J6" i="11"/>
  <c r="W4" i="11"/>
  <c r="K6" i="11"/>
  <c r="AD4" i="11"/>
  <c r="L6" i="11"/>
  <c r="M6" i="11"/>
  <c r="AK4" i="11"/>
  <c r="N6" i="11"/>
  <c r="AS6" i="11"/>
  <c r="AR4" i="11"/>
  <c r="O6" i="11"/>
  <c r="AT6" i="11"/>
  <c r="AU6" i="11"/>
  <c r="P6" i="11"/>
  <c r="Q6" i="11"/>
  <c r="AV6" i="11"/>
  <c r="R6" i="11"/>
  <c r="AW6" i="11"/>
  <c r="S6" i="11"/>
  <c r="AY6" i="11"/>
  <c r="AY4" i="11"/>
  <c r="AX6" i="11"/>
  <c r="T6" i="11"/>
  <c r="AZ6" i="11"/>
  <c r="U6" i="11"/>
  <c r="BA6" i="11"/>
  <c r="V6" i="11"/>
  <c r="BB6" i="11"/>
  <c r="W6" i="11"/>
  <c r="BC6" i="11"/>
  <c r="X6" i="11"/>
  <c r="BD6" i="11"/>
  <c r="Y6" i="11"/>
  <c r="BE6" i="11"/>
  <c r="Z6" i="11"/>
  <c r="BF6" i="11"/>
  <c r="BF4" i="11"/>
  <c r="AA6" i="11"/>
  <c r="BG6" i="11"/>
  <c r="AB6" i="11"/>
  <c r="BH6" i="11"/>
  <c r="AC6" i="11"/>
  <c r="BI6" i="11"/>
  <c r="AD6" i="11"/>
  <c r="BJ6" i="11"/>
  <c r="AE6" i="11"/>
  <c r="BK6" i="11"/>
  <c r="AF6" i="11"/>
  <c r="BL6" i="11"/>
  <c r="AG6" i="11"/>
  <c r="AH6" i="11"/>
  <c r="AI6" i="11"/>
  <c r="AJ6" i="11"/>
  <c r="AK6" i="11"/>
  <c r="AL6" i="11"/>
  <c r="AM6" i="11"/>
  <c r="AN6" i="11"/>
  <c r="AO6" i="11"/>
  <c r="AP6" i="11"/>
  <c r="AQ6" i="11"/>
  <c r="AR6" i="11"/>
  <c r="E34" i="11"/>
</calcChain>
</file>

<file path=xl/sharedStrings.xml><?xml version="1.0" encoding="utf-8"?>
<sst xmlns="http://schemas.openxmlformats.org/spreadsheetml/2006/main" count="177" uniqueCount="118">
  <si>
    <t>Insert new rows ABOVE this one</t>
  </si>
  <si>
    <t>START</t>
  </si>
  <si>
    <t>END</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</si>
  <si>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</si>
  <si>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</si>
  <si>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</si>
  <si>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</si>
  <si>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</si>
  <si>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</si>
  <si>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</si>
  <si>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</si>
  <si>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</si>
  <si>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</si>
  <si>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</si>
  <si>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</si>
  <si>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</si>
  <si>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</si>
  <si>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</si>
  <si>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CRSL Football Dashboard</t>
  </si>
  <si>
    <t>Sam Rodriguez</t>
  </si>
  <si>
    <t>1. Research</t>
  </si>
  <si>
    <t>Research Rival Applications</t>
  </si>
  <si>
    <t>Research Data Visualisation tools</t>
  </si>
  <si>
    <t xml:space="preserve">Web Servers, Source Control </t>
  </si>
  <si>
    <t>2. Interim Planning</t>
  </si>
  <si>
    <t>Aims, Objectives and Deliverables</t>
  </si>
  <si>
    <t>Project Management - Chosen Approach</t>
  </si>
  <si>
    <t>Requirements Gathering</t>
  </si>
  <si>
    <t>Development Tools and Techniques</t>
  </si>
  <si>
    <t>Risk Analysis</t>
  </si>
  <si>
    <t>Research available Programming Languages</t>
  </si>
  <si>
    <t>ESTIMATE DURATION (DAYS)</t>
  </si>
  <si>
    <t>ACTUAL DURATION (DAYS)</t>
  </si>
  <si>
    <t>3. Design</t>
  </si>
  <si>
    <t>4. Implementation</t>
  </si>
  <si>
    <t>System Architecture</t>
  </si>
  <si>
    <t>Use Case Diagrams and Description</t>
  </si>
  <si>
    <t>Class and Instance Diagrams</t>
  </si>
  <si>
    <t>Entity Relationship Diagram</t>
  </si>
  <si>
    <t>Reqt ID</t>
  </si>
  <si>
    <t>Requirement</t>
  </si>
  <si>
    <t>Type</t>
  </si>
  <si>
    <t>Priority</t>
  </si>
  <si>
    <t>FR1</t>
  </si>
  <si>
    <t>Ensure there is an established connection the database</t>
  </si>
  <si>
    <t>Functional</t>
  </si>
  <si>
    <t>Must</t>
  </si>
  <si>
    <t>UR1</t>
  </si>
  <si>
    <t>Allow user to log in to the system</t>
  </si>
  <si>
    <t>User</t>
  </si>
  <si>
    <t>FR2</t>
  </si>
  <si>
    <t>Update log table with log in activity</t>
  </si>
  <si>
    <t>Should</t>
  </si>
  <si>
    <t>FR3</t>
  </si>
  <si>
    <t>If new user, add them to user table</t>
  </si>
  <si>
    <t>FR4</t>
  </si>
  <si>
    <t>Determine whether user has Admin rights</t>
  </si>
  <si>
    <t>UR2</t>
  </si>
  <si>
    <t>Allow admin to input new statistics to system</t>
  </si>
  <si>
    <t>UR3</t>
  </si>
  <si>
    <t>Allow user to view individual statistics</t>
  </si>
  <si>
    <t>UR4</t>
  </si>
  <si>
    <t>Allow user to view and edit personal profile details</t>
  </si>
  <si>
    <t>UR5</t>
  </si>
  <si>
    <t>Allow user to view other players profiles</t>
  </si>
  <si>
    <t>QR1</t>
  </si>
  <si>
    <t>Display statistics in both graph and table format</t>
  </si>
  <si>
    <t>Quality</t>
  </si>
  <si>
    <t>UR6</t>
  </si>
  <si>
    <t>Allow user to view aggregated team statistics</t>
  </si>
  <si>
    <t>Could</t>
  </si>
  <si>
    <t>FR5</t>
  </si>
  <si>
    <t>Ensure graphs are dynamic and change at runtime</t>
  </si>
  <si>
    <t>Allow users to view historical data</t>
  </si>
  <si>
    <t>QR2</t>
  </si>
  <si>
    <t>Allow filters on table data</t>
  </si>
  <si>
    <t>FR6</t>
  </si>
  <si>
    <t>Export to Excel graphs and table functionality</t>
  </si>
  <si>
    <t>UR7</t>
  </si>
  <si>
    <t>Allow user to pay for this week’s football match</t>
  </si>
  <si>
    <t>UR8</t>
  </si>
  <si>
    <t>Allow users to book availability for the week’s matches</t>
  </si>
  <si>
    <t>FR7</t>
  </si>
  <si>
    <t>Retire/archive a user if they leave the company</t>
  </si>
  <si>
    <t>FR8</t>
  </si>
  <si>
    <t>Ensure any errors get logged to a log table</t>
  </si>
  <si>
    <t>QR3</t>
  </si>
  <si>
    <t>Create user manual guide to help users navigate the system</t>
  </si>
  <si>
    <t>QR4</t>
  </si>
  <si>
    <t>Ensure buttons are clearly visible to allow easy navigation</t>
  </si>
  <si>
    <t>Code up Main home page</t>
  </si>
  <si>
    <t>Create Dashboard charts using Power Bi</t>
  </si>
  <si>
    <t>Integrate dashboard with website</t>
  </si>
  <si>
    <t>Code up User Profiles page</t>
  </si>
  <si>
    <t>Allow new user to sign up using relevant work credentials</t>
  </si>
  <si>
    <t>Allow user to change password</t>
  </si>
  <si>
    <t>UR9</t>
  </si>
  <si>
    <t>UR10</t>
  </si>
  <si>
    <t>UR11</t>
  </si>
  <si>
    <t>UR12</t>
  </si>
  <si>
    <t>Allow users to see a ranked table of performances from the past 5 games</t>
  </si>
  <si>
    <t>Dependency</t>
  </si>
  <si>
    <t>UI Designs and Wireframes</t>
  </si>
  <si>
    <t>PLANNED SPRINT</t>
  </si>
  <si>
    <t>ACTUAL SPRINT</t>
  </si>
  <si>
    <t>Code up Admin Section</t>
  </si>
  <si>
    <t>Code up Login page</t>
  </si>
  <si>
    <t>N/A</t>
  </si>
  <si>
    <t>CHRISTMAS BREAK</t>
  </si>
  <si>
    <t>6,7,8</t>
  </si>
  <si>
    <t>9,10</t>
  </si>
  <si>
    <t>11,12,13</t>
  </si>
  <si>
    <t>14,15,16</t>
  </si>
  <si>
    <t>17,18,19,20</t>
  </si>
  <si>
    <t>5. Testing</t>
  </si>
  <si>
    <t xml:space="preserve">Unit Testing </t>
  </si>
  <si>
    <t>User Testing</t>
  </si>
  <si>
    <t>Requirements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</si>
</sst>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d/mm/yy;@"/>
    <numFmt numFmtId="170" formatCode="dd/mm/yyyy;@"/>
  </numFmts>
  <fonts count="25" x14ac:knownFonts="1">
    <font>
      <sz val="11"/>
      <color theme="1"/>
      <name val="Calibri"/>
      <family val="2"/>
      <scheme val="minor"/>
    </font>
    <font>
      <u/>
      <sz val="11"/>
      <color indexed="12"/>
      <name val="Arial"/>
      <family val="2"/>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sz val="10"/>
      <color theme="1"/>
      <name val="Segoe UI"/>
      <family val="2"/>
    </font>
    <font>
      <sz val="11"/>
      <color theme="0"/>
      <name val="Segoe UI"/>
      <family val="2"/>
    </font>
    <font>
      <b/>
      <sz val="22"/>
      <color theme="1" tint="0.34998626667073579"/>
      <name val="Segoe UI"/>
      <family val="2"/>
    </font>
    <font>
      <sz val="10"/>
      <name val="Segoe UI"/>
      <family val="2"/>
    </font>
    <font>
      <sz val="11"/>
      <color theme="1"/>
      <name val="Segoe UI"/>
      <family val="2"/>
    </font>
    <font>
      <b/>
      <sz val="11"/>
      <color theme="1" tint="0.499984740745262"/>
      <name val="Segoe UI"/>
      <family val="2"/>
    </font>
    <font>
      <sz val="14"/>
      <color theme="1"/>
      <name val="Segoe UI"/>
      <family val="2"/>
    </font>
    <font>
      <sz val="10"/>
      <color theme="1" tint="0.499984740745262"/>
      <name val="Segoe UI"/>
      <family val="2"/>
    </font>
    <font>
      <sz val="9"/>
      <name val="Segoe UI"/>
      <family val="2"/>
    </font>
    <font>
      <b/>
      <sz val="9"/>
      <color theme="0"/>
      <name val="Segoe UI"/>
      <family val="2"/>
    </font>
    <font>
      <sz val="8"/>
      <color theme="0"/>
      <name val="Segoe UI"/>
      <family val="2"/>
    </font>
    <font>
      <b/>
      <sz val="11"/>
      <color theme="1"/>
      <name val="Segoe UI"/>
      <family val="2"/>
    </font>
    <font>
      <sz val="11"/>
      <name val="Segoe UI"/>
      <family val="2"/>
    </font>
    <font>
      <i/>
      <sz val="9"/>
      <color theme="1"/>
      <name val="Segoe UI"/>
      <family val="2"/>
    </font>
    <font>
      <sz val="11"/>
      <color rgb="FFFF0000"/>
      <name val="Segoe UI"/>
      <family val="2"/>
    </font>
    <font>
      <b/>
      <sz val="10"/>
      <color theme="1"/>
      <name val="Segoe UI"/>
      <family val="2"/>
    </font>
    <font>
      <b/>
      <sz val="10"/>
      <color rgb="FF000000"/>
      <name val="Segoe UI"/>
      <family val="2"/>
    </font>
    <font>
      <sz val="10"/>
      <color rgb="FF000000"/>
      <name val="Segoe UI"/>
      <family val="2"/>
    </font>
    <font>
      <sz val="11"/>
      <color rgb="FF006100"/>
      <name val="Calibri"/>
      <family val="2"/>
      <scheme val="minor"/>
    </font>
  </fonts>
  <fills count="2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bgColor indexed="64"/>
      </patternFill>
    </fill>
    <fill>
      <patternFill patternType="solid">
        <fgColor rgb="FFF2F2F2"/>
        <bgColor indexed="64"/>
      </patternFill>
    </fill>
    <fill>
      <patternFill patternType="solid">
        <fgColor rgb="FFC6EFCE"/>
      </patternFill>
    </fill>
    <fill>
      <patternFill patternType="solid">
        <fgColor rgb="FF00B050"/>
        <bgColor indexed="64"/>
      </patternFill>
    </fill>
    <fill>
      <patternFill patternType="solid">
        <fgColor theme="9" tint="0.39997558519241921"/>
        <bgColor indexed="64"/>
      </patternFill>
    </fill>
    <fill>
      <patternFill patternType="solid">
        <fgColor theme="9" tint="0.59999389629810485"/>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s>
  <cellStyleXfs count="13">
    <xf numFmtId="0" fontId="0" fillId="0" borderId="0"/>
    <xf numFmtId="0" fontId="1" fillId="0" borderId="0" applyNumberFormat="0" applyFill="0" applyBorder="0" applyAlignment="0" applyProtection="0">
      <alignment vertical="top"/>
      <protection locked="0"/>
    </xf>
    <xf numFmtId="0" fontId="5" fillId="0" borderId="0"/>
    <xf numFmtId="164" fontId="2" fillId="0" borderId="3" applyFont="0" applyFill="0" applyAlignment="0" applyProtection="0"/>
    <xf numFmtId="0" fontId="4" fillId="0" borderId="0" applyNumberFormat="0" applyFill="0" applyBorder="0" applyAlignment="0" applyProtection="0"/>
    <xf numFmtId="0" fontId="3" fillId="0" borderId="0" applyNumberFormat="0" applyFill="0" applyAlignment="0" applyProtection="0"/>
    <xf numFmtId="0" fontId="3" fillId="0" borderId="0" applyNumberFormat="0" applyFill="0" applyProtection="0">
      <alignment vertical="top"/>
    </xf>
    <xf numFmtId="0" fontId="2" fillId="0" borderId="0" applyNumberFormat="0" applyFill="0" applyProtection="0">
      <alignment horizontal="right" indent="1"/>
    </xf>
    <xf numFmtId="166" fontId="2" fillId="0" borderId="3">
      <alignment horizontal="center" vertical="center"/>
    </xf>
    <xf numFmtId="165" fontId="2" fillId="0" borderId="2" applyFill="0">
      <alignment horizontal="center" vertical="center"/>
    </xf>
    <xf numFmtId="0" fontId="2" fillId="0" borderId="2" applyFill="0">
      <alignment horizontal="center" vertical="center"/>
    </xf>
    <xf numFmtId="0" fontId="2" fillId="0" borderId="2" applyFill="0">
      <alignment horizontal="left" vertical="center" indent="2"/>
    </xf>
    <xf numFmtId="0" fontId="24" fillId="16" borderId="0" applyNumberFormat="0" applyBorder="0" applyAlignment="0" applyProtection="0"/>
  </cellStyleXfs>
  <cellXfs count="92">
    <xf numFmtId="0" fontId="0" fillId="0" borderId="0" xfId="0"/>
    <xf numFmtId="0" fontId="7" fillId="0" borderId="0" xfId="2" applyFont="1" applyAlignment="1">
      <alignment wrapText="1"/>
    </xf>
    <xf numFmtId="0" fontId="8" fillId="0" borderId="0" xfId="4" applyFont="1" applyAlignment="1">
      <alignment horizontal="left"/>
    </xf>
    <xf numFmtId="0" fontId="9" fillId="0" borderId="0" xfId="0" applyFont="1"/>
    <xf numFmtId="0" fontId="9" fillId="0" borderId="0" xfId="0" applyFont="1" applyAlignment="1">
      <alignment horizontal="center"/>
    </xf>
    <xf numFmtId="0" fontId="9" fillId="0" borderId="0" xfId="0" applyFont="1" applyAlignment="1">
      <alignment horizontal="center" vertical="center"/>
    </xf>
    <xf numFmtId="0" fontId="10" fillId="0" borderId="0" xfId="0" applyFont="1"/>
    <xf numFmtId="0" fontId="11" fillId="0" borderId="0" xfId="0" applyFont="1"/>
    <xf numFmtId="0" fontId="7" fillId="0" borderId="0" xfId="2" applyFont="1"/>
    <xf numFmtId="0" fontId="12" fillId="0" borderId="0" xfId="5" applyFont="1"/>
    <xf numFmtId="0" fontId="10" fillId="0" borderId="0" xfId="0" applyFont="1" applyAlignment="1">
      <alignment horizontal="center"/>
    </xf>
    <xf numFmtId="0" fontId="13" fillId="0" borderId="0" xfId="1" applyFont="1" applyProtection="1">
      <alignment vertical="top"/>
    </xf>
    <xf numFmtId="168" fontId="14" fillId="7" borderId="6" xfId="0" applyNumberFormat="1" applyFont="1" applyFill="1" applyBorder="1" applyAlignment="1">
      <alignment horizontal="center" vertical="center"/>
    </xf>
    <xf numFmtId="168" fontId="14" fillId="7" borderId="0" xfId="0" applyNumberFormat="1" applyFont="1" applyFill="1" applyAlignment="1">
      <alignment horizontal="center" vertical="center"/>
    </xf>
    <xf numFmtId="168" fontId="14" fillId="7" borderId="7" xfId="0" applyNumberFormat="1" applyFont="1" applyFill="1" applyBorder="1" applyAlignment="1">
      <alignment horizontal="center" vertical="center"/>
    </xf>
    <xf numFmtId="0" fontId="15" fillId="13" borderId="1" xfId="0" applyFont="1" applyFill="1" applyBorder="1" applyAlignment="1">
      <alignment horizontal="left" vertical="center" indent="1"/>
    </xf>
    <xf numFmtId="0" fontId="15" fillId="13" borderId="1" xfId="0" applyFont="1" applyFill="1" applyBorder="1" applyAlignment="1">
      <alignment horizontal="center" vertical="center" wrapText="1"/>
    </xf>
    <xf numFmtId="0" fontId="16" fillId="12" borderId="8" xfId="0" applyFont="1" applyFill="1" applyBorder="1" applyAlignment="1">
      <alignment horizontal="center" vertical="center" shrinkToFit="1"/>
    </xf>
    <xf numFmtId="0" fontId="10" fillId="0" borderId="9" xfId="0" applyFont="1" applyBorder="1" applyAlignment="1">
      <alignment vertical="center"/>
    </xf>
    <xf numFmtId="0" fontId="17" fillId="8" borderId="2" xfId="0" applyFont="1" applyFill="1" applyBorder="1" applyAlignment="1">
      <alignment horizontal="left" vertical="center" indent="1"/>
    </xf>
    <xf numFmtId="0" fontId="10" fillId="0" borderId="0" xfId="0" applyFont="1" applyAlignment="1">
      <alignment vertical="center"/>
    </xf>
    <xf numFmtId="0" fontId="10" fillId="0" borderId="9" xfId="0" applyFont="1" applyBorder="1" applyAlignment="1">
      <alignment horizontal="right" vertical="center"/>
    </xf>
    <xf numFmtId="0" fontId="17" fillId="9" borderId="2" xfId="0" applyFont="1" applyFill="1" applyBorder="1" applyAlignment="1">
      <alignment horizontal="left" vertical="center" indent="1"/>
    </xf>
    <xf numFmtId="0" fontId="17" fillId="6" borderId="2" xfId="0" applyFont="1" applyFill="1" applyBorder="1" applyAlignment="1">
      <alignment horizontal="left" vertical="center" indent="1"/>
    </xf>
    <xf numFmtId="0" fontId="17" fillId="5" borderId="2" xfId="0" applyFont="1" applyFill="1" applyBorder="1" applyAlignment="1">
      <alignment horizontal="left" vertical="center" indent="1"/>
    </xf>
    <xf numFmtId="0" fontId="19" fillId="2" borderId="2" xfId="0" applyFont="1" applyFill="1" applyBorder="1" applyAlignment="1">
      <alignment horizontal="left" vertical="center" indent="1"/>
    </xf>
    <xf numFmtId="165" fontId="13" fillId="2" borderId="2" xfId="0" applyNumberFormat="1" applyFont="1" applyFill="1" applyBorder="1" applyAlignment="1">
      <alignment horizontal="left" vertical="center"/>
    </xf>
    <xf numFmtId="165" fontId="18" fillId="2" borderId="2" xfId="0" applyNumberFormat="1" applyFont="1" applyFill="1" applyBorder="1" applyAlignment="1">
      <alignment horizontal="center" vertical="center"/>
    </xf>
    <xf numFmtId="0" fontId="18" fillId="2" borderId="2" xfId="0" applyFont="1" applyFill="1" applyBorder="1" applyAlignment="1">
      <alignment horizontal="center" vertical="center"/>
    </xf>
    <xf numFmtId="0" fontId="10" fillId="2" borderId="9" xfId="0" applyFont="1" applyFill="1" applyBorder="1" applyAlignment="1">
      <alignment vertical="center"/>
    </xf>
    <xf numFmtId="0" fontId="7" fillId="0" borderId="0" xfId="0" applyFont="1" applyAlignment="1">
      <alignment horizontal="center"/>
    </xf>
    <xf numFmtId="0" fontId="10" fillId="0" borderId="9" xfId="0" applyFont="1" applyFill="1" applyBorder="1" applyAlignment="1">
      <alignment vertical="center"/>
    </xf>
    <xf numFmtId="169" fontId="10" fillId="8" borderId="2" xfId="0" applyNumberFormat="1" applyFont="1" applyFill="1" applyBorder="1" applyAlignment="1">
      <alignment horizontal="center" vertical="center"/>
    </xf>
    <xf numFmtId="169" fontId="18" fillId="8" borderId="2" xfId="0" applyNumberFormat="1" applyFont="1" applyFill="1" applyBorder="1" applyAlignment="1">
      <alignment horizontal="center" vertical="center"/>
    </xf>
    <xf numFmtId="169" fontId="10" fillId="3" borderId="2" xfId="9" applyNumberFormat="1" applyFont="1" applyFill="1">
      <alignment horizontal="center" vertical="center"/>
    </xf>
    <xf numFmtId="169" fontId="10" fillId="9" borderId="2" xfId="0" applyNumberFormat="1" applyFont="1" applyFill="1" applyBorder="1" applyAlignment="1">
      <alignment horizontal="center" vertical="center"/>
    </xf>
    <xf numFmtId="169" fontId="18" fillId="9" borderId="2" xfId="0" applyNumberFormat="1" applyFont="1" applyFill="1" applyBorder="1" applyAlignment="1">
      <alignment horizontal="center" vertical="center"/>
    </xf>
    <xf numFmtId="169" fontId="10" fillId="4" borderId="2" xfId="9" applyNumberFormat="1" applyFont="1" applyFill="1">
      <alignment horizontal="center" vertical="center"/>
    </xf>
    <xf numFmtId="169" fontId="10" fillId="6" borderId="2" xfId="0" applyNumberFormat="1" applyFont="1" applyFill="1" applyBorder="1" applyAlignment="1">
      <alignment horizontal="center" vertical="center"/>
    </xf>
    <xf numFmtId="169" fontId="18" fillId="6" borderId="2" xfId="0" applyNumberFormat="1" applyFont="1" applyFill="1" applyBorder="1" applyAlignment="1">
      <alignment horizontal="center" vertical="center"/>
    </xf>
    <xf numFmtId="169" fontId="10" fillId="11" borderId="2" xfId="9" applyNumberFormat="1" applyFont="1" applyFill="1">
      <alignment horizontal="center" vertical="center"/>
    </xf>
    <xf numFmtId="169" fontId="10" fillId="5" borderId="2" xfId="0" applyNumberFormat="1" applyFont="1" applyFill="1" applyBorder="1" applyAlignment="1">
      <alignment horizontal="center" vertical="center"/>
    </xf>
    <xf numFmtId="169" fontId="18" fillId="5" borderId="2" xfId="0" applyNumberFormat="1" applyFont="1" applyFill="1" applyBorder="1" applyAlignment="1">
      <alignment horizontal="center" vertical="center"/>
    </xf>
    <xf numFmtId="169" fontId="10" fillId="10" borderId="2" xfId="9" applyNumberFormat="1" applyFont="1" applyFill="1">
      <alignment horizontal="center" vertical="center"/>
    </xf>
    <xf numFmtId="0" fontId="15" fillId="13" borderId="0" xfId="0" applyFont="1" applyFill="1" applyBorder="1" applyAlignment="1">
      <alignment horizontal="center" vertical="center" wrapText="1"/>
    </xf>
    <xf numFmtId="0" fontId="18" fillId="3" borderId="2" xfId="0" applyFont="1" applyFill="1" applyBorder="1" applyAlignment="1">
      <alignment horizontal="center" vertical="center"/>
    </xf>
    <xf numFmtId="0" fontId="18" fillId="4" borderId="2" xfId="0" applyFont="1" applyFill="1" applyBorder="1" applyAlignment="1">
      <alignment horizontal="center" vertical="center"/>
    </xf>
    <xf numFmtId="0" fontId="18" fillId="6" borderId="2" xfId="0" applyFont="1" applyFill="1" applyBorder="1" applyAlignment="1">
      <alignment horizontal="center" vertical="center"/>
    </xf>
    <xf numFmtId="0" fontId="18" fillId="11" borderId="2" xfId="0" applyFont="1" applyFill="1" applyBorder="1" applyAlignment="1">
      <alignment horizontal="center" vertical="center"/>
    </xf>
    <xf numFmtId="0" fontId="6" fillId="3" borderId="2" xfId="11" applyFont="1" applyFill="1" applyAlignment="1">
      <alignment horizontal="left" vertical="center" wrapText="1" indent="2"/>
    </xf>
    <xf numFmtId="0" fontId="6" fillId="4" borderId="2" xfId="11" applyFont="1" applyFill="1" applyAlignment="1">
      <alignment horizontal="left" vertical="center" wrapText="1" indent="2"/>
    </xf>
    <xf numFmtId="0" fontId="10" fillId="0" borderId="11" xfId="0" applyFont="1" applyBorder="1" applyAlignment="1">
      <alignment horizontal="center" vertical="center"/>
    </xf>
    <xf numFmtId="170" fontId="12" fillId="0" borderId="0" xfId="6" applyNumberFormat="1" applyFont="1">
      <alignment vertical="top"/>
    </xf>
    <xf numFmtId="0" fontId="18" fillId="5" borderId="2" xfId="0" applyFont="1" applyFill="1" applyBorder="1" applyAlignment="1">
      <alignment horizontal="center" vertical="center"/>
    </xf>
    <xf numFmtId="0" fontId="18" fillId="10" borderId="2" xfId="0" applyFont="1" applyFill="1" applyBorder="1" applyAlignment="1">
      <alignment horizontal="center" vertical="center"/>
    </xf>
    <xf numFmtId="0" fontId="18" fillId="9" borderId="2" xfId="0" applyFont="1" applyFill="1" applyBorder="1" applyAlignment="1">
      <alignment horizontal="center" vertical="center"/>
    </xf>
    <xf numFmtId="0" fontId="6" fillId="11" borderId="2" xfId="11" applyFont="1" applyFill="1" applyAlignment="1">
      <alignment horizontal="left" vertical="center" wrapText="1" indent="2"/>
    </xf>
    <xf numFmtId="0" fontId="6" fillId="10" borderId="2" xfId="11" applyFont="1" applyFill="1" applyAlignment="1">
      <alignment horizontal="left" vertical="center" wrapText="1" indent="2"/>
    </xf>
    <xf numFmtId="0" fontId="10" fillId="14" borderId="9" xfId="0" applyFont="1" applyFill="1" applyBorder="1" applyAlignment="1">
      <alignment vertical="center"/>
    </xf>
    <xf numFmtId="0" fontId="21" fillId="0" borderId="14" xfId="0" applyFont="1" applyBorder="1" applyAlignment="1">
      <alignment horizontal="center" vertical="center" wrapText="1"/>
    </xf>
    <xf numFmtId="0" fontId="21" fillId="0" borderId="15" xfId="0" applyFont="1" applyBorder="1" applyAlignment="1">
      <alignment horizontal="center" vertical="center" wrapText="1"/>
    </xf>
    <xf numFmtId="0" fontId="22" fillId="15" borderId="16" xfId="0" applyFont="1" applyFill="1" applyBorder="1" applyAlignment="1">
      <alignment vertical="center" wrapText="1"/>
    </xf>
    <xf numFmtId="0" fontId="23" fillId="15" borderId="17" xfId="0" applyFont="1" applyFill="1" applyBorder="1" applyAlignment="1">
      <alignment vertical="center" wrapText="1"/>
    </xf>
    <xf numFmtId="0" fontId="22" fillId="0" borderId="16" xfId="0" applyFont="1" applyBorder="1" applyAlignment="1">
      <alignment vertical="center" wrapText="1"/>
    </xf>
    <xf numFmtId="0" fontId="6" fillId="0" borderId="17" xfId="0" applyFont="1" applyBorder="1" applyAlignment="1">
      <alignment vertical="center" wrapText="1"/>
    </xf>
    <xf numFmtId="0" fontId="23" fillId="0" borderId="17" xfId="0" applyFont="1" applyBorder="1" applyAlignment="1">
      <alignment vertical="center" wrapText="1"/>
    </xf>
    <xf numFmtId="0" fontId="10" fillId="17" borderId="9" xfId="0" applyFont="1" applyFill="1" applyBorder="1" applyAlignment="1">
      <alignment vertical="center"/>
    </xf>
    <xf numFmtId="0" fontId="24" fillId="16" borderId="9" xfId="12" applyBorder="1" applyAlignment="1">
      <alignment vertical="center"/>
    </xf>
    <xf numFmtId="0" fontId="23" fillId="0" borderId="17" xfId="0" applyFont="1" applyFill="1" applyBorder="1" applyAlignment="1">
      <alignment vertical="center" wrapText="1"/>
    </xf>
    <xf numFmtId="166" fontId="10" fillId="0" borderId="0" xfId="8" applyFont="1" applyBorder="1">
      <alignment horizontal="center" vertical="center"/>
    </xf>
    <xf numFmtId="0" fontId="20" fillId="0" borderId="9" xfId="0" applyFont="1" applyFill="1" applyBorder="1" applyAlignment="1">
      <alignment vertical="center"/>
    </xf>
    <xf numFmtId="0" fontId="24" fillId="0" borderId="9" xfId="12" applyFill="1" applyBorder="1" applyAlignment="1">
      <alignment vertical="center"/>
    </xf>
    <xf numFmtId="0" fontId="17" fillId="18" borderId="2" xfId="0" applyFont="1" applyFill="1" applyBorder="1" applyAlignment="1">
      <alignment horizontal="left" vertical="center" indent="1"/>
    </xf>
    <xf numFmtId="169" fontId="10" fillId="18" borderId="2" xfId="0" applyNumberFormat="1" applyFont="1" applyFill="1" applyBorder="1" applyAlignment="1">
      <alignment horizontal="center" vertical="center"/>
    </xf>
    <xf numFmtId="169" fontId="18" fillId="18" borderId="2" xfId="0" applyNumberFormat="1" applyFont="1" applyFill="1" applyBorder="1" applyAlignment="1">
      <alignment horizontal="center" vertical="center"/>
    </xf>
    <xf numFmtId="0" fontId="18" fillId="18" borderId="2" xfId="0" applyFont="1" applyFill="1" applyBorder="1" applyAlignment="1">
      <alignment horizontal="center" vertical="center"/>
    </xf>
    <xf numFmtId="169" fontId="10" fillId="19" borderId="0" xfId="0" applyNumberFormat="1" applyFont="1" applyFill="1" applyBorder="1" applyAlignment="1">
      <alignment horizontal="center" vertical="center"/>
    </xf>
    <xf numFmtId="169" fontId="18" fillId="19" borderId="0" xfId="0" applyNumberFormat="1" applyFont="1" applyFill="1" applyBorder="1" applyAlignment="1">
      <alignment horizontal="center" vertical="center"/>
    </xf>
    <xf numFmtId="0" fontId="18" fillId="19" borderId="0" xfId="0" applyFont="1" applyFill="1" applyBorder="1" applyAlignment="1">
      <alignment horizontal="center" vertical="center"/>
    </xf>
    <xf numFmtId="0" fontId="18" fillId="19" borderId="2" xfId="0" applyFont="1" applyFill="1" applyBorder="1" applyAlignment="1">
      <alignment horizontal="center" vertical="center"/>
    </xf>
    <xf numFmtId="0" fontId="6" fillId="19" borderId="0" xfId="0" applyFont="1" applyFill="1" applyBorder="1" applyAlignment="1">
      <alignment horizontal="left" vertical="center" indent="1"/>
    </xf>
    <xf numFmtId="0" fontId="6" fillId="10" borderId="2" xfId="11" applyFont="1" applyFill="1" applyAlignment="1">
      <alignment horizontal="center" vertical="center" wrapText="1"/>
    </xf>
    <xf numFmtId="0" fontId="6" fillId="10" borderId="13" xfId="11" applyFont="1" applyFill="1" applyBorder="1" applyAlignment="1">
      <alignment horizontal="center" vertical="center" wrapText="1"/>
    </xf>
    <xf numFmtId="167" fontId="10" fillId="7" borderId="4" xfId="0" applyNumberFormat="1" applyFont="1" applyFill="1" applyBorder="1" applyAlignment="1">
      <alignment horizontal="left" vertical="center" wrapText="1" indent="1"/>
    </xf>
    <xf numFmtId="167" fontId="10" fillId="7" borderId="1" xfId="0" applyNumberFormat="1" applyFont="1" applyFill="1" applyBorder="1" applyAlignment="1">
      <alignment horizontal="left" vertical="center" wrapText="1" indent="1"/>
    </xf>
    <xf numFmtId="167" fontId="10" fillId="7" borderId="5" xfId="0" applyNumberFormat="1" applyFont="1" applyFill="1" applyBorder="1" applyAlignment="1">
      <alignment horizontal="left" vertical="center" wrapText="1" indent="1"/>
    </xf>
    <xf numFmtId="0" fontId="10" fillId="0" borderId="12" xfId="0" applyFont="1" applyBorder="1" applyAlignment="1">
      <alignment horizontal="center" vertical="center"/>
    </xf>
    <xf numFmtId="0" fontId="10" fillId="0" borderId="2" xfId="0" applyFont="1" applyBorder="1" applyAlignment="1">
      <alignment horizontal="center" vertical="center"/>
    </xf>
    <xf numFmtId="0" fontId="10" fillId="0" borderId="13" xfId="0" applyFont="1" applyBorder="1" applyAlignment="1">
      <alignment horizontal="center" vertical="center"/>
    </xf>
    <xf numFmtId="166" fontId="10" fillId="0" borderId="11" xfId="8" applyFont="1" applyBorder="1">
      <alignment horizontal="center" vertical="center"/>
    </xf>
    <xf numFmtId="166" fontId="10" fillId="0" borderId="0" xfId="8" applyFont="1" applyBorder="1">
      <alignment horizontal="center" vertical="center"/>
    </xf>
    <xf numFmtId="0" fontId="10" fillId="0" borderId="10" xfId="0" applyFont="1" applyBorder="1"/>
  </cellXfs>
  <cellStyles count="13">
    <cellStyle name="Comma" xfId="3" builtinId="3" customBuiltin="1"/>
    <cellStyle name="Date" xfId="9" xr:uid="{229918B6-DD13-4F5A-97B9-305F7E002AA3}"/>
    <cellStyle name="Good" xfId="12" builtinId="26"/>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V41"/>
  <sheetViews>
    <sheetView showGridLines="0" tabSelected="1" showRuler="0" zoomScaleNormal="100" zoomScalePageLayoutView="70" workbookViewId="0">
      <pane ySplit="6" topLeftCell="A7" activePane="bottomLeft" state="frozen"/>
      <selection pane="bottomLeft" activeCell="F27" sqref="F27"/>
    </sheetView>
  </sheetViews>
  <sheetFormatPr defaultRowHeight="30" customHeight="1" x14ac:dyDescent="0.3"/>
  <cols>
    <col min="1" max="1" width="2.7109375" style="8" customWidth="1"/>
    <col min="2" max="2" width="26.85546875" style="6" customWidth="1"/>
    <col min="3" max="3" width="10.42578125" style="10" customWidth="1"/>
    <col min="4" max="4" width="10.42578125" style="6" customWidth="1"/>
    <col min="5" max="5" width="11.140625" style="6" customWidth="1"/>
    <col min="6" max="8" width="11" style="6" customWidth="1"/>
    <col min="9" max="64" width="2.5703125" style="6" customWidth="1"/>
    <col min="65" max="72" width="1.85546875" style="6" bestFit="1" customWidth="1"/>
    <col min="73" max="94" width="2.7109375" style="6" bestFit="1" customWidth="1"/>
    <col min="95" max="103" width="1.85546875" style="6" bestFit="1" customWidth="1"/>
    <col min="104" max="125" width="2.7109375" style="6" bestFit="1" customWidth="1"/>
    <col min="126" max="134" width="1.85546875" style="6" bestFit="1" customWidth="1"/>
    <col min="135" max="154" width="2.7109375" style="6" bestFit="1" customWidth="1"/>
    <col min="155" max="163" width="1.85546875" style="6" bestFit="1" customWidth="1"/>
    <col min="164" max="185" width="2.7109375" style="6" bestFit="1" customWidth="1"/>
    <col min="186" max="194" width="1.85546875" style="6" bestFit="1" customWidth="1"/>
    <col min="195" max="204" width="2.7109375" style="6" bestFit="1" customWidth="1"/>
    <col min="205" max="16384" width="9.140625" style="6"/>
  </cols>
  <sheetData>
    <row r="1" spans="1:204" ht="30" customHeight="1" x14ac:dyDescent="0.6">
      <c r="A1" s="1" t="s">
        <v>9</v>
      </c>
      <c r="B1" s="2" t="s">
        <v>18</v>
      </c>
      <c r="C1" s="4"/>
      <c r="D1" s="5"/>
      <c r="E1" s="3"/>
      <c r="F1" s="3"/>
      <c r="G1" s="3"/>
      <c r="H1" s="3"/>
      <c r="I1" s="7"/>
    </row>
    <row r="2" spans="1:204" ht="20.25" x14ac:dyDescent="0.35">
      <c r="A2" s="8" t="s">
        <v>4</v>
      </c>
      <c r="B2" s="9" t="s">
        <v>19</v>
      </c>
      <c r="I2" s="11"/>
    </row>
    <row r="3" spans="1:204" ht="20.25" x14ac:dyDescent="0.3">
      <c r="A3" s="8" t="s">
        <v>10</v>
      </c>
      <c r="B3" s="52"/>
      <c r="C3" s="89">
        <f>DATEVALUE("07/10/2019")</f>
        <v>43745</v>
      </c>
      <c r="D3" s="89"/>
      <c r="E3" s="90"/>
      <c r="F3" s="90"/>
      <c r="G3" s="69"/>
      <c r="H3" s="69"/>
    </row>
    <row r="4" spans="1:204" ht="30" customHeight="1" x14ac:dyDescent="0.3">
      <c r="A4" s="1" t="s">
        <v>11</v>
      </c>
      <c r="C4" s="51">
        <v>1</v>
      </c>
      <c r="I4" s="83">
        <f>I5</f>
        <v>43745</v>
      </c>
      <c r="J4" s="84"/>
      <c r="K4" s="84"/>
      <c r="L4" s="84"/>
      <c r="M4" s="84"/>
      <c r="N4" s="84"/>
      <c r="O4" s="85"/>
      <c r="P4" s="83">
        <f>P5</f>
        <v>43752</v>
      </c>
      <c r="Q4" s="84"/>
      <c r="R4" s="84"/>
      <c r="S4" s="84"/>
      <c r="T4" s="84"/>
      <c r="U4" s="84"/>
      <c r="V4" s="85"/>
      <c r="W4" s="83">
        <f>W5</f>
        <v>43759</v>
      </c>
      <c r="X4" s="84"/>
      <c r="Y4" s="84"/>
      <c r="Z4" s="84"/>
      <c r="AA4" s="84"/>
      <c r="AB4" s="84"/>
      <c r="AC4" s="85"/>
      <c r="AD4" s="83">
        <f>AD5</f>
        <v>43766</v>
      </c>
      <c r="AE4" s="84"/>
      <c r="AF4" s="84"/>
      <c r="AG4" s="84"/>
      <c r="AH4" s="84"/>
      <c r="AI4" s="84"/>
      <c r="AJ4" s="85"/>
      <c r="AK4" s="83">
        <f>AK5</f>
        <v>43773</v>
      </c>
      <c r="AL4" s="84"/>
      <c r="AM4" s="84"/>
      <c r="AN4" s="84"/>
      <c r="AO4" s="84"/>
      <c r="AP4" s="84"/>
      <c r="AQ4" s="85"/>
      <c r="AR4" s="83">
        <f>AR5</f>
        <v>43780</v>
      </c>
      <c r="AS4" s="84"/>
      <c r="AT4" s="84"/>
      <c r="AU4" s="84"/>
      <c r="AV4" s="84"/>
      <c r="AW4" s="84"/>
      <c r="AX4" s="85"/>
      <c r="AY4" s="83">
        <f>AY5</f>
        <v>43787</v>
      </c>
      <c r="AZ4" s="84"/>
      <c r="BA4" s="84"/>
      <c r="BB4" s="84"/>
      <c r="BC4" s="84"/>
      <c r="BD4" s="84"/>
      <c r="BE4" s="85"/>
      <c r="BF4" s="83">
        <f>BF5</f>
        <v>43794</v>
      </c>
      <c r="BG4" s="84"/>
      <c r="BH4" s="84"/>
      <c r="BI4" s="84"/>
      <c r="BJ4" s="84"/>
      <c r="BK4" s="84"/>
      <c r="BL4" s="85"/>
      <c r="BM4" s="83">
        <f>BM5</f>
        <v>43801</v>
      </c>
      <c r="BN4" s="84"/>
      <c r="BO4" s="84"/>
      <c r="BP4" s="84"/>
      <c r="BQ4" s="84"/>
      <c r="BR4" s="84"/>
      <c r="BS4" s="85"/>
      <c r="BT4" s="83">
        <f>BT5</f>
        <v>43808</v>
      </c>
      <c r="BU4" s="84"/>
      <c r="BV4" s="84"/>
      <c r="BW4" s="84"/>
      <c r="BX4" s="84"/>
      <c r="BY4" s="84"/>
      <c r="BZ4" s="85"/>
      <c r="CA4" s="83">
        <f>CA5</f>
        <v>43815</v>
      </c>
      <c r="CB4" s="84"/>
      <c r="CC4" s="84"/>
      <c r="CD4" s="84"/>
      <c r="CE4" s="84"/>
      <c r="CF4" s="84"/>
      <c r="CG4" s="85"/>
      <c r="CH4" s="83">
        <f>CH5</f>
        <v>43822</v>
      </c>
      <c r="CI4" s="84"/>
      <c r="CJ4" s="84"/>
      <c r="CK4" s="84"/>
      <c r="CL4" s="84"/>
      <c r="CM4" s="84"/>
      <c r="CN4" s="85"/>
      <c r="CO4" s="83">
        <f>CO5</f>
        <v>43829</v>
      </c>
      <c r="CP4" s="84"/>
      <c r="CQ4" s="84"/>
      <c r="CR4" s="84"/>
      <c r="CS4" s="84"/>
      <c r="CT4" s="84"/>
      <c r="CU4" s="85"/>
      <c r="CV4" s="83">
        <f>CV5</f>
        <v>43836</v>
      </c>
      <c r="CW4" s="84"/>
      <c r="CX4" s="84"/>
      <c r="CY4" s="84"/>
      <c r="CZ4" s="84"/>
      <c r="DA4" s="84"/>
      <c r="DB4" s="85"/>
      <c r="DC4" s="83">
        <f>DC5</f>
        <v>43843</v>
      </c>
      <c r="DD4" s="84"/>
      <c r="DE4" s="84"/>
      <c r="DF4" s="84"/>
      <c r="DG4" s="84"/>
      <c r="DH4" s="84"/>
      <c r="DI4" s="85"/>
      <c r="DJ4" s="83">
        <f>DJ5</f>
        <v>43850</v>
      </c>
      <c r="DK4" s="84"/>
      <c r="DL4" s="84"/>
      <c r="DM4" s="84"/>
      <c r="DN4" s="84"/>
      <c r="DO4" s="84"/>
      <c r="DP4" s="85"/>
      <c r="DQ4" s="83">
        <f>DQ5</f>
        <v>43857</v>
      </c>
      <c r="DR4" s="84"/>
      <c r="DS4" s="84"/>
      <c r="DT4" s="84"/>
      <c r="DU4" s="84"/>
      <c r="DV4" s="84"/>
      <c r="DW4" s="85"/>
      <c r="DX4" s="83">
        <f>DX5</f>
        <v>43864</v>
      </c>
      <c r="DY4" s="84"/>
      <c r="DZ4" s="84"/>
      <c r="EA4" s="84"/>
      <c r="EB4" s="84"/>
      <c r="EC4" s="84"/>
      <c r="ED4" s="85"/>
      <c r="EE4" s="83">
        <f>EE5</f>
        <v>43871</v>
      </c>
      <c r="EF4" s="84"/>
      <c r="EG4" s="84"/>
      <c r="EH4" s="84"/>
      <c r="EI4" s="84"/>
      <c r="EJ4" s="84"/>
      <c r="EK4" s="85"/>
      <c r="EL4" s="83">
        <f>EL5</f>
        <v>43878</v>
      </c>
      <c r="EM4" s="84"/>
      <c r="EN4" s="84"/>
      <c r="EO4" s="84"/>
      <c r="EP4" s="84"/>
      <c r="EQ4" s="84"/>
      <c r="ER4" s="85"/>
      <c r="ES4" s="83">
        <f>ES5</f>
        <v>43885</v>
      </c>
      <c r="ET4" s="84"/>
      <c r="EU4" s="84"/>
      <c r="EV4" s="84"/>
      <c r="EW4" s="84"/>
      <c r="EX4" s="84"/>
      <c r="EY4" s="85"/>
      <c r="EZ4" s="83">
        <f>EZ5</f>
        <v>43892</v>
      </c>
      <c r="FA4" s="84"/>
      <c r="FB4" s="84"/>
      <c r="FC4" s="84"/>
      <c r="FD4" s="84"/>
      <c r="FE4" s="84"/>
      <c r="FF4" s="85"/>
      <c r="FG4" s="83">
        <f>FG5</f>
        <v>43899</v>
      </c>
      <c r="FH4" s="84"/>
      <c r="FI4" s="84"/>
      <c r="FJ4" s="84"/>
      <c r="FK4" s="84"/>
      <c r="FL4" s="84"/>
      <c r="FM4" s="85"/>
      <c r="FN4" s="83">
        <f>FN5</f>
        <v>43906</v>
      </c>
      <c r="FO4" s="84"/>
      <c r="FP4" s="84"/>
      <c r="FQ4" s="84"/>
      <c r="FR4" s="84"/>
      <c r="FS4" s="84"/>
      <c r="FT4" s="85"/>
      <c r="FU4" s="83">
        <f t="shared" ref="FU4" si="0">FU5</f>
        <v>43913</v>
      </c>
      <c r="FV4" s="84"/>
      <c r="FW4" s="84"/>
      <c r="FX4" s="84"/>
      <c r="FY4" s="84"/>
      <c r="FZ4" s="84"/>
      <c r="GA4" s="85"/>
      <c r="GB4" s="83">
        <f t="shared" ref="GB4" si="1">GB5</f>
        <v>43920</v>
      </c>
      <c r="GC4" s="84"/>
      <c r="GD4" s="84"/>
      <c r="GE4" s="84"/>
      <c r="GF4" s="84"/>
      <c r="GG4" s="84"/>
      <c r="GH4" s="85"/>
      <c r="GI4" s="83">
        <f t="shared" ref="GI4" si="2">GI5</f>
        <v>43927</v>
      </c>
      <c r="GJ4" s="84"/>
      <c r="GK4" s="84"/>
      <c r="GL4" s="84"/>
      <c r="GM4" s="84"/>
      <c r="GN4" s="84"/>
      <c r="GO4" s="85"/>
      <c r="GP4" s="83">
        <f t="shared" ref="GP4" si="3">GP5</f>
        <v>43934</v>
      </c>
      <c r="GQ4" s="84"/>
      <c r="GR4" s="84"/>
      <c r="GS4" s="84"/>
      <c r="GT4" s="84"/>
      <c r="GU4" s="84"/>
      <c r="GV4" s="85"/>
    </row>
    <row r="5" spans="1:204" ht="15" customHeight="1" x14ac:dyDescent="0.3">
      <c r="A5" s="1" t="s">
        <v>12</v>
      </c>
      <c r="B5" s="91"/>
      <c r="C5" s="91"/>
      <c r="D5" s="91"/>
      <c r="I5" s="12">
        <f>Project_Start-WEEKDAY(Project_Start,1)+2+7*(Display_Week-1)</f>
        <v>43745</v>
      </c>
      <c r="J5" s="13">
        <f>I5+1</f>
        <v>43746</v>
      </c>
      <c r="K5" s="13">
        <f t="shared" ref="K5:AX5" si="4">J5+1</f>
        <v>43747</v>
      </c>
      <c r="L5" s="13">
        <f t="shared" si="4"/>
        <v>43748</v>
      </c>
      <c r="M5" s="13">
        <f t="shared" si="4"/>
        <v>43749</v>
      </c>
      <c r="N5" s="13">
        <f t="shared" si="4"/>
        <v>43750</v>
      </c>
      <c r="O5" s="14">
        <f t="shared" si="4"/>
        <v>43751</v>
      </c>
      <c r="P5" s="12">
        <f>O5+1</f>
        <v>43752</v>
      </c>
      <c r="Q5" s="13">
        <f>P5+1</f>
        <v>43753</v>
      </c>
      <c r="R5" s="13">
        <f t="shared" si="4"/>
        <v>43754</v>
      </c>
      <c r="S5" s="13">
        <f t="shared" si="4"/>
        <v>43755</v>
      </c>
      <c r="T5" s="13">
        <f t="shared" si="4"/>
        <v>43756</v>
      </c>
      <c r="U5" s="13">
        <f t="shared" si="4"/>
        <v>43757</v>
      </c>
      <c r="V5" s="14">
        <f t="shared" si="4"/>
        <v>43758</v>
      </c>
      <c r="W5" s="12">
        <f>V5+1</f>
        <v>43759</v>
      </c>
      <c r="X5" s="13">
        <f>W5+1</f>
        <v>43760</v>
      </c>
      <c r="Y5" s="13">
        <f t="shared" si="4"/>
        <v>43761</v>
      </c>
      <c r="Z5" s="13">
        <f t="shared" si="4"/>
        <v>43762</v>
      </c>
      <c r="AA5" s="13">
        <f t="shared" si="4"/>
        <v>43763</v>
      </c>
      <c r="AB5" s="13">
        <f t="shared" si="4"/>
        <v>43764</v>
      </c>
      <c r="AC5" s="14">
        <f t="shared" si="4"/>
        <v>43765</v>
      </c>
      <c r="AD5" s="12">
        <f>AC5+1</f>
        <v>43766</v>
      </c>
      <c r="AE5" s="13">
        <f>AD5+1</f>
        <v>43767</v>
      </c>
      <c r="AF5" s="13">
        <f t="shared" si="4"/>
        <v>43768</v>
      </c>
      <c r="AG5" s="13">
        <f t="shared" si="4"/>
        <v>43769</v>
      </c>
      <c r="AH5" s="13">
        <f t="shared" si="4"/>
        <v>43770</v>
      </c>
      <c r="AI5" s="13">
        <f t="shared" si="4"/>
        <v>43771</v>
      </c>
      <c r="AJ5" s="14">
        <f t="shared" si="4"/>
        <v>43772</v>
      </c>
      <c r="AK5" s="12">
        <f>AJ5+1</f>
        <v>43773</v>
      </c>
      <c r="AL5" s="13">
        <f>AK5+1</f>
        <v>43774</v>
      </c>
      <c r="AM5" s="13">
        <f t="shared" si="4"/>
        <v>43775</v>
      </c>
      <c r="AN5" s="13">
        <f t="shared" si="4"/>
        <v>43776</v>
      </c>
      <c r="AO5" s="13">
        <f t="shared" si="4"/>
        <v>43777</v>
      </c>
      <c r="AP5" s="13">
        <f t="shared" si="4"/>
        <v>43778</v>
      </c>
      <c r="AQ5" s="14">
        <f t="shared" si="4"/>
        <v>43779</v>
      </c>
      <c r="AR5" s="12">
        <f>AQ5+1</f>
        <v>43780</v>
      </c>
      <c r="AS5" s="13">
        <f>AR5+1</f>
        <v>43781</v>
      </c>
      <c r="AT5" s="13">
        <f t="shared" si="4"/>
        <v>43782</v>
      </c>
      <c r="AU5" s="13">
        <f t="shared" si="4"/>
        <v>43783</v>
      </c>
      <c r="AV5" s="13">
        <f t="shared" si="4"/>
        <v>43784</v>
      </c>
      <c r="AW5" s="13">
        <f t="shared" si="4"/>
        <v>43785</v>
      </c>
      <c r="AX5" s="14">
        <f t="shared" si="4"/>
        <v>43786</v>
      </c>
      <c r="AY5" s="12">
        <f>AX5+1</f>
        <v>43787</v>
      </c>
      <c r="AZ5" s="13">
        <f>AY5+1</f>
        <v>43788</v>
      </c>
      <c r="BA5" s="13">
        <f t="shared" ref="BA5:BE5" si="5">AZ5+1</f>
        <v>43789</v>
      </c>
      <c r="BB5" s="13">
        <f t="shared" si="5"/>
        <v>43790</v>
      </c>
      <c r="BC5" s="13">
        <f t="shared" si="5"/>
        <v>43791</v>
      </c>
      <c r="BD5" s="13">
        <f t="shared" si="5"/>
        <v>43792</v>
      </c>
      <c r="BE5" s="14">
        <f t="shared" si="5"/>
        <v>43793</v>
      </c>
      <c r="BF5" s="12">
        <f>BE5+1</f>
        <v>43794</v>
      </c>
      <c r="BG5" s="13">
        <f>BF5+1</f>
        <v>43795</v>
      </c>
      <c r="BH5" s="13">
        <f t="shared" ref="BH5:BN5" si="6">BG5+1</f>
        <v>43796</v>
      </c>
      <c r="BI5" s="13">
        <f t="shared" si="6"/>
        <v>43797</v>
      </c>
      <c r="BJ5" s="13">
        <f t="shared" si="6"/>
        <v>43798</v>
      </c>
      <c r="BK5" s="13">
        <f t="shared" si="6"/>
        <v>43799</v>
      </c>
      <c r="BL5" s="14">
        <f t="shared" si="6"/>
        <v>43800</v>
      </c>
      <c r="BM5" s="14">
        <f t="shared" si="6"/>
        <v>43801</v>
      </c>
      <c r="BN5" s="14">
        <f t="shared" si="6"/>
        <v>43802</v>
      </c>
      <c r="BO5" s="14">
        <f t="shared" ref="BO5" si="7">BN5+1</f>
        <v>43803</v>
      </c>
      <c r="BP5" s="14">
        <f t="shared" ref="BP5" si="8">BO5+1</f>
        <v>43804</v>
      </c>
      <c r="BQ5" s="14">
        <f t="shared" ref="BQ5" si="9">BP5+1</f>
        <v>43805</v>
      </c>
      <c r="BR5" s="14">
        <f t="shared" ref="BR5" si="10">BQ5+1</f>
        <v>43806</v>
      </c>
      <c r="BS5" s="14">
        <f t="shared" ref="BS5" si="11">BR5+1</f>
        <v>43807</v>
      </c>
      <c r="BT5" s="14">
        <f t="shared" ref="BT5" si="12">BS5+1</f>
        <v>43808</v>
      </c>
      <c r="BU5" s="14">
        <f t="shared" ref="BU5" si="13">BT5+1</f>
        <v>43809</v>
      </c>
      <c r="BV5" s="14">
        <f t="shared" ref="BV5" si="14">BU5+1</f>
        <v>43810</v>
      </c>
      <c r="BW5" s="14">
        <f t="shared" ref="BW5" si="15">BV5+1</f>
        <v>43811</v>
      </c>
      <c r="BX5" s="14">
        <f t="shared" ref="BX5" si="16">BW5+1</f>
        <v>43812</v>
      </c>
      <c r="BY5" s="14">
        <f t="shared" ref="BY5" si="17">BX5+1</f>
        <v>43813</v>
      </c>
      <c r="BZ5" s="14">
        <f t="shared" ref="BZ5" si="18">BY5+1</f>
        <v>43814</v>
      </c>
      <c r="CA5" s="14">
        <f t="shared" ref="CA5" si="19">BZ5+1</f>
        <v>43815</v>
      </c>
      <c r="CB5" s="14">
        <f t="shared" ref="CB5" si="20">CA5+1</f>
        <v>43816</v>
      </c>
      <c r="CC5" s="14">
        <f t="shared" ref="CC5" si="21">CB5+1</f>
        <v>43817</v>
      </c>
      <c r="CD5" s="14">
        <f t="shared" ref="CD5" si="22">CC5+1</f>
        <v>43818</v>
      </c>
      <c r="CE5" s="14">
        <f t="shared" ref="CE5" si="23">CD5+1</f>
        <v>43819</v>
      </c>
      <c r="CF5" s="14">
        <f t="shared" ref="CF5" si="24">CE5+1</f>
        <v>43820</v>
      </c>
      <c r="CG5" s="14">
        <f t="shared" ref="CG5" si="25">CF5+1</f>
        <v>43821</v>
      </c>
      <c r="CH5" s="14">
        <f t="shared" ref="CH5" si="26">CG5+1</f>
        <v>43822</v>
      </c>
      <c r="CI5" s="14">
        <f t="shared" ref="CI5" si="27">CH5+1</f>
        <v>43823</v>
      </c>
      <c r="CJ5" s="14">
        <f t="shared" ref="CJ5" si="28">CI5+1</f>
        <v>43824</v>
      </c>
      <c r="CK5" s="14">
        <f t="shared" ref="CK5" si="29">CJ5+1</f>
        <v>43825</v>
      </c>
      <c r="CL5" s="14">
        <f t="shared" ref="CL5" si="30">CK5+1</f>
        <v>43826</v>
      </c>
      <c r="CM5" s="14">
        <f t="shared" ref="CM5" si="31">CL5+1</f>
        <v>43827</v>
      </c>
      <c r="CN5" s="14">
        <f t="shared" ref="CN5" si="32">CM5+1</f>
        <v>43828</v>
      </c>
      <c r="CO5" s="14">
        <f t="shared" ref="CO5" si="33">CN5+1</f>
        <v>43829</v>
      </c>
      <c r="CP5" s="14">
        <f t="shared" ref="CP5" si="34">CO5+1</f>
        <v>43830</v>
      </c>
      <c r="CQ5" s="14">
        <f t="shared" ref="CQ5" si="35">CP5+1</f>
        <v>43831</v>
      </c>
      <c r="CR5" s="14">
        <f t="shared" ref="CR5" si="36">CQ5+1</f>
        <v>43832</v>
      </c>
      <c r="CS5" s="14">
        <f t="shared" ref="CS5" si="37">CR5+1</f>
        <v>43833</v>
      </c>
      <c r="CT5" s="14">
        <f t="shared" ref="CT5" si="38">CS5+1</f>
        <v>43834</v>
      </c>
      <c r="CU5" s="14">
        <f t="shared" ref="CU5" si="39">CT5+1</f>
        <v>43835</v>
      </c>
      <c r="CV5" s="14">
        <f t="shared" ref="CV5" si="40">CU5+1</f>
        <v>43836</v>
      </c>
      <c r="CW5" s="14">
        <f t="shared" ref="CW5" si="41">CV5+1</f>
        <v>43837</v>
      </c>
      <c r="CX5" s="14">
        <f t="shared" ref="CX5" si="42">CW5+1</f>
        <v>43838</v>
      </c>
      <c r="CY5" s="14">
        <f t="shared" ref="CY5" si="43">CX5+1</f>
        <v>43839</v>
      </c>
      <c r="CZ5" s="14">
        <f t="shared" ref="CZ5" si="44">CY5+1</f>
        <v>43840</v>
      </c>
      <c r="DA5" s="14">
        <f t="shared" ref="DA5" si="45">CZ5+1</f>
        <v>43841</v>
      </c>
      <c r="DB5" s="14">
        <f t="shared" ref="DB5" si="46">DA5+1</f>
        <v>43842</v>
      </c>
      <c r="DC5" s="14">
        <f t="shared" ref="DC5" si="47">DB5+1</f>
        <v>43843</v>
      </c>
      <c r="DD5" s="14">
        <f t="shared" ref="DD5" si="48">DC5+1</f>
        <v>43844</v>
      </c>
      <c r="DE5" s="14">
        <f t="shared" ref="DE5" si="49">DD5+1</f>
        <v>43845</v>
      </c>
      <c r="DF5" s="14">
        <f t="shared" ref="DF5" si="50">DE5+1</f>
        <v>43846</v>
      </c>
      <c r="DG5" s="14">
        <f t="shared" ref="DG5" si="51">DF5+1</f>
        <v>43847</v>
      </c>
      <c r="DH5" s="14">
        <f t="shared" ref="DH5" si="52">DG5+1</f>
        <v>43848</v>
      </c>
      <c r="DI5" s="14">
        <f t="shared" ref="DI5" si="53">DH5+1</f>
        <v>43849</v>
      </c>
      <c r="DJ5" s="14">
        <f t="shared" ref="DJ5" si="54">DI5+1</f>
        <v>43850</v>
      </c>
      <c r="DK5" s="14">
        <f t="shared" ref="DK5" si="55">DJ5+1</f>
        <v>43851</v>
      </c>
      <c r="DL5" s="14">
        <f t="shared" ref="DL5" si="56">DK5+1</f>
        <v>43852</v>
      </c>
      <c r="DM5" s="14">
        <f t="shared" ref="DM5" si="57">DL5+1</f>
        <v>43853</v>
      </c>
      <c r="DN5" s="14">
        <f t="shared" ref="DN5" si="58">DM5+1</f>
        <v>43854</v>
      </c>
      <c r="DO5" s="14">
        <f t="shared" ref="DO5" si="59">DN5+1</f>
        <v>43855</v>
      </c>
      <c r="DP5" s="14">
        <f t="shared" ref="DP5" si="60">DO5+1</f>
        <v>43856</v>
      </c>
      <c r="DQ5" s="14">
        <f t="shared" ref="DQ5" si="61">DP5+1</f>
        <v>43857</v>
      </c>
      <c r="DR5" s="14">
        <f t="shared" ref="DR5" si="62">DQ5+1</f>
        <v>43858</v>
      </c>
      <c r="DS5" s="14">
        <f t="shared" ref="DS5" si="63">DR5+1</f>
        <v>43859</v>
      </c>
      <c r="DT5" s="14">
        <f t="shared" ref="DT5" si="64">DS5+1</f>
        <v>43860</v>
      </c>
      <c r="DU5" s="14">
        <f t="shared" ref="DU5" si="65">DT5+1</f>
        <v>43861</v>
      </c>
      <c r="DV5" s="14">
        <f t="shared" ref="DV5" si="66">DU5+1</f>
        <v>43862</v>
      </c>
      <c r="DW5" s="14">
        <f t="shared" ref="DW5" si="67">DV5+1</f>
        <v>43863</v>
      </c>
      <c r="DX5" s="14">
        <f t="shared" ref="DX5" si="68">DW5+1</f>
        <v>43864</v>
      </c>
      <c r="DY5" s="14">
        <f t="shared" ref="DY5" si="69">DX5+1</f>
        <v>43865</v>
      </c>
      <c r="DZ5" s="14">
        <f t="shared" ref="DZ5" si="70">DY5+1</f>
        <v>43866</v>
      </c>
      <c r="EA5" s="14">
        <f t="shared" ref="EA5" si="71">DZ5+1</f>
        <v>43867</v>
      </c>
      <c r="EB5" s="14">
        <f t="shared" ref="EB5" si="72">EA5+1</f>
        <v>43868</v>
      </c>
      <c r="EC5" s="14">
        <f t="shared" ref="EC5" si="73">EB5+1</f>
        <v>43869</v>
      </c>
      <c r="ED5" s="14">
        <f t="shared" ref="ED5" si="74">EC5+1</f>
        <v>43870</v>
      </c>
      <c r="EE5" s="14">
        <f t="shared" ref="EE5" si="75">ED5+1</f>
        <v>43871</v>
      </c>
      <c r="EF5" s="14">
        <f t="shared" ref="EF5" si="76">EE5+1</f>
        <v>43872</v>
      </c>
      <c r="EG5" s="14">
        <f t="shared" ref="EG5" si="77">EF5+1</f>
        <v>43873</v>
      </c>
      <c r="EH5" s="14">
        <f t="shared" ref="EH5" si="78">EG5+1</f>
        <v>43874</v>
      </c>
      <c r="EI5" s="14">
        <f t="shared" ref="EI5" si="79">EH5+1</f>
        <v>43875</v>
      </c>
      <c r="EJ5" s="14">
        <f t="shared" ref="EJ5" si="80">EI5+1</f>
        <v>43876</v>
      </c>
      <c r="EK5" s="14">
        <f t="shared" ref="EK5" si="81">EJ5+1</f>
        <v>43877</v>
      </c>
      <c r="EL5" s="14">
        <f t="shared" ref="EL5" si="82">EK5+1</f>
        <v>43878</v>
      </c>
      <c r="EM5" s="14">
        <f t="shared" ref="EM5" si="83">EL5+1</f>
        <v>43879</v>
      </c>
      <c r="EN5" s="14">
        <f t="shared" ref="EN5" si="84">EM5+1</f>
        <v>43880</v>
      </c>
      <c r="EO5" s="14">
        <f t="shared" ref="EO5" si="85">EN5+1</f>
        <v>43881</v>
      </c>
      <c r="EP5" s="14">
        <f t="shared" ref="EP5" si="86">EO5+1</f>
        <v>43882</v>
      </c>
      <c r="EQ5" s="14">
        <f t="shared" ref="EQ5" si="87">EP5+1</f>
        <v>43883</v>
      </c>
      <c r="ER5" s="14">
        <f t="shared" ref="ER5" si="88">EQ5+1</f>
        <v>43884</v>
      </c>
      <c r="ES5" s="14">
        <f t="shared" ref="ES5" si="89">ER5+1</f>
        <v>43885</v>
      </c>
      <c r="ET5" s="14">
        <f t="shared" ref="ET5" si="90">ES5+1</f>
        <v>43886</v>
      </c>
      <c r="EU5" s="14">
        <f t="shared" ref="EU5" si="91">ET5+1</f>
        <v>43887</v>
      </c>
      <c r="EV5" s="14">
        <f t="shared" ref="EV5" si="92">EU5+1</f>
        <v>43888</v>
      </c>
      <c r="EW5" s="14">
        <f t="shared" ref="EW5" si="93">EV5+1</f>
        <v>43889</v>
      </c>
      <c r="EX5" s="14">
        <f t="shared" ref="EX5" si="94">EW5+1</f>
        <v>43890</v>
      </c>
      <c r="EY5" s="14">
        <f t="shared" ref="EY5" si="95">EX5+1</f>
        <v>43891</v>
      </c>
      <c r="EZ5" s="14">
        <f t="shared" ref="EZ5" si="96">EY5+1</f>
        <v>43892</v>
      </c>
      <c r="FA5" s="14">
        <f t="shared" ref="FA5" si="97">EZ5+1</f>
        <v>43893</v>
      </c>
      <c r="FB5" s="14">
        <f t="shared" ref="FB5" si="98">FA5+1</f>
        <v>43894</v>
      </c>
      <c r="FC5" s="14">
        <f t="shared" ref="FC5" si="99">FB5+1</f>
        <v>43895</v>
      </c>
      <c r="FD5" s="14">
        <f t="shared" ref="FD5" si="100">FC5+1</f>
        <v>43896</v>
      </c>
      <c r="FE5" s="14">
        <f t="shared" ref="FE5" si="101">FD5+1</f>
        <v>43897</v>
      </c>
      <c r="FF5" s="14">
        <f t="shared" ref="FF5" si="102">FE5+1</f>
        <v>43898</v>
      </c>
      <c r="FG5" s="14">
        <f t="shared" ref="FG5" si="103">FF5+1</f>
        <v>43899</v>
      </c>
      <c r="FH5" s="14">
        <f t="shared" ref="FH5" si="104">FG5+1</f>
        <v>43900</v>
      </c>
      <c r="FI5" s="14">
        <f t="shared" ref="FI5" si="105">FH5+1</f>
        <v>43901</v>
      </c>
      <c r="FJ5" s="14">
        <f t="shared" ref="FJ5" si="106">FI5+1</f>
        <v>43902</v>
      </c>
      <c r="FK5" s="14">
        <f t="shared" ref="FK5" si="107">FJ5+1</f>
        <v>43903</v>
      </c>
      <c r="FL5" s="14">
        <f t="shared" ref="FL5" si="108">FK5+1</f>
        <v>43904</v>
      </c>
      <c r="FM5" s="14">
        <f t="shared" ref="FM5" si="109">FL5+1</f>
        <v>43905</v>
      </c>
      <c r="FN5" s="14">
        <f t="shared" ref="FN5" si="110">FM5+1</f>
        <v>43906</v>
      </c>
      <c r="FO5" s="14">
        <f t="shared" ref="FO5" si="111">FN5+1</f>
        <v>43907</v>
      </c>
      <c r="FP5" s="14">
        <f t="shared" ref="FP5" si="112">FO5+1</f>
        <v>43908</v>
      </c>
      <c r="FQ5" s="14">
        <f t="shared" ref="FQ5" si="113">FP5+1</f>
        <v>43909</v>
      </c>
      <c r="FR5" s="14">
        <f t="shared" ref="FR5" si="114">FQ5+1</f>
        <v>43910</v>
      </c>
      <c r="FS5" s="14">
        <f t="shared" ref="FS5" si="115">FR5+1</f>
        <v>43911</v>
      </c>
      <c r="FT5" s="14">
        <f t="shared" ref="FT5" si="116">FS5+1</f>
        <v>43912</v>
      </c>
      <c r="FU5" s="14">
        <f t="shared" ref="FU5" si="117">FT5+1</f>
        <v>43913</v>
      </c>
      <c r="FV5" s="14">
        <f t="shared" ref="FV5" si="118">FU5+1</f>
        <v>43914</v>
      </c>
      <c r="FW5" s="14">
        <f t="shared" ref="FW5" si="119">FV5+1</f>
        <v>43915</v>
      </c>
      <c r="FX5" s="14">
        <f t="shared" ref="FX5" si="120">FW5+1</f>
        <v>43916</v>
      </c>
      <c r="FY5" s="14">
        <f t="shared" ref="FY5" si="121">FX5+1</f>
        <v>43917</v>
      </c>
      <c r="FZ5" s="14">
        <f t="shared" ref="FZ5" si="122">FY5+1</f>
        <v>43918</v>
      </c>
      <c r="GA5" s="14">
        <f t="shared" ref="GA5" si="123">FZ5+1</f>
        <v>43919</v>
      </c>
      <c r="GB5" s="14">
        <f t="shared" ref="GB5" si="124">GA5+1</f>
        <v>43920</v>
      </c>
      <c r="GC5" s="14">
        <f t="shared" ref="GC5" si="125">GB5+1</f>
        <v>43921</v>
      </c>
      <c r="GD5" s="14">
        <f t="shared" ref="GD5" si="126">GC5+1</f>
        <v>43922</v>
      </c>
      <c r="GE5" s="14">
        <f t="shared" ref="GE5" si="127">GD5+1</f>
        <v>43923</v>
      </c>
      <c r="GF5" s="14">
        <f t="shared" ref="GF5" si="128">GE5+1</f>
        <v>43924</v>
      </c>
      <c r="GG5" s="14">
        <f t="shared" ref="GG5" si="129">GF5+1</f>
        <v>43925</v>
      </c>
      <c r="GH5" s="14">
        <f t="shared" ref="GH5" si="130">GG5+1</f>
        <v>43926</v>
      </c>
      <c r="GI5" s="14">
        <f t="shared" ref="GI5" si="131">GH5+1</f>
        <v>43927</v>
      </c>
      <c r="GJ5" s="14">
        <f t="shared" ref="GJ5" si="132">GI5+1</f>
        <v>43928</v>
      </c>
      <c r="GK5" s="14">
        <f t="shared" ref="GK5" si="133">GJ5+1</f>
        <v>43929</v>
      </c>
      <c r="GL5" s="14">
        <f t="shared" ref="GL5" si="134">GK5+1</f>
        <v>43930</v>
      </c>
      <c r="GM5" s="14">
        <f t="shared" ref="GM5" si="135">GL5+1</f>
        <v>43931</v>
      </c>
      <c r="GN5" s="14">
        <f t="shared" ref="GN5" si="136">GM5+1</f>
        <v>43932</v>
      </c>
      <c r="GO5" s="14">
        <f t="shared" ref="GO5" si="137">GN5+1</f>
        <v>43933</v>
      </c>
      <c r="GP5" s="14">
        <f t="shared" ref="GP5" si="138">GO5+1</f>
        <v>43934</v>
      </c>
      <c r="GQ5" s="14">
        <f t="shared" ref="GQ5" si="139">GP5+1</f>
        <v>43935</v>
      </c>
      <c r="GR5" s="14">
        <f t="shared" ref="GR5" si="140">GQ5+1</f>
        <v>43936</v>
      </c>
      <c r="GS5" s="14">
        <f t="shared" ref="GS5" si="141">GR5+1</f>
        <v>43937</v>
      </c>
      <c r="GT5" s="14">
        <f t="shared" ref="GT5" si="142">GS5+1</f>
        <v>43938</v>
      </c>
      <c r="GU5" s="14">
        <f t="shared" ref="GU5" si="143">GT5+1</f>
        <v>43939</v>
      </c>
      <c r="GV5" s="14">
        <f t="shared" ref="GV5" si="144">GU5+1</f>
        <v>43940</v>
      </c>
    </row>
    <row r="6" spans="1:204" ht="40.5" customHeight="1" thickBot="1" x14ac:dyDescent="0.35">
      <c r="A6" s="1" t="s">
        <v>13</v>
      </c>
      <c r="B6" s="15" t="s">
        <v>3</v>
      </c>
      <c r="C6" s="16" t="s">
        <v>1</v>
      </c>
      <c r="D6" s="16" t="s">
        <v>2</v>
      </c>
      <c r="E6" s="16" t="s">
        <v>31</v>
      </c>
      <c r="F6" s="44" t="s">
        <v>32</v>
      </c>
      <c r="G6" s="44" t="s">
        <v>103</v>
      </c>
      <c r="H6" s="44" t="s">
        <v>104</v>
      </c>
      <c r="I6" s="17" t="str">
        <f t="shared" ref="I6" si="145">LEFT(TEXT(I5,"ddd"),1)</f>
        <v>M</v>
      </c>
      <c r="J6" s="17" t="str">
        <f t="shared" ref="J6:AR6" si="146">LEFT(TEXT(J5,"ddd"),1)</f>
        <v>T</v>
      </c>
      <c r="K6" s="17" t="str">
        <f t="shared" si="146"/>
        <v>W</v>
      </c>
      <c r="L6" s="17" t="str">
        <f t="shared" si="146"/>
        <v>T</v>
      </c>
      <c r="M6" s="17" t="str">
        <f t="shared" si="146"/>
        <v>F</v>
      </c>
      <c r="N6" s="17" t="str">
        <f t="shared" si="146"/>
        <v>S</v>
      </c>
      <c r="O6" s="17" t="str">
        <f t="shared" si="146"/>
        <v>S</v>
      </c>
      <c r="P6" s="17" t="str">
        <f t="shared" si="146"/>
        <v>M</v>
      </c>
      <c r="Q6" s="17" t="str">
        <f t="shared" si="146"/>
        <v>T</v>
      </c>
      <c r="R6" s="17" t="str">
        <f t="shared" si="146"/>
        <v>W</v>
      </c>
      <c r="S6" s="17" t="str">
        <f t="shared" si="146"/>
        <v>T</v>
      </c>
      <c r="T6" s="17" t="str">
        <f t="shared" si="146"/>
        <v>F</v>
      </c>
      <c r="U6" s="17" t="str">
        <f t="shared" si="146"/>
        <v>S</v>
      </c>
      <c r="V6" s="17" t="str">
        <f t="shared" si="146"/>
        <v>S</v>
      </c>
      <c r="W6" s="17" t="str">
        <f t="shared" si="146"/>
        <v>M</v>
      </c>
      <c r="X6" s="17" t="str">
        <f t="shared" si="146"/>
        <v>T</v>
      </c>
      <c r="Y6" s="17" t="str">
        <f t="shared" si="146"/>
        <v>W</v>
      </c>
      <c r="Z6" s="17" t="str">
        <f t="shared" si="146"/>
        <v>T</v>
      </c>
      <c r="AA6" s="17" t="str">
        <f t="shared" si="146"/>
        <v>F</v>
      </c>
      <c r="AB6" s="17" t="str">
        <f t="shared" si="146"/>
        <v>S</v>
      </c>
      <c r="AC6" s="17" t="str">
        <f t="shared" si="146"/>
        <v>S</v>
      </c>
      <c r="AD6" s="17" t="str">
        <f t="shared" si="146"/>
        <v>M</v>
      </c>
      <c r="AE6" s="17" t="str">
        <f t="shared" si="146"/>
        <v>T</v>
      </c>
      <c r="AF6" s="17" t="str">
        <f t="shared" si="146"/>
        <v>W</v>
      </c>
      <c r="AG6" s="17" t="str">
        <f t="shared" si="146"/>
        <v>T</v>
      </c>
      <c r="AH6" s="17" t="str">
        <f t="shared" si="146"/>
        <v>F</v>
      </c>
      <c r="AI6" s="17" t="str">
        <f t="shared" si="146"/>
        <v>S</v>
      </c>
      <c r="AJ6" s="17" t="str">
        <f t="shared" si="146"/>
        <v>S</v>
      </c>
      <c r="AK6" s="17" t="str">
        <f t="shared" si="146"/>
        <v>M</v>
      </c>
      <c r="AL6" s="17" t="str">
        <f t="shared" si="146"/>
        <v>T</v>
      </c>
      <c r="AM6" s="17" t="str">
        <f t="shared" si="146"/>
        <v>W</v>
      </c>
      <c r="AN6" s="17" t="str">
        <f t="shared" si="146"/>
        <v>T</v>
      </c>
      <c r="AO6" s="17" t="str">
        <f t="shared" si="146"/>
        <v>F</v>
      </c>
      <c r="AP6" s="17" t="str">
        <f t="shared" si="146"/>
        <v>S</v>
      </c>
      <c r="AQ6" s="17" t="str">
        <f t="shared" si="146"/>
        <v>S</v>
      </c>
      <c r="AR6" s="17" t="str">
        <f t="shared" si="146"/>
        <v>M</v>
      </c>
      <c r="AS6" s="17" t="str">
        <f t="shared" ref="AS6:DD6" si="147">LEFT(TEXT(AS5,"ddd"),1)</f>
        <v>T</v>
      </c>
      <c r="AT6" s="17" t="str">
        <f t="shared" si="147"/>
        <v>W</v>
      </c>
      <c r="AU6" s="17" t="str">
        <f t="shared" si="147"/>
        <v>T</v>
      </c>
      <c r="AV6" s="17" t="str">
        <f t="shared" si="147"/>
        <v>F</v>
      </c>
      <c r="AW6" s="17" t="str">
        <f t="shared" si="147"/>
        <v>S</v>
      </c>
      <c r="AX6" s="17" t="str">
        <f t="shared" si="147"/>
        <v>S</v>
      </c>
      <c r="AY6" s="17" t="str">
        <f t="shared" si="147"/>
        <v>M</v>
      </c>
      <c r="AZ6" s="17" t="str">
        <f t="shared" si="147"/>
        <v>T</v>
      </c>
      <c r="BA6" s="17" t="str">
        <f t="shared" si="147"/>
        <v>W</v>
      </c>
      <c r="BB6" s="17" t="str">
        <f t="shared" si="147"/>
        <v>T</v>
      </c>
      <c r="BC6" s="17" t="str">
        <f t="shared" si="147"/>
        <v>F</v>
      </c>
      <c r="BD6" s="17" t="str">
        <f t="shared" si="147"/>
        <v>S</v>
      </c>
      <c r="BE6" s="17" t="str">
        <f t="shared" si="147"/>
        <v>S</v>
      </c>
      <c r="BF6" s="17" t="str">
        <f t="shared" si="147"/>
        <v>M</v>
      </c>
      <c r="BG6" s="17" t="str">
        <f t="shared" si="147"/>
        <v>T</v>
      </c>
      <c r="BH6" s="17" t="str">
        <f t="shared" si="147"/>
        <v>W</v>
      </c>
      <c r="BI6" s="17" t="str">
        <f t="shared" si="147"/>
        <v>T</v>
      </c>
      <c r="BJ6" s="17" t="str">
        <f t="shared" si="147"/>
        <v>F</v>
      </c>
      <c r="BK6" s="17" t="str">
        <f t="shared" si="147"/>
        <v>S</v>
      </c>
      <c r="BL6" s="17" t="str">
        <f t="shared" si="147"/>
        <v>S</v>
      </c>
      <c r="BM6" s="17" t="str">
        <f t="shared" si="147"/>
        <v>M</v>
      </c>
      <c r="BN6" s="17" t="str">
        <f t="shared" si="147"/>
        <v>T</v>
      </c>
      <c r="BO6" s="17" t="str">
        <f t="shared" si="147"/>
        <v>W</v>
      </c>
      <c r="BP6" s="17" t="str">
        <f t="shared" si="147"/>
        <v>T</v>
      </c>
      <c r="BQ6" s="17" t="str">
        <f t="shared" si="147"/>
        <v>F</v>
      </c>
      <c r="BR6" s="17" t="str">
        <f t="shared" si="147"/>
        <v>S</v>
      </c>
      <c r="BS6" s="17" t="str">
        <f t="shared" si="147"/>
        <v>S</v>
      </c>
      <c r="BT6" s="17" t="str">
        <f t="shared" si="147"/>
        <v>M</v>
      </c>
      <c r="BU6" s="17" t="str">
        <f t="shared" si="147"/>
        <v>T</v>
      </c>
      <c r="BV6" s="17" t="str">
        <f t="shared" si="147"/>
        <v>W</v>
      </c>
      <c r="BW6" s="17" t="str">
        <f t="shared" si="147"/>
        <v>T</v>
      </c>
      <c r="BX6" s="17" t="str">
        <f t="shared" si="147"/>
        <v>F</v>
      </c>
      <c r="BY6" s="17" t="str">
        <f t="shared" si="147"/>
        <v>S</v>
      </c>
      <c r="BZ6" s="17" t="str">
        <f t="shared" si="147"/>
        <v>S</v>
      </c>
      <c r="CA6" s="17" t="str">
        <f t="shared" si="147"/>
        <v>M</v>
      </c>
      <c r="CB6" s="17" t="str">
        <f t="shared" si="147"/>
        <v>T</v>
      </c>
      <c r="CC6" s="17" t="str">
        <f t="shared" si="147"/>
        <v>W</v>
      </c>
      <c r="CD6" s="17" t="str">
        <f t="shared" si="147"/>
        <v>T</v>
      </c>
      <c r="CE6" s="17" t="str">
        <f t="shared" si="147"/>
        <v>F</v>
      </c>
      <c r="CF6" s="17" t="str">
        <f t="shared" si="147"/>
        <v>S</v>
      </c>
      <c r="CG6" s="17" t="str">
        <f t="shared" si="147"/>
        <v>S</v>
      </c>
      <c r="CH6" s="17" t="str">
        <f t="shared" si="147"/>
        <v>M</v>
      </c>
      <c r="CI6" s="17" t="str">
        <f t="shared" si="147"/>
        <v>T</v>
      </c>
      <c r="CJ6" s="17" t="str">
        <f t="shared" si="147"/>
        <v>W</v>
      </c>
      <c r="CK6" s="17" t="str">
        <f t="shared" si="147"/>
        <v>T</v>
      </c>
      <c r="CL6" s="17" t="str">
        <f t="shared" si="147"/>
        <v>F</v>
      </c>
      <c r="CM6" s="17" t="str">
        <f t="shared" si="147"/>
        <v>S</v>
      </c>
      <c r="CN6" s="17" t="str">
        <f t="shared" si="147"/>
        <v>S</v>
      </c>
      <c r="CO6" s="17" t="str">
        <f t="shared" si="147"/>
        <v>M</v>
      </c>
      <c r="CP6" s="17" t="str">
        <f t="shared" si="147"/>
        <v>T</v>
      </c>
      <c r="CQ6" s="17" t="str">
        <f t="shared" si="147"/>
        <v>W</v>
      </c>
      <c r="CR6" s="17" t="str">
        <f t="shared" si="147"/>
        <v>T</v>
      </c>
      <c r="CS6" s="17" t="str">
        <f t="shared" si="147"/>
        <v>F</v>
      </c>
      <c r="CT6" s="17" t="str">
        <f t="shared" si="147"/>
        <v>S</v>
      </c>
      <c r="CU6" s="17" t="str">
        <f t="shared" si="147"/>
        <v>S</v>
      </c>
      <c r="CV6" s="17" t="str">
        <f t="shared" si="147"/>
        <v>M</v>
      </c>
      <c r="CW6" s="17" t="str">
        <f t="shared" si="147"/>
        <v>T</v>
      </c>
      <c r="CX6" s="17" t="str">
        <f t="shared" si="147"/>
        <v>W</v>
      </c>
      <c r="CY6" s="17" t="str">
        <f t="shared" si="147"/>
        <v>T</v>
      </c>
      <c r="CZ6" s="17" t="str">
        <f t="shared" si="147"/>
        <v>F</v>
      </c>
      <c r="DA6" s="17" t="str">
        <f t="shared" si="147"/>
        <v>S</v>
      </c>
      <c r="DB6" s="17" t="str">
        <f t="shared" si="147"/>
        <v>S</v>
      </c>
      <c r="DC6" s="17" t="str">
        <f t="shared" si="147"/>
        <v>M</v>
      </c>
      <c r="DD6" s="17" t="str">
        <f t="shared" si="147"/>
        <v>T</v>
      </c>
      <c r="DE6" s="17" t="str">
        <f t="shared" ref="DE6:FP6" si="148">LEFT(TEXT(DE5,"ddd"),1)</f>
        <v>W</v>
      </c>
      <c r="DF6" s="17" t="str">
        <f t="shared" si="148"/>
        <v>T</v>
      </c>
      <c r="DG6" s="17" t="str">
        <f t="shared" si="148"/>
        <v>F</v>
      </c>
      <c r="DH6" s="17" t="str">
        <f t="shared" si="148"/>
        <v>S</v>
      </c>
      <c r="DI6" s="17" t="str">
        <f t="shared" si="148"/>
        <v>S</v>
      </c>
      <c r="DJ6" s="17" t="str">
        <f t="shared" si="148"/>
        <v>M</v>
      </c>
      <c r="DK6" s="17" t="str">
        <f t="shared" si="148"/>
        <v>T</v>
      </c>
      <c r="DL6" s="17" t="str">
        <f t="shared" si="148"/>
        <v>W</v>
      </c>
      <c r="DM6" s="17" t="str">
        <f t="shared" si="148"/>
        <v>T</v>
      </c>
      <c r="DN6" s="17" t="str">
        <f t="shared" si="148"/>
        <v>F</v>
      </c>
      <c r="DO6" s="17" t="str">
        <f t="shared" si="148"/>
        <v>S</v>
      </c>
      <c r="DP6" s="17" t="str">
        <f t="shared" si="148"/>
        <v>S</v>
      </c>
      <c r="DQ6" s="17" t="str">
        <f t="shared" si="148"/>
        <v>M</v>
      </c>
      <c r="DR6" s="17" t="str">
        <f t="shared" si="148"/>
        <v>T</v>
      </c>
      <c r="DS6" s="17" t="str">
        <f t="shared" si="148"/>
        <v>W</v>
      </c>
      <c r="DT6" s="17" t="str">
        <f t="shared" si="148"/>
        <v>T</v>
      </c>
      <c r="DU6" s="17" t="str">
        <f t="shared" si="148"/>
        <v>F</v>
      </c>
      <c r="DV6" s="17" t="str">
        <f t="shared" si="148"/>
        <v>S</v>
      </c>
      <c r="DW6" s="17" t="str">
        <f t="shared" si="148"/>
        <v>S</v>
      </c>
      <c r="DX6" s="17" t="str">
        <f t="shared" si="148"/>
        <v>M</v>
      </c>
      <c r="DY6" s="17" t="str">
        <f t="shared" si="148"/>
        <v>T</v>
      </c>
      <c r="DZ6" s="17" t="str">
        <f t="shared" si="148"/>
        <v>W</v>
      </c>
      <c r="EA6" s="17" t="str">
        <f t="shared" si="148"/>
        <v>T</v>
      </c>
      <c r="EB6" s="17" t="str">
        <f t="shared" si="148"/>
        <v>F</v>
      </c>
      <c r="EC6" s="17" t="str">
        <f t="shared" si="148"/>
        <v>S</v>
      </c>
      <c r="ED6" s="17" t="str">
        <f t="shared" si="148"/>
        <v>S</v>
      </c>
      <c r="EE6" s="17" t="str">
        <f t="shared" si="148"/>
        <v>M</v>
      </c>
      <c r="EF6" s="17" t="str">
        <f t="shared" si="148"/>
        <v>T</v>
      </c>
      <c r="EG6" s="17" t="str">
        <f t="shared" si="148"/>
        <v>W</v>
      </c>
      <c r="EH6" s="17" t="str">
        <f t="shared" si="148"/>
        <v>T</v>
      </c>
      <c r="EI6" s="17" t="str">
        <f t="shared" si="148"/>
        <v>F</v>
      </c>
      <c r="EJ6" s="17" t="str">
        <f t="shared" si="148"/>
        <v>S</v>
      </c>
      <c r="EK6" s="17" t="str">
        <f t="shared" si="148"/>
        <v>S</v>
      </c>
      <c r="EL6" s="17" t="str">
        <f t="shared" si="148"/>
        <v>M</v>
      </c>
      <c r="EM6" s="17" t="str">
        <f t="shared" si="148"/>
        <v>T</v>
      </c>
      <c r="EN6" s="17" t="str">
        <f t="shared" si="148"/>
        <v>W</v>
      </c>
      <c r="EO6" s="17" t="str">
        <f t="shared" si="148"/>
        <v>T</v>
      </c>
      <c r="EP6" s="17" t="str">
        <f t="shared" si="148"/>
        <v>F</v>
      </c>
      <c r="EQ6" s="17" t="str">
        <f t="shared" si="148"/>
        <v>S</v>
      </c>
      <c r="ER6" s="17" t="str">
        <f t="shared" si="148"/>
        <v>S</v>
      </c>
      <c r="ES6" s="17" t="str">
        <f t="shared" si="148"/>
        <v>M</v>
      </c>
      <c r="ET6" s="17" t="str">
        <f t="shared" si="148"/>
        <v>T</v>
      </c>
      <c r="EU6" s="17" t="str">
        <f t="shared" si="148"/>
        <v>W</v>
      </c>
      <c r="EV6" s="17" t="str">
        <f t="shared" si="148"/>
        <v>T</v>
      </c>
      <c r="EW6" s="17" t="str">
        <f t="shared" si="148"/>
        <v>F</v>
      </c>
      <c r="EX6" s="17" t="str">
        <f t="shared" si="148"/>
        <v>S</v>
      </c>
      <c r="EY6" s="17" t="str">
        <f t="shared" si="148"/>
        <v>S</v>
      </c>
      <c r="EZ6" s="17" t="str">
        <f t="shared" si="148"/>
        <v>M</v>
      </c>
      <c r="FA6" s="17" t="str">
        <f t="shared" si="148"/>
        <v>T</v>
      </c>
      <c r="FB6" s="17" t="str">
        <f t="shared" si="148"/>
        <v>W</v>
      </c>
      <c r="FC6" s="17" t="str">
        <f t="shared" si="148"/>
        <v>T</v>
      </c>
      <c r="FD6" s="17" t="str">
        <f t="shared" si="148"/>
        <v>F</v>
      </c>
      <c r="FE6" s="17" t="str">
        <f t="shared" si="148"/>
        <v>S</v>
      </c>
      <c r="FF6" s="17" t="str">
        <f t="shared" si="148"/>
        <v>S</v>
      </c>
      <c r="FG6" s="17" t="str">
        <f t="shared" si="148"/>
        <v>M</v>
      </c>
      <c r="FH6" s="17" t="str">
        <f t="shared" si="148"/>
        <v>T</v>
      </c>
      <c r="FI6" s="17" t="str">
        <f t="shared" si="148"/>
        <v>W</v>
      </c>
      <c r="FJ6" s="17" t="str">
        <f t="shared" si="148"/>
        <v>T</v>
      </c>
      <c r="FK6" s="17" t="str">
        <f t="shared" si="148"/>
        <v>F</v>
      </c>
      <c r="FL6" s="17" t="str">
        <f t="shared" si="148"/>
        <v>S</v>
      </c>
      <c r="FM6" s="17" t="str">
        <f t="shared" si="148"/>
        <v>S</v>
      </c>
      <c r="FN6" s="17" t="str">
        <f t="shared" si="148"/>
        <v>M</v>
      </c>
      <c r="FO6" s="17" t="str">
        <f t="shared" si="148"/>
        <v>T</v>
      </c>
      <c r="FP6" s="17" t="str">
        <f t="shared" si="148"/>
        <v>W</v>
      </c>
      <c r="FQ6" s="17" t="str">
        <f t="shared" ref="FQ6:GV6" si="149">LEFT(TEXT(FQ5,"ddd"),1)</f>
        <v>T</v>
      </c>
      <c r="FR6" s="17" t="str">
        <f t="shared" si="149"/>
        <v>F</v>
      </c>
      <c r="FS6" s="17" t="str">
        <f t="shared" si="149"/>
        <v>S</v>
      </c>
      <c r="FT6" s="17" t="str">
        <f t="shared" si="149"/>
        <v>S</v>
      </c>
      <c r="FU6" s="17" t="str">
        <f t="shared" si="149"/>
        <v>M</v>
      </c>
      <c r="FV6" s="17" t="str">
        <f t="shared" si="149"/>
        <v>T</v>
      </c>
      <c r="FW6" s="17" t="str">
        <f t="shared" si="149"/>
        <v>W</v>
      </c>
      <c r="FX6" s="17" t="str">
        <f t="shared" si="149"/>
        <v>T</v>
      </c>
      <c r="FY6" s="17" t="str">
        <f t="shared" si="149"/>
        <v>F</v>
      </c>
      <c r="FZ6" s="17" t="str">
        <f t="shared" si="149"/>
        <v>S</v>
      </c>
      <c r="GA6" s="17" t="str">
        <f t="shared" si="149"/>
        <v>S</v>
      </c>
      <c r="GB6" s="17" t="str">
        <f t="shared" si="149"/>
        <v>M</v>
      </c>
      <c r="GC6" s="17" t="str">
        <f t="shared" si="149"/>
        <v>T</v>
      </c>
      <c r="GD6" s="17" t="str">
        <f t="shared" si="149"/>
        <v>W</v>
      </c>
      <c r="GE6" s="17" t="str">
        <f t="shared" si="149"/>
        <v>T</v>
      </c>
      <c r="GF6" s="17" t="str">
        <f t="shared" si="149"/>
        <v>F</v>
      </c>
      <c r="GG6" s="17" t="str">
        <f t="shared" si="149"/>
        <v>S</v>
      </c>
      <c r="GH6" s="17" t="str">
        <f t="shared" si="149"/>
        <v>S</v>
      </c>
      <c r="GI6" s="17" t="str">
        <f t="shared" si="149"/>
        <v>M</v>
      </c>
      <c r="GJ6" s="17" t="str">
        <f t="shared" si="149"/>
        <v>T</v>
      </c>
      <c r="GK6" s="17" t="str">
        <f t="shared" si="149"/>
        <v>W</v>
      </c>
      <c r="GL6" s="17" t="str">
        <f t="shared" si="149"/>
        <v>T</v>
      </c>
      <c r="GM6" s="17" t="str">
        <f t="shared" si="149"/>
        <v>F</v>
      </c>
      <c r="GN6" s="17" t="str">
        <f t="shared" si="149"/>
        <v>S</v>
      </c>
      <c r="GO6" s="17" t="str">
        <f t="shared" si="149"/>
        <v>S</v>
      </c>
      <c r="GP6" s="17" t="str">
        <f t="shared" si="149"/>
        <v>M</v>
      </c>
      <c r="GQ6" s="17" t="str">
        <f t="shared" si="149"/>
        <v>T</v>
      </c>
      <c r="GR6" s="17" t="str">
        <f t="shared" si="149"/>
        <v>W</v>
      </c>
      <c r="GS6" s="17" t="str">
        <f t="shared" si="149"/>
        <v>T</v>
      </c>
      <c r="GT6" s="17" t="str">
        <f t="shared" si="149"/>
        <v>F</v>
      </c>
      <c r="GU6" s="17" t="str">
        <f t="shared" si="149"/>
        <v>S</v>
      </c>
      <c r="GV6" s="17" t="str">
        <f t="shared" si="149"/>
        <v>S</v>
      </c>
    </row>
    <row r="7" spans="1:204" ht="30" hidden="1" customHeight="1" thickBot="1" x14ac:dyDescent="0.35">
      <c r="A7" s="8" t="s">
        <v>8</v>
      </c>
      <c r="C7" s="6"/>
      <c r="E7" s="6"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row>
    <row r="8" spans="1:204" s="20" customFormat="1" ht="30" customHeight="1" thickBot="1" x14ac:dyDescent="0.35">
      <c r="A8" s="1" t="s">
        <v>14</v>
      </c>
      <c r="B8" s="19" t="s">
        <v>20</v>
      </c>
      <c r="C8" s="32"/>
      <c r="D8" s="33"/>
      <c r="E8" s="33" t="str">
        <f t="shared" ref="E8:E39" si="150">IF(OR(ISBLANK(task_start),ISBLANK(task_end)),"",task_end-task_start+1)</f>
        <v/>
      </c>
      <c r="F8" s="33"/>
      <c r="G8" s="33"/>
      <c r="H8" s="33"/>
      <c r="I8" s="86"/>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8"/>
    </row>
    <row r="9" spans="1:204" s="20" customFormat="1" ht="30" customHeight="1" thickBot="1" x14ac:dyDescent="0.35">
      <c r="A9" s="1" t="s">
        <v>15</v>
      </c>
      <c r="B9" s="49" t="s">
        <v>21</v>
      </c>
      <c r="C9" s="34">
        <f>C3</f>
        <v>43745</v>
      </c>
      <c r="D9" s="34">
        <f>C9+1</f>
        <v>43746</v>
      </c>
      <c r="E9" s="45">
        <f>IF(OR(ISBLANK(task_start),ISBLANK(task_end)),"",task_end-task_start+1)</f>
        <v>2</v>
      </c>
      <c r="F9" s="45">
        <v>2</v>
      </c>
      <c r="G9" s="45">
        <v>1</v>
      </c>
      <c r="H9" s="45">
        <v>1</v>
      </c>
      <c r="I9" s="18"/>
      <c r="J9" s="18"/>
      <c r="K9" s="18"/>
      <c r="L9" s="31"/>
      <c r="M9" s="31"/>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31"/>
      <c r="BQ9" s="31"/>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31"/>
      <c r="DU9" s="31"/>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31"/>
      <c r="FY9" s="31"/>
      <c r="FZ9" s="18"/>
      <c r="GA9" s="18"/>
      <c r="GB9" s="18"/>
      <c r="GC9" s="18"/>
      <c r="GD9" s="18"/>
      <c r="GE9" s="18"/>
      <c r="GF9" s="18"/>
      <c r="GG9" s="18"/>
      <c r="GH9" s="18"/>
      <c r="GI9" s="18"/>
      <c r="GJ9" s="18"/>
      <c r="GK9" s="18"/>
      <c r="GL9" s="18"/>
      <c r="GM9" s="18"/>
      <c r="GN9" s="18"/>
      <c r="GO9" s="18"/>
      <c r="GP9" s="18"/>
      <c r="GQ9" s="18"/>
      <c r="GR9" s="18"/>
      <c r="GS9" s="18"/>
      <c r="GT9" s="18"/>
      <c r="GU9" s="18"/>
      <c r="GV9" s="18"/>
    </row>
    <row r="10" spans="1:204" s="20" customFormat="1" ht="30" customHeight="1" thickBot="1" x14ac:dyDescent="0.35">
      <c r="A10" s="1" t="s">
        <v>16</v>
      </c>
      <c r="B10" s="49" t="s">
        <v>30</v>
      </c>
      <c r="C10" s="34">
        <f>D9+1</f>
        <v>43747</v>
      </c>
      <c r="D10" s="34">
        <f>C10+3</f>
        <v>43750</v>
      </c>
      <c r="E10" s="45">
        <f t="shared" si="150"/>
        <v>4</v>
      </c>
      <c r="F10" s="45">
        <v>5</v>
      </c>
      <c r="G10" s="45">
        <v>1</v>
      </c>
      <c r="H10" s="45">
        <v>1</v>
      </c>
      <c r="I10" s="18"/>
      <c r="J10" s="18"/>
      <c r="K10" s="18"/>
      <c r="L10" s="18"/>
      <c r="M10" s="18"/>
      <c r="N10" s="18"/>
      <c r="O10" s="70"/>
      <c r="P10" s="18"/>
      <c r="Q10" s="18"/>
      <c r="R10" s="18"/>
      <c r="S10" s="18"/>
      <c r="T10" s="18"/>
      <c r="U10" s="21"/>
      <c r="V10" s="21"/>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70"/>
      <c r="BT10" s="18"/>
      <c r="BU10" s="18"/>
      <c r="BV10" s="18"/>
      <c r="BW10" s="18"/>
      <c r="BX10" s="18"/>
      <c r="BY10" s="21"/>
      <c r="BZ10" s="21"/>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70"/>
      <c r="DX10" s="18"/>
      <c r="DY10" s="18"/>
      <c r="DZ10" s="18"/>
      <c r="EA10" s="18"/>
      <c r="EB10" s="18"/>
      <c r="EC10" s="21"/>
      <c r="ED10" s="21"/>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70"/>
      <c r="GB10" s="18"/>
      <c r="GC10" s="18"/>
      <c r="GD10" s="18"/>
      <c r="GE10" s="18"/>
      <c r="GF10" s="18"/>
      <c r="GG10" s="21"/>
      <c r="GH10" s="21"/>
      <c r="GI10" s="18"/>
      <c r="GJ10" s="18"/>
      <c r="GK10" s="18"/>
      <c r="GL10" s="18"/>
      <c r="GM10" s="18"/>
      <c r="GN10" s="18"/>
      <c r="GO10" s="18"/>
      <c r="GP10" s="18"/>
      <c r="GQ10" s="18"/>
      <c r="GR10" s="18"/>
      <c r="GS10" s="18"/>
      <c r="GT10" s="18"/>
      <c r="GU10" s="18"/>
      <c r="GV10" s="18"/>
    </row>
    <row r="11" spans="1:204" s="20" customFormat="1" ht="30" customHeight="1" thickBot="1" x14ac:dyDescent="0.35">
      <c r="A11" s="8"/>
      <c r="B11" s="49" t="s">
        <v>22</v>
      </c>
      <c r="C11" s="34">
        <f>D10+2</f>
        <v>43752</v>
      </c>
      <c r="D11" s="34">
        <f>C11+3</f>
        <v>43755</v>
      </c>
      <c r="E11" s="45">
        <f>IF(OR(ISBLANK(task_start),ISBLANK(task_end)),"",task_end-task_start+1)</f>
        <v>4</v>
      </c>
      <c r="F11" s="45">
        <v>4</v>
      </c>
      <c r="G11" s="45">
        <v>1</v>
      </c>
      <c r="H11" s="45">
        <v>1</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row>
    <row r="12" spans="1:204" s="20" customFormat="1" ht="30" customHeight="1" thickBot="1" x14ac:dyDescent="0.35">
      <c r="A12" s="8"/>
      <c r="B12" s="49" t="s">
        <v>23</v>
      </c>
      <c r="C12" s="34">
        <f>D11+1</f>
        <v>43756</v>
      </c>
      <c r="D12" s="34">
        <f>C12+1</f>
        <v>43757</v>
      </c>
      <c r="E12" s="45">
        <f>IF(OR(ISBLANK(task_start),ISBLANK(task_end)),"",task_end-task_start+1)+1</f>
        <v>3</v>
      </c>
      <c r="F12" s="45">
        <v>2</v>
      </c>
      <c r="G12" s="45">
        <v>1</v>
      </c>
      <c r="H12" s="45">
        <v>1</v>
      </c>
      <c r="I12" s="18"/>
      <c r="J12" s="18"/>
      <c r="K12" s="18"/>
      <c r="L12" s="18"/>
      <c r="M12" s="18"/>
      <c r="N12" s="18"/>
      <c r="O12" s="18"/>
      <c r="P12" s="18"/>
      <c r="Q12" s="18"/>
      <c r="R12" s="18"/>
      <c r="S12" s="18"/>
      <c r="T12" s="18"/>
      <c r="U12" s="18"/>
      <c r="V12" s="31"/>
      <c r="W12" s="18"/>
      <c r="X12" s="18"/>
      <c r="Y12" s="21"/>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31"/>
      <c r="CA12" s="18"/>
      <c r="CB12" s="18"/>
      <c r="CC12" s="21"/>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31"/>
      <c r="EE12" s="18"/>
      <c r="EF12" s="18"/>
      <c r="EG12" s="21"/>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31"/>
      <c r="GI12" s="18"/>
      <c r="GJ12" s="18"/>
      <c r="GK12" s="21"/>
      <c r="GL12" s="18"/>
      <c r="GM12" s="18"/>
      <c r="GN12" s="18"/>
      <c r="GO12" s="18"/>
      <c r="GP12" s="18"/>
      <c r="GQ12" s="18"/>
      <c r="GR12" s="18"/>
      <c r="GS12" s="18"/>
      <c r="GT12" s="18"/>
      <c r="GU12" s="18"/>
      <c r="GV12" s="18"/>
    </row>
    <row r="13" spans="1:204" s="20" customFormat="1" ht="30" customHeight="1" thickBot="1" x14ac:dyDescent="0.35">
      <c r="A13" s="1" t="s">
        <v>17</v>
      </c>
      <c r="B13" s="22" t="s">
        <v>24</v>
      </c>
      <c r="C13" s="35"/>
      <c r="D13" s="36"/>
      <c r="E13" s="36" t="str">
        <f t="shared" si="150"/>
        <v/>
      </c>
      <c r="F13" s="55"/>
      <c r="G13" s="55"/>
      <c r="H13" s="55"/>
      <c r="I13" s="86"/>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8"/>
      <c r="BM13" s="86"/>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8"/>
      <c r="DQ13" s="86"/>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8"/>
      <c r="FU13" s="86"/>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row>
    <row r="14" spans="1:204" s="20" customFormat="1" ht="30" customHeight="1" thickBot="1" x14ac:dyDescent="0.35">
      <c r="A14" s="1"/>
      <c r="B14" s="50" t="s">
        <v>27</v>
      </c>
      <c r="C14" s="37">
        <f>D12+2</f>
        <v>43759</v>
      </c>
      <c r="D14" s="37">
        <f>C14+4</f>
        <v>43763</v>
      </c>
      <c r="E14" s="46">
        <f>IF(OR(ISBLANK(task_start),ISBLANK(task_end)),"",task_end-task_start+1)</f>
        <v>5</v>
      </c>
      <c r="F14" s="46">
        <f>E14+2</f>
        <v>7</v>
      </c>
      <c r="G14" s="46">
        <v>2</v>
      </c>
      <c r="H14" s="46">
        <v>2</v>
      </c>
      <c r="I14" s="18"/>
      <c r="J14" s="18"/>
      <c r="K14" s="18"/>
      <c r="L14" s="18"/>
      <c r="M14" s="18"/>
      <c r="N14" s="18"/>
      <c r="O14" s="18"/>
      <c r="P14" s="18"/>
      <c r="Q14" s="18"/>
      <c r="R14" s="18"/>
      <c r="S14" s="18"/>
      <c r="T14" s="18"/>
      <c r="U14" s="18"/>
      <c r="V14" s="18"/>
      <c r="W14" s="18"/>
      <c r="X14" s="18"/>
      <c r="Y14" s="18"/>
      <c r="Z14" s="18"/>
      <c r="AA14" s="18"/>
      <c r="AB14" s="31"/>
      <c r="AC14" s="31"/>
      <c r="AD14" s="31"/>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31"/>
      <c r="CG14" s="31"/>
      <c r="CH14" s="31"/>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31"/>
      <c r="EK14" s="31"/>
      <c r="EL14" s="31"/>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31"/>
      <c r="GO14" s="31"/>
      <c r="GP14" s="31"/>
      <c r="GQ14" s="18"/>
      <c r="GR14" s="18"/>
      <c r="GS14" s="18"/>
      <c r="GT14" s="18"/>
      <c r="GU14" s="18"/>
      <c r="GV14" s="18"/>
    </row>
    <row r="15" spans="1:204" s="20" customFormat="1" ht="30" customHeight="1" thickBot="1" x14ac:dyDescent="0.35">
      <c r="A15" s="8"/>
      <c r="B15" s="50" t="s">
        <v>25</v>
      </c>
      <c r="C15" s="37">
        <f>D14+1</f>
        <v>43764</v>
      </c>
      <c r="D15" s="37">
        <f>C15+2</f>
        <v>43766</v>
      </c>
      <c r="E15" s="46">
        <f t="shared" si="150"/>
        <v>3</v>
      </c>
      <c r="F15" s="46">
        <f>E15+1</f>
        <v>4</v>
      </c>
      <c r="G15" s="46">
        <v>2</v>
      </c>
      <c r="H15" s="46">
        <v>2</v>
      </c>
      <c r="I15" s="18"/>
      <c r="J15" s="18"/>
      <c r="K15" s="18"/>
      <c r="L15" s="18"/>
      <c r="M15" s="18"/>
      <c r="N15" s="18"/>
      <c r="O15" s="18"/>
      <c r="P15" s="18"/>
      <c r="Q15" s="18"/>
      <c r="R15" s="18"/>
      <c r="S15" s="18"/>
      <c r="T15" s="18"/>
      <c r="U15" s="21"/>
      <c r="V15" s="21"/>
      <c r="W15" s="18"/>
      <c r="X15" s="18"/>
      <c r="Y15" s="18"/>
      <c r="Z15" s="31"/>
      <c r="AA15" s="18"/>
      <c r="AB15" s="18"/>
      <c r="AC15" s="18"/>
      <c r="AD15" s="18"/>
      <c r="AE15" s="31"/>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21"/>
      <c r="BZ15" s="21"/>
      <c r="CA15" s="18"/>
      <c r="CB15" s="18"/>
      <c r="CC15" s="18"/>
      <c r="CD15" s="31"/>
      <c r="CE15" s="18"/>
      <c r="CF15" s="18"/>
      <c r="CG15" s="18"/>
      <c r="CH15" s="18"/>
      <c r="CI15" s="31"/>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21"/>
      <c r="ED15" s="21"/>
      <c r="EE15" s="18"/>
      <c r="EF15" s="18"/>
      <c r="EG15" s="18"/>
      <c r="EH15" s="31"/>
      <c r="EI15" s="18"/>
      <c r="EJ15" s="18"/>
      <c r="EK15" s="18"/>
      <c r="EL15" s="18"/>
      <c r="EM15" s="31"/>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21"/>
      <c r="GH15" s="21"/>
      <c r="GI15" s="18"/>
      <c r="GJ15" s="18"/>
      <c r="GK15" s="18"/>
      <c r="GL15" s="31"/>
      <c r="GM15" s="18"/>
      <c r="GN15" s="18"/>
      <c r="GO15" s="18"/>
      <c r="GP15" s="18"/>
      <c r="GQ15" s="31"/>
      <c r="GR15" s="18"/>
      <c r="GS15" s="18"/>
      <c r="GT15" s="18"/>
      <c r="GU15" s="18"/>
      <c r="GV15" s="18"/>
    </row>
    <row r="16" spans="1:204" s="20" customFormat="1" ht="30" customHeight="1" thickBot="1" x14ac:dyDescent="0.35">
      <c r="A16" s="8"/>
      <c r="B16" s="50" t="s">
        <v>26</v>
      </c>
      <c r="C16" s="37">
        <f>D15</f>
        <v>43766</v>
      </c>
      <c r="D16" s="37">
        <f>C16+2</f>
        <v>43768</v>
      </c>
      <c r="E16" s="46">
        <f>IF(OR(ISBLANK(task_start),ISBLANK(task_end)),"",task_end-task_start+1)</f>
        <v>3</v>
      </c>
      <c r="F16" s="46">
        <f>E16</f>
        <v>3</v>
      </c>
      <c r="G16" s="46">
        <v>2</v>
      </c>
      <c r="H16" s="46">
        <v>3</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row>
    <row r="17" spans="1:204" s="20" customFormat="1" ht="30" customHeight="1" thickBot="1" x14ac:dyDescent="0.35">
      <c r="A17" s="8"/>
      <c r="B17" s="50" t="s">
        <v>28</v>
      </c>
      <c r="C17" s="37">
        <f>C16</f>
        <v>43766</v>
      </c>
      <c r="D17" s="37">
        <f>C17+3</f>
        <v>43769</v>
      </c>
      <c r="E17" s="46">
        <f t="shared" si="150"/>
        <v>4</v>
      </c>
      <c r="F17" s="46">
        <v>10</v>
      </c>
      <c r="G17" s="46">
        <v>3</v>
      </c>
      <c r="H17" s="46">
        <v>3</v>
      </c>
      <c r="I17" s="18"/>
      <c r="J17" s="18"/>
      <c r="K17" s="18"/>
      <c r="L17" s="18"/>
      <c r="M17" s="18"/>
      <c r="N17" s="18"/>
      <c r="O17" s="18"/>
      <c r="P17" s="18"/>
      <c r="Q17" s="18"/>
      <c r="R17" s="18"/>
      <c r="S17" s="18"/>
      <c r="T17" s="18"/>
      <c r="U17" s="18"/>
      <c r="V17" s="18"/>
      <c r="W17" s="18"/>
      <c r="X17" s="18"/>
      <c r="Y17" s="21"/>
      <c r="Z17" s="18"/>
      <c r="AA17" s="18"/>
      <c r="AB17" s="18"/>
      <c r="AC17" s="18"/>
      <c r="AD17" s="18"/>
      <c r="AE17" s="31"/>
      <c r="AF17" s="58"/>
      <c r="AG17" s="58"/>
      <c r="AH17" s="31"/>
      <c r="AI17" s="31"/>
      <c r="AJ17" s="31"/>
      <c r="AK17" s="31"/>
      <c r="AL17" s="31"/>
      <c r="AM17" s="31"/>
      <c r="AN17" s="31"/>
      <c r="AO17" s="31"/>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21"/>
      <c r="CD17" s="18"/>
      <c r="CE17" s="31"/>
      <c r="CF17" s="31"/>
      <c r="CG17" s="31"/>
      <c r="CH17" s="31"/>
      <c r="CI17" s="31"/>
      <c r="CJ17" s="31"/>
      <c r="CK17" s="31"/>
      <c r="CL17" s="31"/>
      <c r="CM17" s="31"/>
      <c r="CN17" s="31"/>
      <c r="CO17" s="31"/>
      <c r="CP17" s="31"/>
      <c r="CQ17" s="31"/>
      <c r="CR17" s="31"/>
      <c r="CS17" s="31"/>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21"/>
      <c r="EH17" s="18"/>
      <c r="EI17" s="18"/>
      <c r="EJ17" s="18"/>
      <c r="EK17" s="18"/>
      <c r="EL17" s="31"/>
      <c r="EM17" s="31"/>
      <c r="EN17" s="31"/>
      <c r="EO17" s="31"/>
      <c r="EP17" s="31"/>
      <c r="EQ17" s="31"/>
      <c r="ER17" s="31"/>
      <c r="ES17" s="31"/>
      <c r="ET17" s="31"/>
      <c r="EU17" s="31"/>
      <c r="EV17" s="31"/>
      <c r="EW17" s="31"/>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21"/>
      <c r="GL17" s="18"/>
      <c r="GM17" s="31"/>
      <c r="GN17" s="31"/>
      <c r="GO17" s="31"/>
      <c r="GP17" s="31"/>
      <c r="GQ17" s="31"/>
      <c r="GR17" s="31"/>
      <c r="GS17" s="31"/>
      <c r="GT17" s="31"/>
      <c r="GU17" s="31"/>
      <c r="GV17" s="31"/>
    </row>
    <row r="18" spans="1:204" s="20" customFormat="1" ht="30" customHeight="1" thickBot="1" x14ac:dyDescent="0.35">
      <c r="A18" s="8"/>
      <c r="B18" s="50" t="s">
        <v>29</v>
      </c>
      <c r="C18" s="37">
        <f>D17</f>
        <v>43769</v>
      </c>
      <c r="D18" s="37">
        <f>C18+3</f>
        <v>43772</v>
      </c>
      <c r="E18" s="46">
        <f>IF(OR(ISBLANK(task_start),ISBLANK(task_end)),"",task_end-task_start+1)</f>
        <v>4</v>
      </c>
      <c r="F18" s="46">
        <f>E18</f>
        <v>4</v>
      </c>
      <c r="G18" s="46">
        <v>3</v>
      </c>
      <c r="H18" s="46">
        <v>3</v>
      </c>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row>
    <row r="19" spans="1:204" s="20" customFormat="1" ht="30" customHeight="1" thickBot="1" x14ac:dyDescent="0.35">
      <c r="A19" s="8" t="s">
        <v>5</v>
      </c>
      <c r="B19" s="23" t="s">
        <v>33</v>
      </c>
      <c r="C19" s="38"/>
      <c r="D19" s="39"/>
      <c r="E19" s="47" t="str">
        <f t="shared" si="150"/>
        <v/>
      </c>
      <c r="F19" s="47"/>
      <c r="G19" s="47"/>
      <c r="H19" s="47"/>
      <c r="I19" s="86"/>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8"/>
      <c r="BM19" s="86"/>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c r="CX19" s="87"/>
      <c r="CY19" s="87"/>
      <c r="CZ19" s="87"/>
      <c r="DA19" s="87"/>
      <c r="DB19" s="87"/>
      <c r="DC19" s="87"/>
      <c r="DD19" s="87"/>
      <c r="DE19" s="87"/>
      <c r="DF19" s="87"/>
      <c r="DG19" s="87"/>
      <c r="DH19" s="87"/>
      <c r="DI19" s="87"/>
      <c r="DJ19" s="87"/>
      <c r="DK19" s="87"/>
      <c r="DL19" s="87"/>
      <c r="DM19" s="87"/>
      <c r="DN19" s="87"/>
      <c r="DO19" s="87"/>
      <c r="DP19" s="88"/>
      <c r="DQ19" s="86"/>
      <c r="DR19" s="87"/>
      <c r="DS19" s="87"/>
      <c r="DT19" s="87"/>
      <c r="DU19" s="87"/>
      <c r="DV19" s="87"/>
      <c r="DW19" s="87"/>
      <c r="DX19" s="87"/>
      <c r="DY19" s="87"/>
      <c r="DZ19" s="87"/>
      <c r="EA19" s="87"/>
      <c r="EB19" s="87"/>
      <c r="EC19" s="87"/>
      <c r="ED19" s="87"/>
      <c r="EE19" s="87"/>
      <c r="EF19" s="87"/>
      <c r="EG19" s="87"/>
      <c r="EH19" s="87"/>
      <c r="EI19" s="87"/>
      <c r="EJ19" s="87"/>
      <c r="EK19" s="87"/>
      <c r="EL19" s="87"/>
      <c r="EM19" s="87"/>
      <c r="EN19" s="87"/>
      <c r="EO19" s="87"/>
      <c r="EP19" s="87"/>
      <c r="EQ19" s="87"/>
      <c r="ER19" s="87"/>
      <c r="ES19" s="87"/>
      <c r="ET19" s="87"/>
      <c r="EU19" s="87"/>
      <c r="EV19" s="87"/>
      <c r="EW19" s="87"/>
      <c r="EX19" s="87"/>
      <c r="EY19" s="87"/>
      <c r="EZ19" s="87"/>
      <c r="FA19" s="87"/>
      <c r="FB19" s="87"/>
      <c r="FC19" s="87"/>
      <c r="FD19" s="87"/>
      <c r="FE19" s="87"/>
      <c r="FF19" s="87"/>
      <c r="FG19" s="87"/>
      <c r="FH19" s="87"/>
      <c r="FI19" s="87"/>
      <c r="FJ19" s="87"/>
      <c r="FK19" s="87"/>
      <c r="FL19" s="87"/>
      <c r="FM19" s="87"/>
      <c r="FN19" s="87"/>
      <c r="FO19" s="87"/>
      <c r="FP19" s="87"/>
      <c r="FQ19" s="87"/>
      <c r="FR19" s="87"/>
      <c r="FS19" s="87"/>
      <c r="FT19" s="88"/>
      <c r="FU19" s="86"/>
      <c r="FV19" s="87"/>
      <c r="FW19" s="87"/>
      <c r="FX19" s="87"/>
      <c r="FY19" s="87"/>
      <c r="FZ19" s="87"/>
      <c r="GA19" s="87"/>
      <c r="GB19" s="87"/>
      <c r="GC19" s="87"/>
      <c r="GD19" s="87"/>
      <c r="GE19" s="87"/>
      <c r="GF19" s="87"/>
      <c r="GG19" s="87"/>
      <c r="GH19" s="87"/>
      <c r="GI19" s="87"/>
      <c r="GJ19" s="87"/>
      <c r="GK19" s="87"/>
      <c r="GL19" s="87"/>
      <c r="GM19" s="87"/>
      <c r="GN19" s="87"/>
      <c r="GO19" s="87"/>
      <c r="GP19" s="87"/>
      <c r="GQ19" s="87"/>
      <c r="GR19" s="87"/>
      <c r="GS19" s="87"/>
      <c r="GT19" s="87"/>
      <c r="GU19" s="87"/>
      <c r="GV19" s="87"/>
    </row>
    <row r="20" spans="1:204" s="20" customFormat="1" ht="30" customHeight="1" thickBot="1" x14ac:dyDescent="0.35">
      <c r="A20" s="8"/>
      <c r="B20" s="56" t="s">
        <v>102</v>
      </c>
      <c r="C20" s="40">
        <f>D18+3</f>
        <v>43775</v>
      </c>
      <c r="D20" s="40">
        <f>C20+2</f>
        <v>43777</v>
      </c>
      <c r="E20" s="48">
        <f>IF(OR(ISBLANK(task_start),ISBLANK(task_end)),"",task_end-task_start+1)+2</f>
        <v>5</v>
      </c>
      <c r="F20" s="48">
        <v>9</v>
      </c>
      <c r="G20" s="48">
        <v>4</v>
      </c>
      <c r="H20" s="48">
        <v>4</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66"/>
      <c r="AN20" s="66"/>
      <c r="AO20" s="67"/>
      <c r="AP20" s="31"/>
      <c r="AQ20" s="31"/>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31"/>
      <c r="CN20" s="31"/>
      <c r="CO20" s="31"/>
      <c r="CP20" s="31"/>
      <c r="CQ20" s="31"/>
      <c r="CR20" s="31"/>
      <c r="CS20" s="71"/>
      <c r="CT20" s="31"/>
      <c r="CU20" s="31"/>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31"/>
      <c r="ES20" s="31"/>
      <c r="ET20" s="31"/>
      <c r="EU20" s="31"/>
      <c r="EV20" s="31"/>
      <c r="EW20" s="71"/>
      <c r="EX20" s="31"/>
      <c r="EY20" s="31"/>
      <c r="EZ20" s="31"/>
      <c r="FA20" s="31"/>
      <c r="FB20" s="31"/>
      <c r="FC20" s="31"/>
      <c r="FD20" s="31"/>
      <c r="FE20" s="31"/>
      <c r="FF20" s="31"/>
      <c r="FG20" s="31"/>
      <c r="FH20" s="31"/>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31"/>
      <c r="GV20" s="31"/>
    </row>
    <row r="21" spans="1:204" s="20" customFormat="1" ht="30" customHeight="1" thickBot="1" x14ac:dyDescent="0.35">
      <c r="A21" s="8"/>
      <c r="B21" s="56" t="s">
        <v>38</v>
      </c>
      <c r="C21" s="40">
        <f>D20-2</f>
        <v>43775</v>
      </c>
      <c r="D21" s="40">
        <f>C21+3</f>
        <v>43778</v>
      </c>
      <c r="E21" s="48">
        <f>IF(OR(ISBLANK(task_start),ISBLANK(task_end)),"",task_end-task_start+1)+1</f>
        <v>5</v>
      </c>
      <c r="F21" s="48">
        <v>4</v>
      </c>
      <c r="G21" s="48">
        <v>5</v>
      </c>
      <c r="H21" s="48">
        <v>4</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31"/>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31"/>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31"/>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row>
    <row r="22" spans="1:204" s="20" customFormat="1" ht="30" customHeight="1" thickBot="1" x14ac:dyDescent="0.35">
      <c r="A22" s="8"/>
      <c r="B22" s="56" t="s">
        <v>36</v>
      </c>
      <c r="C22" s="40">
        <f>D21</f>
        <v>43778</v>
      </c>
      <c r="D22" s="40">
        <f>C22+3</f>
        <v>43781</v>
      </c>
      <c r="E22" s="48">
        <f>IF(OR(ISBLANK(task_start),ISBLANK(task_end)),"",task_end-task_start+1)</f>
        <v>4</v>
      </c>
      <c r="F22" s="48">
        <v>8</v>
      </c>
      <c r="G22" s="48">
        <v>5</v>
      </c>
      <c r="H22" s="48">
        <v>5</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row>
    <row r="23" spans="1:204" s="20" customFormat="1" ht="30" customHeight="1" thickBot="1" x14ac:dyDescent="0.35">
      <c r="A23" s="8"/>
      <c r="B23" s="56" t="s">
        <v>37</v>
      </c>
      <c r="C23" s="40">
        <f>D22</f>
        <v>43781</v>
      </c>
      <c r="D23" s="40">
        <f>C23+3</f>
        <v>43784</v>
      </c>
      <c r="E23" s="48">
        <f>IF(OR(ISBLANK(task_start),ISBLANK(task_end)),"",task_end-task_start+1)</f>
        <v>4</v>
      </c>
      <c r="F23" s="48">
        <v>4</v>
      </c>
      <c r="G23" s="48">
        <v>5</v>
      </c>
      <c r="H23" s="48">
        <v>5</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c r="GL23" s="18"/>
      <c r="GM23" s="18"/>
      <c r="GN23" s="18"/>
      <c r="GO23" s="18"/>
      <c r="GP23" s="18"/>
      <c r="GQ23" s="18"/>
      <c r="GR23" s="18"/>
      <c r="GS23" s="18"/>
      <c r="GT23" s="18"/>
      <c r="GU23" s="18"/>
      <c r="GV23" s="18"/>
    </row>
    <row r="24" spans="1:204" s="20" customFormat="1" ht="30" customHeight="1" thickBot="1" x14ac:dyDescent="0.35">
      <c r="A24" s="8"/>
      <c r="B24" s="56" t="s">
        <v>35</v>
      </c>
      <c r="C24" s="40">
        <f>C23</f>
        <v>43781</v>
      </c>
      <c r="D24" s="40">
        <f>C24+5</f>
        <v>43786</v>
      </c>
      <c r="E24" s="48">
        <f>IF(OR(ISBLANK(task_start),ISBLANK(task_end)),"",task_end-task_start+1)</f>
        <v>6</v>
      </c>
      <c r="F24" s="48">
        <v>4</v>
      </c>
      <c r="G24" s="48">
        <v>5</v>
      </c>
      <c r="H24" s="48">
        <v>5</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row>
    <row r="25" spans="1:204" s="20" customFormat="1" ht="30" customHeight="1" thickBot="1" x14ac:dyDescent="0.35">
      <c r="A25" s="8" t="s">
        <v>5</v>
      </c>
      <c r="B25" s="24" t="s">
        <v>34</v>
      </c>
      <c r="C25" s="41"/>
      <c r="D25" s="42"/>
      <c r="E25" s="53" t="str">
        <f t="shared" si="150"/>
        <v/>
      </c>
      <c r="F25" s="53"/>
      <c r="G25" s="53"/>
      <c r="H25" s="53"/>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row>
    <row r="26" spans="1:204" s="20" customFormat="1" ht="30" customHeight="1" thickBot="1" x14ac:dyDescent="0.35">
      <c r="A26" s="8"/>
      <c r="B26" s="57" t="s">
        <v>106</v>
      </c>
      <c r="C26" s="43">
        <f>D24+1</f>
        <v>43787</v>
      </c>
      <c r="D26" s="43">
        <f>C26+8</f>
        <v>43795</v>
      </c>
      <c r="E26" s="54">
        <f t="shared" ref="E26:E37" si="151">IF(OR(ISBLANK(task_start),ISBLANK(task_end)),"",task_end-task_start+1)</f>
        <v>9</v>
      </c>
      <c r="F26" s="54">
        <v>22</v>
      </c>
      <c r="G26" s="54">
        <v>6</v>
      </c>
      <c r="H26" s="54" t="s">
        <v>109</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8"/>
      <c r="GM26" s="18"/>
      <c r="GN26" s="18"/>
      <c r="GO26" s="18"/>
      <c r="GP26" s="18"/>
      <c r="GQ26" s="18"/>
      <c r="GR26" s="18"/>
      <c r="GS26" s="18"/>
      <c r="GT26" s="18"/>
      <c r="GU26" s="18"/>
      <c r="GV26" s="18"/>
    </row>
    <row r="27" spans="1:204" s="20" customFormat="1" ht="30" customHeight="1" thickBot="1" x14ac:dyDescent="0.35">
      <c r="A27" s="8"/>
      <c r="B27" s="57" t="s">
        <v>90</v>
      </c>
      <c r="C27" s="43">
        <f>D26</f>
        <v>43795</v>
      </c>
      <c r="D27" s="43">
        <f>C27+20</f>
        <v>43815</v>
      </c>
      <c r="E27" s="54">
        <f t="shared" si="151"/>
        <v>21</v>
      </c>
      <c r="F27" s="54">
        <v>16</v>
      </c>
      <c r="G27" s="54">
        <v>7</v>
      </c>
      <c r="H27" s="54" t="s">
        <v>110</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8"/>
      <c r="GC27" s="18"/>
      <c r="GD27" s="18"/>
      <c r="GE27" s="18"/>
      <c r="GF27" s="18"/>
      <c r="GG27" s="18"/>
      <c r="GH27" s="18"/>
      <c r="GI27" s="18"/>
      <c r="GJ27" s="18"/>
      <c r="GK27" s="18"/>
      <c r="GL27" s="18"/>
      <c r="GM27" s="18"/>
      <c r="GN27" s="18"/>
      <c r="GO27" s="18"/>
      <c r="GP27" s="18"/>
      <c r="GQ27" s="18"/>
      <c r="GR27" s="18"/>
      <c r="GS27" s="18"/>
      <c r="GT27" s="18"/>
      <c r="GU27" s="18"/>
      <c r="GV27" s="18"/>
    </row>
    <row r="28" spans="1:204" s="20" customFormat="1" ht="15.75" customHeight="1" thickBot="1" x14ac:dyDescent="0.35">
      <c r="A28" s="8"/>
      <c r="B28" s="81" t="s">
        <v>108</v>
      </c>
      <c r="C28" s="81"/>
      <c r="D28" s="81"/>
      <c r="E28" s="81"/>
      <c r="F28" s="81"/>
      <c r="G28" s="81"/>
      <c r="H28" s="82"/>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58"/>
      <c r="CC28" s="58"/>
      <c r="CD28" s="58"/>
      <c r="CE28" s="58"/>
      <c r="CF28" s="58"/>
      <c r="CG28" s="58"/>
      <c r="CH28" s="58"/>
      <c r="CI28" s="58"/>
      <c r="CJ28" s="58"/>
      <c r="CK28" s="58"/>
      <c r="CL28" s="58"/>
      <c r="CM28" s="58"/>
      <c r="CN28" s="58"/>
      <c r="CO28" s="58"/>
      <c r="CP28" s="58"/>
      <c r="CQ28" s="5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8"/>
      <c r="GC28" s="18"/>
      <c r="GD28" s="18"/>
      <c r="GE28" s="18"/>
      <c r="GF28" s="18"/>
      <c r="GG28" s="18"/>
      <c r="GH28" s="18"/>
      <c r="GI28" s="18"/>
      <c r="GJ28" s="18"/>
      <c r="GK28" s="18"/>
      <c r="GL28" s="18"/>
      <c r="GM28" s="18"/>
      <c r="GN28" s="18"/>
      <c r="GO28" s="18"/>
      <c r="GP28" s="18"/>
      <c r="GQ28" s="18"/>
      <c r="GR28" s="18"/>
      <c r="GS28" s="18"/>
      <c r="GT28" s="18"/>
      <c r="GU28" s="18"/>
      <c r="GV28" s="18"/>
    </row>
    <row r="29" spans="1:204" s="20" customFormat="1" ht="30" customHeight="1" thickBot="1" x14ac:dyDescent="0.35">
      <c r="A29" s="8"/>
      <c r="B29" s="57" t="s">
        <v>90</v>
      </c>
      <c r="C29" s="43">
        <v>43832</v>
      </c>
      <c r="D29" s="43">
        <f>C29+9</f>
        <v>43841</v>
      </c>
      <c r="E29" s="54">
        <f t="shared" si="151"/>
        <v>10</v>
      </c>
      <c r="F29" s="54">
        <v>17</v>
      </c>
      <c r="G29" s="54">
        <v>7</v>
      </c>
      <c r="H29" s="54" t="s">
        <v>110</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c r="GA29" s="18"/>
      <c r="GB29" s="18"/>
      <c r="GC29" s="18"/>
      <c r="GD29" s="18"/>
      <c r="GE29" s="18"/>
      <c r="GF29" s="18"/>
      <c r="GG29" s="18"/>
      <c r="GH29" s="18"/>
      <c r="GI29" s="18"/>
      <c r="GJ29" s="18"/>
      <c r="GK29" s="18"/>
      <c r="GL29" s="18"/>
      <c r="GM29" s="18"/>
      <c r="GN29" s="18"/>
      <c r="GO29" s="18"/>
      <c r="GP29" s="18"/>
      <c r="GQ29" s="18"/>
      <c r="GR29" s="18"/>
      <c r="GS29" s="18"/>
      <c r="GT29" s="18"/>
      <c r="GU29" s="18"/>
      <c r="GV29" s="18"/>
    </row>
    <row r="30" spans="1:204" s="20" customFormat="1" ht="30" customHeight="1" thickBot="1" x14ac:dyDescent="0.35">
      <c r="A30" s="8"/>
      <c r="B30" s="57" t="s">
        <v>91</v>
      </c>
      <c r="C30" s="43">
        <f>D29</f>
        <v>43841</v>
      </c>
      <c r="D30" s="43">
        <f>C30+10</f>
        <v>43851</v>
      </c>
      <c r="E30" s="54">
        <f t="shared" si="151"/>
        <v>11</v>
      </c>
      <c r="F30" s="54">
        <v>19</v>
      </c>
      <c r="G30" s="54">
        <v>8</v>
      </c>
      <c r="H30" s="54" t="s">
        <v>111</v>
      </c>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8"/>
      <c r="FI30" s="18"/>
      <c r="FJ30" s="18"/>
      <c r="FK30" s="18"/>
      <c r="FL30" s="18"/>
      <c r="FM30" s="18"/>
      <c r="FN30" s="18"/>
      <c r="FO30" s="18"/>
      <c r="FP30" s="18"/>
      <c r="FQ30" s="18"/>
      <c r="FR30" s="18"/>
      <c r="FS30" s="18"/>
      <c r="FT30" s="18"/>
      <c r="FU30" s="18"/>
      <c r="FV30" s="18"/>
      <c r="FW30" s="18"/>
      <c r="FX30" s="18"/>
      <c r="FY30" s="18"/>
      <c r="FZ30" s="18"/>
      <c r="GA30" s="18"/>
      <c r="GB30" s="18"/>
      <c r="GC30" s="18"/>
      <c r="GD30" s="18"/>
      <c r="GE30" s="18"/>
      <c r="GF30" s="18"/>
      <c r="GG30" s="18"/>
      <c r="GH30" s="18"/>
      <c r="GI30" s="18"/>
      <c r="GJ30" s="18"/>
      <c r="GK30" s="18"/>
      <c r="GL30" s="18"/>
      <c r="GM30" s="18"/>
      <c r="GN30" s="18"/>
      <c r="GO30" s="18"/>
      <c r="GP30" s="18"/>
      <c r="GQ30" s="18"/>
      <c r="GR30" s="18"/>
      <c r="GS30" s="18"/>
      <c r="GT30" s="18"/>
      <c r="GU30" s="18"/>
      <c r="GV30" s="18"/>
    </row>
    <row r="31" spans="1:204" s="20" customFormat="1" ht="30" customHeight="1" thickBot="1" x14ac:dyDescent="0.35">
      <c r="A31" s="8"/>
      <c r="B31" s="57" t="s">
        <v>92</v>
      </c>
      <c r="C31" s="43">
        <f>D30</f>
        <v>43851</v>
      </c>
      <c r="D31" s="43">
        <f>C31+9</f>
        <v>43860</v>
      </c>
      <c r="E31" s="54">
        <f t="shared" si="151"/>
        <v>10</v>
      </c>
      <c r="F31" s="54" t="s">
        <v>107</v>
      </c>
      <c r="G31" s="54">
        <v>9</v>
      </c>
      <c r="H31" s="54" t="s">
        <v>107</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c r="GL31" s="18"/>
      <c r="GM31" s="18"/>
      <c r="GN31" s="18"/>
      <c r="GO31" s="18"/>
      <c r="GP31" s="18"/>
      <c r="GQ31" s="18"/>
      <c r="GR31" s="18"/>
      <c r="GS31" s="18"/>
      <c r="GT31" s="18"/>
      <c r="GU31" s="18"/>
      <c r="GV31" s="18"/>
    </row>
    <row r="32" spans="1:204" s="20" customFormat="1" ht="30" customHeight="1" thickBot="1" x14ac:dyDescent="0.35">
      <c r="A32" s="8"/>
      <c r="B32" s="57" t="s">
        <v>93</v>
      </c>
      <c r="C32" s="43">
        <f>D31</f>
        <v>43860</v>
      </c>
      <c r="D32" s="43">
        <f>C32+6</f>
        <v>43866</v>
      </c>
      <c r="E32" s="54">
        <f t="shared" si="151"/>
        <v>7</v>
      </c>
      <c r="F32" s="54">
        <v>21</v>
      </c>
      <c r="G32" s="54">
        <v>10</v>
      </c>
      <c r="H32" s="54" t="s">
        <v>112</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c r="GA32" s="18"/>
      <c r="GB32" s="18"/>
      <c r="GC32" s="18"/>
      <c r="GD32" s="18"/>
      <c r="GE32" s="18"/>
      <c r="GF32" s="18"/>
      <c r="GG32" s="18"/>
      <c r="GH32" s="18"/>
      <c r="GI32" s="18"/>
      <c r="GJ32" s="18"/>
      <c r="GK32" s="18"/>
      <c r="GL32" s="18"/>
      <c r="GM32" s="18"/>
      <c r="GN32" s="18"/>
      <c r="GO32" s="18"/>
      <c r="GP32" s="18"/>
      <c r="GQ32" s="18"/>
      <c r="GR32" s="18"/>
      <c r="GS32" s="18"/>
      <c r="GT32" s="18"/>
      <c r="GU32" s="18"/>
      <c r="GV32" s="18"/>
    </row>
    <row r="33" spans="1:204" s="20" customFormat="1" ht="30" customHeight="1" thickBot="1" x14ac:dyDescent="0.35">
      <c r="A33" s="8"/>
      <c r="B33" s="57" t="s">
        <v>105</v>
      </c>
      <c r="C33" s="43">
        <f>D32</f>
        <v>43866</v>
      </c>
      <c r="D33" s="43">
        <f>C33+18</f>
        <v>43884</v>
      </c>
      <c r="E33" s="54">
        <f t="shared" si="151"/>
        <v>19</v>
      </c>
      <c r="F33" s="54">
        <v>35</v>
      </c>
      <c r="G33" s="54">
        <v>11</v>
      </c>
      <c r="H33" s="54" t="s">
        <v>113</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c r="GL33" s="18"/>
      <c r="GM33" s="18"/>
      <c r="GN33" s="18"/>
      <c r="GO33" s="18"/>
      <c r="GP33" s="18"/>
      <c r="GQ33" s="18"/>
      <c r="GR33" s="18"/>
      <c r="GS33" s="18"/>
      <c r="GT33" s="18"/>
      <c r="GU33" s="18"/>
      <c r="GV33" s="18"/>
    </row>
    <row r="34" spans="1:204" s="20" customFormat="1" ht="30" customHeight="1" thickBot="1" x14ac:dyDescent="0.35">
      <c r="A34" s="8" t="s">
        <v>7</v>
      </c>
      <c r="B34" s="72" t="s">
        <v>114</v>
      </c>
      <c r="C34" s="73"/>
      <c r="D34" s="74"/>
      <c r="E34" s="75" t="str">
        <f>IF(OR(ISBLANK(task_start),ISBLANK(task_end)),"",task_end-task_start+1)</f>
        <v/>
      </c>
      <c r="F34" s="75"/>
      <c r="G34" s="75"/>
      <c r="H34" s="75"/>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c r="FB34" s="18"/>
      <c r="FC34" s="18"/>
      <c r="FD34" s="18"/>
      <c r="FE34" s="18"/>
      <c r="FF34" s="18"/>
      <c r="FG34" s="18"/>
      <c r="FH34" s="18"/>
      <c r="FI34" s="18"/>
      <c r="FJ34" s="18"/>
      <c r="FK34" s="18"/>
      <c r="FL34" s="18"/>
      <c r="FM34" s="18"/>
      <c r="FN34" s="18"/>
      <c r="FO34" s="18"/>
      <c r="FP34" s="18"/>
      <c r="FQ34" s="18"/>
      <c r="FR34" s="18"/>
      <c r="FS34" s="18"/>
      <c r="FT34" s="18"/>
      <c r="FU34" s="18"/>
      <c r="FV34" s="18"/>
      <c r="FW34" s="18"/>
      <c r="FX34" s="18"/>
      <c r="FY34" s="18"/>
      <c r="FZ34" s="18"/>
      <c r="GA34" s="18"/>
      <c r="GB34" s="18"/>
      <c r="GC34" s="18"/>
      <c r="GD34" s="18"/>
      <c r="GE34" s="18"/>
      <c r="GF34" s="18"/>
      <c r="GG34" s="18"/>
      <c r="GH34" s="18"/>
      <c r="GI34" s="18"/>
      <c r="GJ34" s="18"/>
      <c r="GK34" s="18"/>
      <c r="GL34" s="18"/>
      <c r="GM34" s="18"/>
      <c r="GN34" s="18"/>
      <c r="GO34" s="18"/>
      <c r="GP34" s="18"/>
      <c r="GQ34" s="18"/>
      <c r="GR34" s="18"/>
      <c r="GS34" s="18"/>
      <c r="GT34" s="18"/>
      <c r="GU34" s="18"/>
      <c r="GV34" s="18"/>
    </row>
    <row r="35" spans="1:204" s="20" customFormat="1" ht="30" customHeight="1" thickBot="1" x14ac:dyDescent="0.35">
      <c r="A35" s="8"/>
      <c r="B35" s="80" t="s">
        <v>115</v>
      </c>
      <c r="C35" s="76">
        <f>D33+7</f>
        <v>43891</v>
      </c>
      <c r="D35" s="77">
        <f>C35+5</f>
        <v>43896</v>
      </c>
      <c r="E35" s="78">
        <f t="shared" si="151"/>
        <v>6</v>
      </c>
      <c r="F35" s="78">
        <v>10</v>
      </c>
      <c r="G35" s="78">
        <v>12</v>
      </c>
      <c r="H35" s="79">
        <v>21</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c r="FR35" s="18"/>
      <c r="FS35" s="18"/>
      <c r="FT35" s="18"/>
      <c r="FU35" s="18"/>
      <c r="FV35" s="18"/>
      <c r="FW35" s="18"/>
      <c r="FX35" s="18"/>
      <c r="FY35" s="18"/>
      <c r="FZ35" s="18"/>
      <c r="GA35" s="18"/>
      <c r="GB35" s="18"/>
      <c r="GC35" s="18"/>
      <c r="GD35" s="18"/>
      <c r="GE35" s="18"/>
      <c r="GF35" s="18"/>
      <c r="GG35" s="18"/>
      <c r="GH35" s="18"/>
      <c r="GI35" s="18"/>
      <c r="GJ35" s="18"/>
      <c r="GK35" s="18"/>
      <c r="GL35" s="18"/>
      <c r="GM35" s="18"/>
      <c r="GN35" s="18"/>
      <c r="GO35" s="18"/>
      <c r="GP35" s="18"/>
      <c r="GQ35" s="18"/>
      <c r="GR35" s="18"/>
      <c r="GS35" s="18"/>
      <c r="GT35" s="18"/>
      <c r="GU35" s="18"/>
      <c r="GV35" s="18"/>
    </row>
    <row r="36" spans="1:204" s="20" customFormat="1" ht="30" customHeight="1" thickBot="1" x14ac:dyDescent="0.35">
      <c r="A36" s="8"/>
      <c r="B36" s="80" t="s">
        <v>116</v>
      </c>
      <c r="C36" s="76">
        <f>D35</f>
        <v>43896</v>
      </c>
      <c r="D36" s="77">
        <f>C36+7</f>
        <v>43903</v>
      </c>
      <c r="E36" s="78">
        <f t="shared" si="151"/>
        <v>8</v>
      </c>
      <c r="F36" s="78">
        <v>14</v>
      </c>
      <c r="G36" s="78">
        <v>13</v>
      </c>
      <c r="H36" s="79">
        <v>22</v>
      </c>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c r="FB36" s="18"/>
      <c r="FC36" s="18"/>
      <c r="FD36" s="18"/>
      <c r="FE36" s="18"/>
      <c r="FF36" s="18"/>
      <c r="FG36" s="18"/>
      <c r="FH36" s="18"/>
      <c r="FI36" s="18"/>
      <c r="FJ36" s="18"/>
      <c r="FK36" s="18"/>
      <c r="FL36" s="18"/>
      <c r="FM36" s="18"/>
      <c r="FN36" s="18"/>
      <c r="FO36" s="18"/>
      <c r="FP36" s="18"/>
      <c r="FQ36" s="18"/>
      <c r="FR36" s="18"/>
      <c r="FS36" s="18"/>
      <c r="FT36" s="18"/>
      <c r="FU36" s="18"/>
      <c r="FV36" s="18"/>
      <c r="FW36" s="18"/>
      <c r="FX36" s="18"/>
      <c r="FY36" s="18"/>
      <c r="FZ36" s="18"/>
      <c r="GA36" s="18"/>
      <c r="GB36" s="18"/>
      <c r="GC36" s="18"/>
      <c r="GD36" s="18"/>
      <c r="GE36" s="18"/>
      <c r="GF36" s="18"/>
      <c r="GG36" s="18"/>
      <c r="GH36" s="18"/>
      <c r="GI36" s="18"/>
      <c r="GJ36" s="18"/>
      <c r="GK36" s="18"/>
      <c r="GL36" s="18"/>
      <c r="GM36" s="18"/>
      <c r="GN36" s="18"/>
      <c r="GO36" s="18"/>
      <c r="GP36" s="18"/>
      <c r="GQ36" s="18"/>
      <c r="GR36" s="18"/>
      <c r="GS36" s="18"/>
      <c r="GT36" s="18"/>
      <c r="GU36" s="18"/>
      <c r="GV36" s="18"/>
    </row>
    <row r="37" spans="1:204" s="20" customFormat="1" ht="30" customHeight="1" thickBot="1" x14ac:dyDescent="0.35">
      <c r="A37" s="8"/>
      <c r="B37" s="80" t="s">
        <v>117</v>
      </c>
      <c r="C37" s="76">
        <f>D36</f>
        <v>43903</v>
      </c>
      <c r="D37" s="77">
        <f>C37+5</f>
        <v>43908</v>
      </c>
      <c r="E37" s="78">
        <f t="shared" si="151"/>
        <v>6</v>
      </c>
      <c r="F37" s="78">
        <v>8</v>
      </c>
      <c r="G37" s="78">
        <v>14</v>
      </c>
      <c r="H37" s="79">
        <v>23</v>
      </c>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8"/>
      <c r="FX37" s="18"/>
      <c r="FY37" s="18"/>
      <c r="FZ37" s="18"/>
      <c r="GA37" s="18"/>
      <c r="GB37" s="18"/>
      <c r="GC37" s="18"/>
      <c r="GD37" s="18"/>
      <c r="GE37" s="18"/>
      <c r="GF37" s="18"/>
      <c r="GG37" s="18"/>
      <c r="GH37" s="18"/>
      <c r="GI37" s="18"/>
      <c r="GJ37" s="18"/>
      <c r="GK37" s="18"/>
      <c r="GL37" s="18"/>
      <c r="GM37" s="18"/>
      <c r="GN37" s="18"/>
      <c r="GO37" s="18"/>
      <c r="GP37" s="18"/>
      <c r="GQ37" s="18"/>
      <c r="GR37" s="18"/>
      <c r="GS37" s="18"/>
      <c r="GT37" s="18"/>
      <c r="GU37" s="18"/>
      <c r="GV37" s="18"/>
    </row>
    <row r="38" spans="1:204" s="20" customFormat="1" ht="30" customHeight="1" thickBot="1" x14ac:dyDescent="0.3">
      <c r="H38" s="28"/>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row>
    <row r="39" spans="1:204" ht="30" customHeight="1" thickBot="1" x14ac:dyDescent="0.35">
      <c r="A39" s="1" t="s">
        <v>6</v>
      </c>
      <c r="B39" s="25" t="s">
        <v>0</v>
      </c>
      <c r="C39" s="26"/>
      <c r="D39" s="27"/>
      <c r="E39" s="28" t="str">
        <f t="shared" si="150"/>
        <v/>
      </c>
      <c r="F39" s="28"/>
      <c r="G39" s="28"/>
    </row>
    <row r="41" spans="1:204" ht="30" customHeight="1" x14ac:dyDescent="0.3">
      <c r="D41" s="30"/>
    </row>
  </sheetData>
  <mergeCells count="41">
    <mergeCell ref="I8:BL8"/>
    <mergeCell ref="I13:BL13"/>
    <mergeCell ref="I19:BL19"/>
    <mergeCell ref="C3:D3"/>
    <mergeCell ref="I4:O4"/>
    <mergeCell ref="P4:V4"/>
    <mergeCell ref="W4:AC4"/>
    <mergeCell ref="AD4:AJ4"/>
    <mergeCell ref="E3:F3"/>
    <mergeCell ref="B5:D5"/>
    <mergeCell ref="AK4:AQ4"/>
    <mergeCell ref="AR4:AX4"/>
    <mergeCell ref="AY4:BE4"/>
    <mergeCell ref="BF4:BL4"/>
    <mergeCell ref="BM4:BS4"/>
    <mergeCell ref="BT4:BZ4"/>
    <mergeCell ref="CA4:CG4"/>
    <mergeCell ref="CH4:CN4"/>
    <mergeCell ref="CO4:CU4"/>
    <mergeCell ref="FG4:FM4"/>
    <mergeCell ref="CV4:DB4"/>
    <mergeCell ref="DC4:DI4"/>
    <mergeCell ref="DJ4:DP4"/>
    <mergeCell ref="DQ4:DW4"/>
    <mergeCell ref="DX4:ED4"/>
    <mergeCell ref="B28:H28"/>
    <mergeCell ref="GI4:GO4"/>
    <mergeCell ref="GP4:GV4"/>
    <mergeCell ref="FN4:FT4"/>
    <mergeCell ref="BM13:DP13"/>
    <mergeCell ref="BM19:DP19"/>
    <mergeCell ref="FU4:GA4"/>
    <mergeCell ref="GB4:GH4"/>
    <mergeCell ref="DQ13:FT13"/>
    <mergeCell ref="FU13:GV13"/>
    <mergeCell ref="DQ19:FT19"/>
    <mergeCell ref="FU19:GV19"/>
    <mergeCell ref="EE4:EK4"/>
    <mergeCell ref="EL4:ER4"/>
    <mergeCell ref="ES4:EY4"/>
    <mergeCell ref="EZ4:FF4"/>
  </mergeCells>
  <conditionalFormatting sqref="I5:BL7 I8 I13 I19 BM13 BM19 DQ13 DQ19 FU13 FU19 BM5:GU6 I9:GU12 I14:GU18 I20:GU38">
    <cfRule type="expression" dxfId="5" priority="33">
      <formula>AND(TODAY()&gt;=I$5,TODAY()&lt;J$5)</formula>
    </cfRule>
  </conditionalFormatting>
  <conditionalFormatting sqref="I7:BL7 I8 I13 I19 BM13 BM19 DQ13 DQ19 FU13 FU19 I9:GU12 I14:GU18 I20:GU38">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GV5:GV6 GV9:GV12 GV14:GV18 GV20:GV38">
    <cfRule type="expression" dxfId="2" priority="35">
      <formula>AND(TODAY()&gt;=GV$5,TODAY()&lt;#REF!)</formula>
    </cfRule>
  </conditionalFormatting>
  <conditionalFormatting sqref="GV9:GV12 GV14:GV18 GV20:GV38">
    <cfRule type="expression" dxfId="1" priority="46">
      <formula>AND(task_start&lt;=GV$5,ROUNDDOWN((task_end-task_start+1)*task_progress,0)+task_start-1&gt;=GV$5)</formula>
    </cfRule>
    <cfRule type="expression" dxfId="0" priority="47" stopIfTrue="1">
      <formula>AND(task_end&gt;=GV$5,task_start&lt;#REF!)</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9EC5-8F42-444E-8369-8298AD4C9FDD}">
  <dimension ref="A1:E25"/>
  <sheetViews>
    <sheetView workbookViewId="0">
      <selection activeCell="B37" sqref="B37"/>
    </sheetView>
  </sheetViews>
  <sheetFormatPr defaultRowHeight="15" x14ac:dyDescent="0.25"/>
  <cols>
    <col min="1" max="1" width="14.28515625" bestFit="1" customWidth="1"/>
    <col min="2" max="2" width="58.42578125" customWidth="1"/>
    <col min="3" max="3" width="10.28515625" bestFit="1" customWidth="1"/>
    <col min="4" max="4" width="10" customWidth="1"/>
    <col min="5" max="5" width="12.5703125" customWidth="1"/>
  </cols>
  <sheetData>
    <row r="1" spans="1:5" ht="15.75" thickBot="1" x14ac:dyDescent="0.3">
      <c r="A1" s="59" t="s">
        <v>39</v>
      </c>
      <c r="B1" s="60" t="s">
        <v>40</v>
      </c>
      <c r="C1" s="60" t="s">
        <v>41</v>
      </c>
      <c r="D1" s="60" t="s">
        <v>42</v>
      </c>
      <c r="E1" s="60" t="s">
        <v>101</v>
      </c>
    </row>
    <row r="2" spans="1:5" ht="15.75" thickBot="1" x14ac:dyDescent="0.3">
      <c r="A2" s="61" t="s">
        <v>43</v>
      </c>
      <c r="B2" s="62" t="s">
        <v>44</v>
      </c>
      <c r="C2" s="62" t="s">
        <v>45</v>
      </c>
      <c r="D2" s="62" t="s">
        <v>46</v>
      </c>
      <c r="E2" s="62"/>
    </row>
    <row r="3" spans="1:5" ht="15.75" thickBot="1" x14ac:dyDescent="0.3">
      <c r="A3" s="63" t="s">
        <v>47</v>
      </c>
      <c r="B3" s="64" t="s">
        <v>48</v>
      </c>
      <c r="C3" s="65" t="s">
        <v>49</v>
      </c>
      <c r="D3" s="64" t="s">
        <v>46</v>
      </c>
      <c r="E3" s="68" t="s">
        <v>43</v>
      </c>
    </row>
    <row r="4" spans="1:5" ht="15.75" thickBot="1" x14ac:dyDescent="0.3">
      <c r="A4" s="61" t="s">
        <v>57</v>
      </c>
      <c r="B4" s="62" t="s">
        <v>94</v>
      </c>
      <c r="C4" s="62" t="s">
        <v>49</v>
      </c>
      <c r="D4" s="62" t="s">
        <v>46</v>
      </c>
      <c r="E4" s="62" t="s">
        <v>43</v>
      </c>
    </row>
    <row r="5" spans="1:5" ht="15.75" thickBot="1" x14ac:dyDescent="0.3">
      <c r="A5" s="63" t="s">
        <v>59</v>
      </c>
      <c r="B5" s="64" t="s">
        <v>95</v>
      </c>
      <c r="C5" s="65" t="s">
        <v>49</v>
      </c>
      <c r="D5" s="64" t="s">
        <v>46</v>
      </c>
      <c r="E5" s="68"/>
    </row>
    <row r="6" spans="1:5" ht="15.75" thickBot="1" x14ac:dyDescent="0.3">
      <c r="A6" s="61" t="s">
        <v>50</v>
      </c>
      <c r="B6" s="62" t="s">
        <v>51</v>
      </c>
      <c r="C6" s="62" t="s">
        <v>45</v>
      </c>
      <c r="D6" s="62" t="s">
        <v>52</v>
      </c>
      <c r="E6" s="62" t="s">
        <v>43</v>
      </c>
    </row>
    <row r="7" spans="1:5" ht="15.75" thickBot="1" x14ac:dyDescent="0.3">
      <c r="A7" s="63" t="s">
        <v>53</v>
      </c>
      <c r="B7" s="64" t="s">
        <v>54</v>
      </c>
      <c r="C7" s="65" t="s">
        <v>45</v>
      </c>
      <c r="D7" s="64" t="s">
        <v>46</v>
      </c>
      <c r="E7" s="68" t="s">
        <v>57</v>
      </c>
    </row>
    <row r="8" spans="1:5" ht="15.75" thickBot="1" x14ac:dyDescent="0.3">
      <c r="A8" s="61" t="s">
        <v>55</v>
      </c>
      <c r="B8" s="62" t="s">
        <v>56</v>
      </c>
      <c r="C8" s="62" t="s">
        <v>45</v>
      </c>
      <c r="D8" s="62" t="s">
        <v>46</v>
      </c>
      <c r="E8" s="62" t="s">
        <v>47</v>
      </c>
    </row>
    <row r="9" spans="1:5" ht="15.75" thickBot="1" x14ac:dyDescent="0.3">
      <c r="A9" s="63" t="s">
        <v>61</v>
      </c>
      <c r="B9" s="64" t="s">
        <v>58</v>
      </c>
      <c r="C9" s="65" t="s">
        <v>49</v>
      </c>
      <c r="D9" s="65" t="s">
        <v>46</v>
      </c>
      <c r="E9" s="68" t="s">
        <v>55</v>
      </c>
    </row>
    <row r="10" spans="1:5" ht="15.75" thickBot="1" x14ac:dyDescent="0.3">
      <c r="A10" s="61" t="s">
        <v>63</v>
      </c>
      <c r="B10" s="62" t="s">
        <v>60</v>
      </c>
      <c r="C10" s="62" t="s">
        <v>49</v>
      </c>
      <c r="D10" s="62" t="s">
        <v>46</v>
      </c>
      <c r="E10" s="62" t="s">
        <v>47</v>
      </c>
    </row>
    <row r="11" spans="1:5" ht="15.75" thickBot="1" x14ac:dyDescent="0.3">
      <c r="A11" s="63" t="s">
        <v>68</v>
      </c>
      <c r="B11" s="64" t="s">
        <v>62</v>
      </c>
      <c r="C11" s="65" t="s">
        <v>49</v>
      </c>
      <c r="D11" s="65" t="s">
        <v>52</v>
      </c>
      <c r="E11" s="68" t="s">
        <v>47</v>
      </c>
    </row>
    <row r="12" spans="1:5" ht="15.75" thickBot="1" x14ac:dyDescent="0.3">
      <c r="A12" s="61" t="s">
        <v>78</v>
      </c>
      <c r="B12" s="62" t="s">
        <v>64</v>
      </c>
      <c r="C12" s="62" t="s">
        <v>49</v>
      </c>
      <c r="D12" s="62" t="s">
        <v>52</v>
      </c>
      <c r="E12" s="62" t="s">
        <v>47</v>
      </c>
    </row>
    <row r="13" spans="1:5" ht="15.75" thickBot="1" x14ac:dyDescent="0.3">
      <c r="A13" s="63" t="s">
        <v>65</v>
      </c>
      <c r="B13" s="64" t="s">
        <v>66</v>
      </c>
      <c r="C13" s="65" t="s">
        <v>67</v>
      </c>
      <c r="D13" s="65" t="s">
        <v>52</v>
      </c>
      <c r="E13" s="68"/>
    </row>
    <row r="14" spans="1:5" ht="15.75" thickBot="1" x14ac:dyDescent="0.3">
      <c r="A14" s="61" t="s">
        <v>80</v>
      </c>
      <c r="B14" s="62" t="s">
        <v>69</v>
      </c>
      <c r="C14" s="62" t="s">
        <v>49</v>
      </c>
      <c r="D14" s="62" t="s">
        <v>70</v>
      </c>
      <c r="E14" s="62" t="s">
        <v>43</v>
      </c>
    </row>
    <row r="15" spans="1:5" ht="15.75" thickBot="1" x14ac:dyDescent="0.3">
      <c r="A15" s="63" t="s">
        <v>71</v>
      </c>
      <c r="B15" s="64" t="s">
        <v>72</v>
      </c>
      <c r="C15" s="65" t="s">
        <v>45</v>
      </c>
      <c r="D15" s="65" t="s">
        <v>52</v>
      </c>
      <c r="E15" s="68"/>
    </row>
    <row r="16" spans="1:5" ht="15.75" thickBot="1" x14ac:dyDescent="0.3">
      <c r="A16" s="61" t="s">
        <v>96</v>
      </c>
      <c r="B16" s="62" t="s">
        <v>73</v>
      </c>
      <c r="C16" s="62" t="s">
        <v>49</v>
      </c>
      <c r="D16" s="62" t="s">
        <v>52</v>
      </c>
      <c r="E16" s="62" t="s">
        <v>43</v>
      </c>
    </row>
    <row r="17" spans="1:5" ht="15.75" thickBot="1" x14ac:dyDescent="0.3">
      <c r="A17" s="63" t="s">
        <v>74</v>
      </c>
      <c r="B17" s="64" t="s">
        <v>75</v>
      </c>
      <c r="C17" s="65" t="s">
        <v>67</v>
      </c>
      <c r="D17" s="65" t="s">
        <v>70</v>
      </c>
      <c r="E17" s="68"/>
    </row>
    <row r="18" spans="1:5" ht="15.75" thickBot="1" x14ac:dyDescent="0.3">
      <c r="A18" s="61" t="s">
        <v>76</v>
      </c>
      <c r="B18" s="62" t="s">
        <v>77</v>
      </c>
      <c r="C18" s="62" t="s">
        <v>45</v>
      </c>
      <c r="D18" s="62" t="s">
        <v>70</v>
      </c>
      <c r="E18" s="62"/>
    </row>
    <row r="19" spans="1:5" ht="15.75" thickBot="1" x14ac:dyDescent="0.3">
      <c r="A19" s="63" t="s">
        <v>97</v>
      </c>
      <c r="B19" s="64" t="s">
        <v>79</v>
      </c>
      <c r="C19" s="65" t="s">
        <v>49</v>
      </c>
      <c r="D19" s="65" t="s">
        <v>70</v>
      </c>
      <c r="E19" s="68"/>
    </row>
    <row r="20" spans="1:5" ht="15.75" thickBot="1" x14ac:dyDescent="0.3">
      <c r="A20" s="61" t="s">
        <v>98</v>
      </c>
      <c r="B20" s="62" t="s">
        <v>81</v>
      </c>
      <c r="C20" s="62" t="s">
        <v>49</v>
      </c>
      <c r="D20" s="62" t="s">
        <v>70</v>
      </c>
      <c r="E20" s="62"/>
    </row>
    <row r="21" spans="1:5" ht="15.75" thickBot="1" x14ac:dyDescent="0.3">
      <c r="A21" s="63" t="s">
        <v>82</v>
      </c>
      <c r="B21" s="64" t="s">
        <v>83</v>
      </c>
      <c r="C21" s="65" t="s">
        <v>45</v>
      </c>
      <c r="D21" s="65" t="s">
        <v>52</v>
      </c>
      <c r="E21" s="68"/>
    </row>
    <row r="22" spans="1:5" ht="15.75" thickBot="1" x14ac:dyDescent="0.3">
      <c r="A22" s="61" t="s">
        <v>84</v>
      </c>
      <c r="B22" s="62" t="s">
        <v>85</v>
      </c>
      <c r="C22" s="62" t="s">
        <v>45</v>
      </c>
      <c r="D22" s="62" t="s">
        <v>52</v>
      </c>
      <c r="E22" s="62" t="s">
        <v>43</v>
      </c>
    </row>
    <row r="23" spans="1:5" ht="15.75" thickBot="1" x14ac:dyDescent="0.3">
      <c r="A23" s="63" t="s">
        <v>86</v>
      </c>
      <c r="B23" s="64" t="s">
        <v>87</v>
      </c>
      <c r="C23" s="65" t="s">
        <v>67</v>
      </c>
      <c r="D23" s="65" t="s">
        <v>52</v>
      </c>
      <c r="E23" s="68"/>
    </row>
    <row r="24" spans="1:5" ht="15.75" thickBot="1" x14ac:dyDescent="0.3">
      <c r="A24" s="61" t="s">
        <v>88</v>
      </c>
      <c r="B24" s="62" t="s">
        <v>89</v>
      </c>
      <c r="C24" s="62" t="s">
        <v>67</v>
      </c>
      <c r="D24" s="62" t="s">
        <v>52</v>
      </c>
      <c r="E24" s="62"/>
    </row>
    <row r="25" spans="1:5" ht="29.25" thickBot="1" x14ac:dyDescent="0.3">
      <c r="A25" s="63" t="s">
        <v>99</v>
      </c>
      <c r="B25" s="64" t="s">
        <v>100</v>
      </c>
      <c r="C25" s="65" t="s">
        <v>49</v>
      </c>
      <c r="D25" s="65" t="s">
        <v>46</v>
      </c>
      <c r="E25" s="68" t="s">
        <v>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Requirements</vt:lpstr>
      <vt:lpstr>Requirements!_Hlk22818174</vt:lpstr>
      <vt:lpstr>Display_Week</vt:lpstr>
      <vt:lpstr>'Project Schedule'!Print_Titles</vt:lpstr>
      <vt:lpstr>Project_Start</vt:lpstr>
      <vt:lpstr>'Project Schedule'!task_end</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2020-05-18T17:08:17Z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