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Ex2.xml" ContentType="application/vnd.ms-office.chartex+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E:\PROJECTS\BrandChefe Excel-Project\"/>
    </mc:Choice>
  </mc:AlternateContent>
  <xr:revisionPtr revIDLastSave="0" documentId="13_ncr:1_{B2B4894B-6A6F-4190-BC8A-45798DBD4A7F}" xr6:coauthVersionLast="47" xr6:coauthVersionMax="47" xr10:uidLastSave="{00000000-0000-0000-0000-000000000000}"/>
  <bookViews>
    <workbookView xWindow="-120" yWindow="-120" windowWidth="20730" windowHeight="11160" firstSheet="7" activeTab="10" xr2:uid="{DA415DC3-1A8B-4E17-B27F-D492C240A862}"/>
  </bookViews>
  <sheets>
    <sheet name="TotalClient" sheetId="3" r:id="rId1"/>
    <sheet name="PUB.BY AD_COUNT" sheetId="4" r:id="rId2"/>
    <sheet name="TOP CLIENTS" sheetId="5" r:id="rId3"/>
    <sheet name="AREA WISE ADS" sheetId="6" r:id="rId4"/>
    <sheet name="AMOUNT_STATUS" sheetId="7" r:id="rId5"/>
    <sheet name="INCOME BY CITY" sheetId="8" r:id="rId6"/>
    <sheet name="PUBLICATION WISE ADS" sheetId="9" r:id="rId7"/>
    <sheet name="YEAR WISE ADS" sheetId="10" r:id="rId8"/>
    <sheet name="BILL &amp; CIMISSION" sheetId="12" r:id="rId9"/>
    <sheet name="BrandC.Data" sheetId="1" r:id="rId10"/>
    <sheet name="Final Dashaboard" sheetId="2" r:id="rId11"/>
  </sheets>
  <definedNames>
    <definedName name="_xlchart.v2.0" hidden="1">'TOP CLIENTS'!$A$17:$A$26</definedName>
    <definedName name="_xlchart.v2.1" hidden="1">'TOP CLIENTS'!$B$16</definedName>
    <definedName name="_xlchart.v2.2" hidden="1">'TOP CLIENTS'!$B$17:$B$26</definedName>
    <definedName name="_xlchart.v2.3" hidden="1">'TOP CLIENTS'!$A$17:$A$26</definedName>
    <definedName name="_xlchart.v2.4" hidden="1">'TOP CLIENTS'!$B$16</definedName>
    <definedName name="_xlchart.v2.5" hidden="1">'TOP CLIENTS'!$B$17:$B$26</definedName>
    <definedName name="Slicer_BroadcastCenters">#N/A</definedName>
    <definedName name="Slicer_ClientName">#N/A</definedName>
    <definedName name="Slicer_PublicationName">#N/A</definedName>
    <definedName name="Slicer_Status">#N/A</definedName>
    <definedName name="Slicer_Years__RODate">#N/A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23" i="1" l="1" a="1"/>
  <c r="J323" i="1" s="1"/>
  <c r="J322" i="1" a="1"/>
  <c r="J322" i="1" s="1"/>
  <c r="J321" i="1" a="1"/>
  <c r="J321" i="1" s="1"/>
  <c r="A20" i="6"/>
  <c r="A16" i="6"/>
  <c r="A17" i="6"/>
  <c r="A18" i="6"/>
  <c r="A19" i="6"/>
  <c r="A15" i="6"/>
  <c r="A14" i="6"/>
  <c r="A28" i="5"/>
  <c r="A21" i="5"/>
  <c r="A22" i="5"/>
  <c r="A23" i="5"/>
  <c r="A24" i="5"/>
  <c r="A25" i="5"/>
  <c r="A26" i="5"/>
  <c r="A18" i="5"/>
  <c r="A19" i="5"/>
  <c r="A20" i="5"/>
  <c r="A17" i="5"/>
  <c r="A16" i="5"/>
  <c r="B23" i="5"/>
  <c r="B18" i="6"/>
  <c r="B14" i="6"/>
  <c r="B25" i="5"/>
  <c r="B15" i="6"/>
  <c r="B20" i="6"/>
  <c r="B21" i="5"/>
  <c r="B17" i="6"/>
  <c r="B19" i="5"/>
  <c r="B19" i="6"/>
  <c r="B17" i="5"/>
  <c r="B18" i="5"/>
  <c r="B26" i="5"/>
  <c r="B20" i="5"/>
  <c r="B24" i="5"/>
  <c r="B16" i="6"/>
  <c r="B22" i="5"/>
</calcChain>
</file>

<file path=xl/sharedStrings.xml><?xml version="1.0" encoding="utf-8"?>
<sst xmlns="http://schemas.openxmlformats.org/spreadsheetml/2006/main" count="1659" uniqueCount="96">
  <si>
    <t>Id</t>
  </si>
  <si>
    <t>RODate</t>
  </si>
  <si>
    <t>BroadcastCenters</t>
  </si>
  <si>
    <t>Language</t>
  </si>
  <si>
    <t>TotalCharges</t>
  </si>
  <si>
    <t>ComissionAmount</t>
  </si>
  <si>
    <t>ROBillAmount</t>
  </si>
  <si>
    <t>Status</t>
  </si>
  <si>
    <t>ClientName</t>
  </si>
  <si>
    <t>PublicationName</t>
  </si>
  <si>
    <t>Marathi</t>
  </si>
  <si>
    <t>Billed</t>
  </si>
  <si>
    <t>Aster Aadhar Hospital-Kolhapur</t>
  </si>
  <si>
    <t>Active</t>
  </si>
  <si>
    <t>Radio City 91.1</t>
  </si>
  <si>
    <t>G P PARSIK SAHKARI BANK LTD.</t>
  </si>
  <si>
    <t>94.3 Tomato Fm</t>
  </si>
  <si>
    <t>DICE ACADEMY</t>
  </si>
  <si>
    <t>Reliance Broadcast Network Ltd. 92.7 BIG FM</t>
  </si>
  <si>
    <t>MAPUS.IN</t>
  </si>
  <si>
    <t>KOLHAPUR</t>
  </si>
  <si>
    <t>A B GROUP OF EVENTS</t>
  </si>
  <si>
    <t>ENTERTAINMENT NETWORK (INDIA) LIMITED - Radio Mirchi 98.3</t>
  </si>
  <si>
    <t>MAI TVS</t>
  </si>
  <si>
    <t>mind craft academy</t>
  </si>
  <si>
    <t xml:space="preserve">SANGLI </t>
  </si>
  <si>
    <t>SEVASADAN LIFE LINE HOSPITAL-SANGLI</t>
  </si>
  <si>
    <t>Karekar Jwellers</t>
  </si>
  <si>
    <t xml:space="preserve">BAGAL CHOWK </t>
  </si>
  <si>
    <t>CITY HOSPITAL MEDICAL &amp; GENERAL STORES</t>
  </si>
  <si>
    <t>KOLHAPUR+SANGLI</t>
  </si>
  <si>
    <t>HAJARE TEXTILES</t>
  </si>
  <si>
    <t>TOMATO FM 94.3 + APALE FM 91.9 + MIRACHI 98.3</t>
  </si>
  <si>
    <t>CITY COSMETIC LASER HAIR TRANSPLANT CENTER</t>
  </si>
  <si>
    <t>Kasabekar Jadhav Builders</t>
  </si>
  <si>
    <t>TOMATO FM 94.3 + APALE FM 91.9</t>
  </si>
  <si>
    <t>Hotel Mhavraa</t>
  </si>
  <si>
    <t>M/s. Rote Brothers - Kolhapur</t>
  </si>
  <si>
    <t>ORTHO CARE AND CURE (I) PVT. LTD.</t>
  </si>
  <si>
    <t>BELGUM - HUBALI</t>
  </si>
  <si>
    <t>VASTUTATHASTU-SR NO-24-OFFICE NO-404, 4TH FLOOR, RAMA ICON, OPP. SANAS GROUND, NEAR APOLLO HOSPITAL, SADASHIV PETH, PUNE-30.</t>
  </si>
  <si>
    <t>WALAWALKAR-KAPAD-DUKAN</t>
  </si>
  <si>
    <t>Bhagwan Collection</t>
  </si>
  <si>
    <t>SHRINE AUTO PVT. LTD.</t>
  </si>
  <si>
    <t>Swami Vivekanand Academy</t>
  </si>
  <si>
    <t>Rotery club of gargies</t>
  </si>
  <si>
    <t xml:space="preserve">KOLHAPUR + SANGLI + SATARA &amp; OTHER </t>
  </si>
  <si>
    <t>SUNRISE HOSPITAL</t>
  </si>
  <si>
    <t>MARATHIYAN CHANNEL</t>
  </si>
  <si>
    <t>UNIXX</t>
  </si>
  <si>
    <t>Radio City 95 fm - Music Broadcast Limited - Kolhapur</t>
  </si>
  <si>
    <t>BRANDCHEF ADVERTISING</t>
  </si>
  <si>
    <t>NAMIT CHAWAL BAZAR</t>
  </si>
  <si>
    <t>JEWELL PALACE</t>
  </si>
  <si>
    <t>K &amp; R NURSING CENTER PVT. LTD.</t>
  </si>
  <si>
    <t>UDAAN CLASSES</t>
  </si>
  <si>
    <t>CHANDRAPRABHA VASTRAM</t>
  </si>
  <si>
    <t>MY FM 104</t>
  </si>
  <si>
    <t>PUNE</t>
  </si>
  <si>
    <t>PUDHARI PUBLICATIONS PVT. LTD.</t>
  </si>
  <si>
    <t>ENTERTAINMENT NETWORK (INDIA) LIMITED - Radio Mirchi 98.3 - E WARD TARABAI PARK, KOLHAPUR 416003</t>
  </si>
  <si>
    <t>LAXMI VILAS BUILDERS &amp; DEVELOPERS</t>
  </si>
  <si>
    <t>AMRUT MULTIPURPOSE HALL</t>
  </si>
  <si>
    <t>MADHAV MISSION</t>
  </si>
  <si>
    <t>HOTEL SHLOK</t>
  </si>
  <si>
    <t>CHANNEL - B</t>
  </si>
  <si>
    <t>Bedekar Lifespaces LLP</t>
  </si>
  <si>
    <t>SHREE DEVELOPERS</t>
  </si>
  <si>
    <t>KOLHAPUR KAWALA NAKA LED SCREEN</t>
  </si>
  <si>
    <t>AMOL ASHOKRAO BIDKAR</t>
  </si>
  <si>
    <t>BHARATI EXPO ADS - MANAS D MANDLIK</t>
  </si>
  <si>
    <t>WALAWALKAR KAPAD DUKAN - Shrimant</t>
  </si>
  <si>
    <t>VARADVINAYAK REAL INFRA PVT. LTD. KOLHAPUR</t>
  </si>
  <si>
    <t>EI SILVER-KOLHAPUR</t>
  </si>
  <si>
    <t>GST Amount</t>
  </si>
  <si>
    <t>RisterOrderNo</t>
  </si>
  <si>
    <t>BRANDCHEF</t>
  </si>
  <si>
    <t>Count of Id</t>
  </si>
  <si>
    <t>Count of PublicationName</t>
  </si>
  <si>
    <t>Row Labels</t>
  </si>
  <si>
    <t xml:space="preserve">              </t>
  </si>
  <si>
    <t>Count of RisterOrderNo</t>
  </si>
  <si>
    <t>Count of ADS</t>
  </si>
  <si>
    <t>BroadCast_Center</t>
  </si>
  <si>
    <t>Sum of ROBillAmount</t>
  </si>
  <si>
    <t>PUBLICATIONS</t>
  </si>
  <si>
    <t>2017</t>
  </si>
  <si>
    <t>2018</t>
  </si>
  <si>
    <t>2019</t>
  </si>
  <si>
    <t>2020</t>
  </si>
  <si>
    <t>2021</t>
  </si>
  <si>
    <t>2022</t>
  </si>
  <si>
    <t>2023</t>
  </si>
  <si>
    <t>Sum of ComissionAmount</t>
  </si>
  <si>
    <t>ADVERTISING</t>
  </si>
  <si>
    <r>
      <t>=SUM(1/COUNTIF(</t>
    </r>
    <r>
      <rPr>
        <i/>
        <sz val="11"/>
        <color rgb="FF0060AA"/>
        <rFont val="Courier New"/>
        <family val="3"/>
      </rPr>
      <t>range</t>
    </r>
    <r>
      <rPr>
        <sz val="11"/>
        <color rgb="FF454545"/>
        <rFont val="Courier New"/>
        <family val="3"/>
      </rPr>
      <t>, </t>
    </r>
    <r>
      <rPr>
        <i/>
        <sz val="11"/>
        <color rgb="FF0060AA"/>
        <rFont val="Courier New"/>
        <family val="3"/>
      </rPr>
      <t>range</t>
    </r>
    <r>
      <rPr>
        <sz val="11"/>
        <color rgb="FF454545"/>
        <rFont val="Courier New"/>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</si>
</sst>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28"/>
      <color theme="8" tint="0.59999389629810485"/>
      <name val="Baskerville Old Face"/>
      <family val="1"/>
    </font>
    <font>
      <b/>
      <sz val="16"/>
      <color theme="4" tint="-0.249977111117893"/>
      <name val="Arial Black"/>
      <family val="2"/>
    </font>
    <font>
      <sz val="11"/>
      <color rgb="FF454545"/>
      <name val="Courier New"/>
      <family val="3"/>
    </font>
    <font>
      <i/>
      <sz val="11"/>
      <color rgb="FF0060AA"/>
      <name val="Courier New"/>
      <family val="3"/>
    </font>
  </fonts>
  <fills count="4">
    <fill>
      <patternFill patternType="none"/>
    </fill>
    <fill>
      <patternFill patternType="gray125"/>
    </fill>
    <fill>
      <patternFill patternType="solid">
        <fgColor theme="3" tint="-0.499984740745262"/>
        <bgColor indexed="64"/>
      </patternFill>
    </fill>
    <fill>
      <patternFill patternType="solid">
        <fgColor theme="3" tint="-0.249977111117893"/>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0" fillId="2" borderId="0" xfId="0" applyFill="1"/>
    <xf numFmtId="0" fontId="1" fillId="3" borderId="0" xfId="0" applyFont="1" applyFill="1" applyAlignment="1">
      <alignment horizontal="center" vertical="center"/>
    </xf>
    <xf numFmtId="0" fontId="0" fillId="0" borderId="0" xfId="0" pivotButton="1"/>
    <xf numFmtId="0" fontId="0" fillId="0" borderId="0" xfId="0" applyAlignment="1">
      <alignment horizontal="left"/>
    </xf>
    <xf numFmtId="0" fontId="2" fillId="2" borderId="0" xfId="0" applyFont="1" applyFill="1" applyAlignment="1">
      <alignment horizontal="left" vertical="center"/>
    </xf>
    <xf numFmtId="164" fontId="0" fillId="0" borderId="0" xfId="0" applyNumberFormat="1"/>
    <xf numFmtId="0" fontId="0" fillId="3" borderId="0" xfId="0" applyFill="1"/>
    <xf numFmtId="0" fontId="1" fillId="2" borderId="0" xfId="0" applyFont="1" applyFill="1" applyAlignment="1">
      <alignment horizontal="center" vertical="center"/>
    </xf>
    <xf numFmtId="0" fontId="3" fillId="0" borderId="0" xfId="0" applyFont="1"/>
    <xf numFmtId="0" fontId="0" fillId="0" borderId="0" xfId="0" applyNumberFormat="1"/>
  </cellXfs>
  <cellStyles count="1">
    <cellStyle name="Normal" xfId="0" builtinId="0"/>
  </cellStyles>
  <dxfs count="4">
    <dxf>
      <numFmt numFmtId="164" formatCode="0.0"/>
    </dxf>
    <dxf>
      <numFmt numFmtId="164" formatCode="0.0"/>
    </dxf>
    <dxf>
      <numFmt numFmtId="19" formatCode="dd/mm/yyyy"/>
    </dxf>
    <dxf>
      <numFmt numFmtId="164" formatCode="0.0"/>
    </dxf>
  </dxfs>
  <tableStyles count="0" defaultTableStyle="TableStyleMedium2" defaultPivotStyle="PivotStyleLight16"/>
  <colors>
    <mruColors>
      <color rgb="FF66FF33"/>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DAHSBOARD_REPORT.xlsx]TotalClient!PivotTable1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lt1"/>
            </a:solidFill>
          </a:ln>
          <a:effectLst/>
        </c:spPr>
      </c:pivotFmt>
    </c:pivotFmts>
    <c:plotArea>
      <c:layout/>
      <c:doughnutChart>
        <c:varyColors val="1"/>
        <c:ser>
          <c:idx val="0"/>
          <c:order val="0"/>
          <c:tx>
            <c:strRef>
              <c:f>TotalClient!$A$3</c:f>
              <c:strCache>
                <c:ptCount val="1"/>
                <c:pt idx="0">
                  <c:v>Total</c:v>
                </c:pt>
              </c:strCache>
            </c:strRef>
          </c:tx>
          <c:spPr>
            <a:solidFill>
              <a:srgbClr val="00B0F0"/>
            </a:solidFill>
          </c:spPr>
          <c:dPt>
            <c:idx val="0"/>
            <c:bubble3D val="0"/>
            <c:spPr>
              <a:solidFill>
                <a:srgbClr val="00B0F0"/>
              </a:solidFill>
              <a:ln w="19050">
                <a:solidFill>
                  <a:schemeClr val="lt1"/>
                </a:solidFill>
              </a:ln>
              <a:effectLst/>
            </c:spPr>
            <c:extLst>
              <c:ext xmlns:c16="http://schemas.microsoft.com/office/drawing/2014/chart" uri="{C3380CC4-5D6E-409C-BE32-E72D297353CC}">
                <c16:uniqueId val="{00000001-D06A-4E46-9A3A-A4A5C8D7233A}"/>
              </c:ext>
            </c:extLst>
          </c:dPt>
          <c:cat>
            <c:strRef>
              <c:f>TotalClient!$A$4</c:f>
              <c:strCache>
                <c:ptCount val="1"/>
                <c:pt idx="0">
                  <c:v>Total</c:v>
                </c:pt>
              </c:strCache>
            </c:strRef>
          </c:cat>
          <c:val>
            <c:numRef>
              <c:f>TotalClient!$A$4</c:f>
              <c:numCache>
                <c:formatCode>General</c:formatCode>
                <c:ptCount val="1"/>
                <c:pt idx="0">
                  <c:v>314</c:v>
                </c:pt>
              </c:numCache>
            </c:numRef>
          </c:val>
          <c:extLst>
            <c:ext xmlns:c16="http://schemas.microsoft.com/office/drawing/2014/chart" uri="{C3380CC4-5D6E-409C-BE32-E72D297353CC}">
              <c16:uniqueId val="{00000000-6FED-4E25-93EE-A94F820B62C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DAHSBOARD_REPORT.xlsx]PUB.BY AD_COUNT!PivotTable2</c:name>
    <c:fmtId val="0"/>
  </c:pivotSource>
  <c:chart>
    <c:autoTitleDeleted val="1"/>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'PUB.BY AD_COUNT'!$B$3</c:f>
              <c:strCache>
                <c:ptCount val="1"/>
                <c:pt idx="0">
                  <c:v>Total</c:v>
                </c:pt>
              </c:strCache>
            </c:strRef>
          </c:tx>
          <c:spPr>
            <a:solidFill>
              <a:schemeClr val="accent1">
                <a:lumMod val="75000"/>
              </a:schemeClr>
            </a:solidFill>
            <a:ln>
              <a:noFill/>
            </a:ln>
            <a:effectLst/>
          </c:spPr>
          <c:invertIfNegative val="0"/>
          <c:cat>
            <c:strRef>
              <c:f>'PUB.BY AD_COUNT'!$A$4:$A$14</c:f>
              <c:strCache>
                <c:ptCount val="11"/>
                <c:pt idx="0">
                  <c:v>94.3 Tomato Fm</c:v>
                </c:pt>
                <c:pt idx="1">
                  <c:v>BHARATI EXPO ADS - MANAS D MANDLIK</c:v>
                </c:pt>
                <c:pt idx="2">
                  <c:v>CHANNEL - B</c:v>
                </c:pt>
                <c:pt idx="3">
                  <c:v>ENTERTAINMENT NETWORK (INDIA) LIMITED - Radio Mirchi 98.3</c:v>
                </c:pt>
                <c:pt idx="4">
                  <c:v>MARATHIYAN CHANNEL</c:v>
                </c:pt>
                <c:pt idx="5">
                  <c:v>MY FM 104</c:v>
                </c:pt>
                <c:pt idx="6">
                  <c:v>Radio City 91.1</c:v>
                </c:pt>
                <c:pt idx="7">
                  <c:v>Radio City 95 fm - Music Broadcast Limited - Kolhapur</c:v>
                </c:pt>
                <c:pt idx="8">
                  <c:v>Reliance Broadcast Network Ltd. 92.7 BIG FM</c:v>
                </c:pt>
                <c:pt idx="9">
                  <c:v>TOMATO FM 94.3 + APALE FM 91.9</c:v>
                </c:pt>
                <c:pt idx="10">
                  <c:v>TOMATO FM 94.3 + APALE FM 91.9 + MIRACHI 98.3</c:v>
                </c:pt>
              </c:strCache>
            </c:strRef>
          </c:cat>
          <c:val>
            <c:numRef>
              <c:f>'PUB.BY AD_COUNT'!$B$4:$B$14</c:f>
              <c:numCache>
                <c:formatCode>General</c:formatCode>
                <c:ptCount val="11"/>
                <c:pt idx="0">
                  <c:v>100</c:v>
                </c:pt>
                <c:pt idx="1">
                  <c:v>2</c:v>
                </c:pt>
                <c:pt idx="2">
                  <c:v>11</c:v>
                </c:pt>
                <c:pt idx="3">
                  <c:v>71</c:v>
                </c:pt>
                <c:pt idx="4">
                  <c:v>1</c:v>
                </c:pt>
                <c:pt idx="5">
                  <c:v>3</c:v>
                </c:pt>
                <c:pt idx="6">
                  <c:v>49</c:v>
                </c:pt>
                <c:pt idx="7">
                  <c:v>9</c:v>
                </c:pt>
                <c:pt idx="8">
                  <c:v>36</c:v>
                </c:pt>
                <c:pt idx="9">
                  <c:v>12</c:v>
                </c:pt>
                <c:pt idx="10">
                  <c:v>20</c:v>
                </c:pt>
              </c:numCache>
            </c:numRef>
          </c:val>
          <c:extLst>
            <c:ext xmlns:c16="http://schemas.microsoft.com/office/drawing/2014/chart" uri="{C3380CC4-5D6E-409C-BE32-E72D297353CC}">
              <c16:uniqueId val="{00000007-E9E1-419D-AD25-B454302DEA06}"/>
            </c:ext>
          </c:extLst>
        </c:ser>
        <c:dLbls>
          <c:showLegendKey val="0"/>
          <c:showVal val="0"/>
          <c:showCatName val="0"/>
          <c:showSerName val="0"/>
          <c:showPercent val="0"/>
          <c:showBubbleSize val="0"/>
        </c:dLbls>
        <c:gapWidth val="182"/>
        <c:axId val="537157880"/>
        <c:axId val="537161120"/>
      </c:barChart>
      <c:catAx>
        <c:axId val="537157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161120"/>
        <c:crosses val="autoZero"/>
        <c:auto val="1"/>
        <c:lblAlgn val="ctr"/>
        <c:lblOffset val="100"/>
        <c:noMultiLvlLbl val="0"/>
      </c:catAx>
      <c:valAx>
        <c:axId val="537161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157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'AREA WISE ADS'!$B$13</c:f>
              <c:strCache>
                <c:ptCount val="1"/>
                <c:pt idx="0">
                  <c:v>Count of ADS</c:v>
                </c:pt>
              </c:strCache>
            </c:strRef>
          </c:tx>
          <c:spPr>
            <a:solidFill>
              <a:schemeClr val="accent1"/>
            </a:solidFill>
            <a:ln>
              <a:noFill/>
            </a:ln>
            <a:effectLst/>
          </c:spPr>
          <c:invertIfNegative val="0"/>
          <c:cat>
            <c:strRef>
              <c:f>'AREA WISE ADS'!$A$14:$A$20</c:f>
              <c:strCache>
                <c:ptCount val="7"/>
                <c:pt idx="0">
                  <c:v>BELGUM - HUBALI</c:v>
                </c:pt>
                <c:pt idx="1">
                  <c:v>KOLHAPUR</c:v>
                </c:pt>
                <c:pt idx="2">
                  <c:v>KOLHAPUR + SANGLI + SATARA &amp; OTHER </c:v>
                </c:pt>
                <c:pt idx="3">
                  <c:v>KOLHAPUR KAWALA NAKA LED SCREEN</c:v>
                </c:pt>
                <c:pt idx="4">
                  <c:v>KOLHAPUR+SANGLI</c:v>
                </c:pt>
                <c:pt idx="5">
                  <c:v>PUNE</c:v>
                </c:pt>
                <c:pt idx="6">
                  <c:v>SANGLI </c:v>
                </c:pt>
              </c:strCache>
            </c:strRef>
          </c:cat>
          <c:val>
            <c:numRef>
              <c:f>'AREA WISE ADS'!$B$14:$B$20</c:f>
              <c:numCache>
                <c:formatCode>General</c:formatCode>
                <c:ptCount val="7"/>
                <c:pt idx="0">
                  <c:v>1</c:v>
                </c:pt>
                <c:pt idx="1">
                  <c:v>252</c:v>
                </c:pt>
                <c:pt idx="2">
                  <c:v>1</c:v>
                </c:pt>
                <c:pt idx="3">
                  <c:v>1</c:v>
                </c:pt>
                <c:pt idx="4">
                  <c:v>46</c:v>
                </c:pt>
                <c:pt idx="5">
                  <c:v>3</c:v>
                </c:pt>
                <c:pt idx="6">
                  <c:v>10</c:v>
                </c:pt>
              </c:numCache>
            </c:numRef>
          </c:val>
          <c:extLst>
            <c:ext xmlns:c16="http://schemas.microsoft.com/office/drawing/2014/chart" uri="{C3380CC4-5D6E-409C-BE32-E72D297353CC}">
              <c16:uniqueId val="{00000000-9288-4C70-8F0D-F418B68F096A}"/>
            </c:ext>
          </c:extLst>
        </c:ser>
        <c:dLbls>
          <c:showLegendKey val="0"/>
          <c:showVal val="0"/>
          <c:showCatName val="0"/>
          <c:showSerName val="0"/>
          <c:showPercent val="0"/>
          <c:showBubbleSize val="0"/>
        </c:dLbls>
        <c:gapWidth val="182"/>
        <c:axId val="583717296"/>
        <c:axId val="590432088"/>
      </c:barChart>
      <c:catAx>
        <c:axId val="583717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32088"/>
        <c:crosses val="autoZero"/>
        <c:auto val="1"/>
        <c:lblAlgn val="ctr"/>
        <c:lblOffset val="100"/>
        <c:noMultiLvlLbl val="0"/>
      </c:catAx>
      <c:valAx>
        <c:axId val="590432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71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DAHSBOARD_REPORT.xlsx]AMOUNT_STATUS!PivotTable9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AMOUNT_STATUS!$B$3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F9-47F1-8501-34EF162150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F9-47F1-8501-34EF162150BF}"/>
              </c:ext>
            </c:extLst>
          </c:dPt>
          <c:cat>
            <c:strRef>
              <c:f>AMOUNT_STATUS!$A$4:$A$5</c:f>
              <c:strCache>
                <c:ptCount val="2"/>
                <c:pt idx="0">
                  <c:v>Active</c:v>
                </c:pt>
                <c:pt idx="1">
                  <c:v>Billed</c:v>
                </c:pt>
              </c:strCache>
            </c:strRef>
          </c:cat>
          <c:val>
            <c:numRef>
              <c:f>AMOUNT_STATUS!$B$4:$B$5</c:f>
              <c:numCache>
                <c:formatCode>General</c:formatCode>
                <c:ptCount val="2"/>
                <c:pt idx="0">
                  <c:v>1575419.7700000003</c:v>
                </c:pt>
                <c:pt idx="1">
                  <c:v>17311983.670000006</c:v>
                </c:pt>
              </c:numCache>
            </c:numRef>
          </c:val>
          <c:extLst>
            <c:ext xmlns:c16="http://schemas.microsoft.com/office/drawing/2014/chart" uri="{C3380CC4-5D6E-409C-BE32-E72D297353CC}">
              <c16:uniqueId val="{00000000-6F5C-4D4D-9E25-FF8752A8033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DAHSBOARD_REPORT.xlsx]INCOME BY CITY!PivotTable10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'INCOME BY CITY'!$B$3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BY CITY'!$A$4:$A$10</c:f>
              <c:strCache>
                <c:ptCount val="7"/>
                <c:pt idx="0">
                  <c:v>BELGUM - HUBALI</c:v>
                </c:pt>
                <c:pt idx="1">
                  <c:v>KOLHAPUR</c:v>
                </c:pt>
                <c:pt idx="2">
                  <c:v>KOLHAPUR + SANGLI + SATARA &amp; OTHER </c:v>
                </c:pt>
                <c:pt idx="3">
                  <c:v>KOLHAPUR KAWALA NAKA LED SCREEN</c:v>
                </c:pt>
                <c:pt idx="4">
                  <c:v>KOLHAPUR+SANGLI</c:v>
                </c:pt>
                <c:pt idx="5">
                  <c:v>PUNE</c:v>
                </c:pt>
                <c:pt idx="6">
                  <c:v>SANGLI </c:v>
                </c:pt>
              </c:strCache>
            </c:strRef>
          </c:cat>
          <c:val>
            <c:numRef>
              <c:f>'INCOME BY CITY'!$B$4:$B$10</c:f>
              <c:numCache>
                <c:formatCode>0.0</c:formatCode>
                <c:ptCount val="7"/>
                <c:pt idx="0">
                  <c:v>39825</c:v>
                </c:pt>
                <c:pt idx="1">
                  <c:v>8563218.1099999994</c:v>
                </c:pt>
                <c:pt idx="2">
                  <c:v>21712.94</c:v>
                </c:pt>
                <c:pt idx="3">
                  <c:v>29603.84</c:v>
                </c:pt>
                <c:pt idx="4">
                  <c:v>9866167.0899999999</c:v>
                </c:pt>
                <c:pt idx="5">
                  <c:v>76826.559999999998</c:v>
                </c:pt>
                <c:pt idx="6">
                  <c:v>290049.90000000002</c:v>
                </c:pt>
              </c:numCache>
            </c:numRef>
          </c:val>
          <c:extLst>
            <c:ext xmlns:c16="http://schemas.microsoft.com/office/drawing/2014/chart" uri="{C3380CC4-5D6E-409C-BE32-E72D297353CC}">
              <c16:uniqueId val="{00000002-C2B0-4BFF-B9FF-C9DB282D6272}"/>
            </c:ext>
          </c:extLst>
        </c:ser>
        <c:dLbls>
          <c:showLegendKey val="0"/>
          <c:showVal val="0"/>
          <c:showCatName val="0"/>
          <c:showSerName val="0"/>
          <c:showPercent val="0"/>
          <c:showBubbleSize val="0"/>
        </c:dLbls>
        <c:gapWidth val="182"/>
        <c:axId val="364565056"/>
        <c:axId val="364567576"/>
      </c:barChart>
      <c:catAx>
        <c:axId val="36456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67576"/>
        <c:crosses val="autoZero"/>
        <c:auto val="1"/>
        <c:lblAlgn val="ctr"/>
        <c:lblOffset val="100"/>
        <c:noMultiLvlLbl val="0"/>
      </c:catAx>
      <c:valAx>
        <c:axId val="364567576"/>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6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DAHSBOARD_REPORT.xlsx]PUBLICATION WISE ADS!PivotTable11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'PUBLICATION WISE ADS'!$B$3</c:f>
              <c:strCache>
                <c:ptCount val="1"/>
                <c:pt idx="0">
                  <c:v>Total</c:v>
                </c:pt>
              </c:strCache>
            </c:strRef>
          </c:tx>
          <c:spPr>
            <a:solidFill>
              <a:schemeClr val="accent1"/>
            </a:solidFill>
            <a:ln>
              <a:noFill/>
            </a:ln>
            <a:effectLst/>
          </c:spPr>
          <c:invertIfNegative val="0"/>
          <c:cat>
            <c:strRef>
              <c:f>'PUBLICATION WISE ADS'!$A$4:$A$12</c:f>
              <c:strCache>
                <c:ptCount val="9"/>
                <c:pt idx="0">
                  <c:v>94.3 Tomato Fm</c:v>
                </c:pt>
                <c:pt idx="1">
                  <c:v>CHANNEL - B</c:v>
                </c:pt>
                <c:pt idx="2">
                  <c:v>ENTERTAINMENT NETWORK (INDIA) LIMITED - Radio Mirchi 98.3</c:v>
                </c:pt>
                <c:pt idx="3">
                  <c:v>MY FM 104</c:v>
                </c:pt>
                <c:pt idx="4">
                  <c:v>Radio City 91.1</c:v>
                </c:pt>
                <c:pt idx="5">
                  <c:v>Radio City 95 fm - Music Broadcast Limited - Kolhapur</c:v>
                </c:pt>
                <c:pt idx="6">
                  <c:v>Reliance Broadcast Network Ltd. 92.7 BIG FM</c:v>
                </c:pt>
                <c:pt idx="7">
                  <c:v>TOMATO FM 94.3 + APALE FM 91.9</c:v>
                </c:pt>
                <c:pt idx="8">
                  <c:v>TOMATO FM 94.3 + APALE FM 91.9 + MIRACHI 98.3</c:v>
                </c:pt>
              </c:strCache>
            </c:strRef>
          </c:cat>
          <c:val>
            <c:numRef>
              <c:f>'PUBLICATION WISE ADS'!$B$4:$B$12</c:f>
              <c:numCache>
                <c:formatCode>General</c:formatCode>
                <c:ptCount val="9"/>
                <c:pt idx="0">
                  <c:v>100</c:v>
                </c:pt>
                <c:pt idx="1">
                  <c:v>11</c:v>
                </c:pt>
                <c:pt idx="2">
                  <c:v>71</c:v>
                </c:pt>
                <c:pt idx="3">
                  <c:v>3</c:v>
                </c:pt>
                <c:pt idx="4">
                  <c:v>49</c:v>
                </c:pt>
                <c:pt idx="5">
                  <c:v>9</c:v>
                </c:pt>
                <c:pt idx="6">
                  <c:v>36</c:v>
                </c:pt>
                <c:pt idx="7">
                  <c:v>12</c:v>
                </c:pt>
                <c:pt idx="8">
                  <c:v>20</c:v>
                </c:pt>
              </c:numCache>
            </c:numRef>
          </c:val>
          <c:extLst>
            <c:ext xmlns:c16="http://schemas.microsoft.com/office/drawing/2014/chart" uri="{C3380CC4-5D6E-409C-BE32-E72D297353CC}">
              <c16:uniqueId val="{00000000-AA63-481B-84C5-9153CA276863}"/>
            </c:ext>
          </c:extLst>
        </c:ser>
        <c:dLbls>
          <c:showLegendKey val="0"/>
          <c:showVal val="0"/>
          <c:showCatName val="0"/>
          <c:showSerName val="0"/>
          <c:showPercent val="0"/>
          <c:showBubbleSize val="0"/>
        </c:dLbls>
        <c:gapWidth val="182"/>
        <c:axId val="547045496"/>
        <c:axId val="547042976"/>
      </c:barChart>
      <c:catAx>
        <c:axId val="547045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042976"/>
        <c:crosses val="autoZero"/>
        <c:auto val="1"/>
        <c:lblAlgn val="ctr"/>
        <c:lblOffset val="100"/>
        <c:noMultiLvlLbl val="0"/>
      </c:catAx>
      <c:valAx>
        <c:axId val="54704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045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DAHSBOARD_REPORT.xlsx]YEAR WISE ADS!PivotTable12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 WISE ADS'!$B$3</c:f>
              <c:strCache>
                <c:ptCount val="1"/>
                <c:pt idx="0">
                  <c:v>Total</c:v>
                </c:pt>
              </c:strCache>
            </c:strRef>
          </c:tx>
          <c:spPr>
            <a:solidFill>
              <a:schemeClr val="accent1"/>
            </a:solidFill>
            <a:ln>
              <a:noFill/>
            </a:ln>
            <a:effectLst/>
          </c:spPr>
          <c:invertIfNegative val="0"/>
          <c:cat>
            <c:strRef>
              <c:f>'YEAR WISE ADS'!$A$4:$A$10</c:f>
              <c:strCache>
                <c:ptCount val="7"/>
                <c:pt idx="0">
                  <c:v>2017</c:v>
                </c:pt>
                <c:pt idx="1">
                  <c:v>2018</c:v>
                </c:pt>
                <c:pt idx="2">
                  <c:v>2019</c:v>
                </c:pt>
                <c:pt idx="3">
                  <c:v>2020</c:v>
                </c:pt>
                <c:pt idx="4">
                  <c:v>2021</c:v>
                </c:pt>
                <c:pt idx="5">
                  <c:v>2022</c:v>
                </c:pt>
                <c:pt idx="6">
                  <c:v>2023</c:v>
                </c:pt>
              </c:strCache>
            </c:strRef>
          </c:cat>
          <c:val>
            <c:numRef>
              <c:f>'YEAR WISE ADS'!$B$4:$B$10</c:f>
              <c:numCache>
                <c:formatCode>General</c:formatCode>
                <c:ptCount val="7"/>
                <c:pt idx="0">
                  <c:v>22</c:v>
                </c:pt>
                <c:pt idx="1">
                  <c:v>62</c:v>
                </c:pt>
                <c:pt idx="2">
                  <c:v>64</c:v>
                </c:pt>
                <c:pt idx="3">
                  <c:v>35</c:v>
                </c:pt>
                <c:pt idx="4">
                  <c:v>43</c:v>
                </c:pt>
                <c:pt idx="5">
                  <c:v>61</c:v>
                </c:pt>
                <c:pt idx="6">
                  <c:v>27</c:v>
                </c:pt>
              </c:numCache>
            </c:numRef>
          </c:val>
          <c:extLst>
            <c:ext xmlns:c16="http://schemas.microsoft.com/office/drawing/2014/chart" uri="{C3380CC4-5D6E-409C-BE32-E72D297353CC}">
              <c16:uniqueId val="{00000000-46F5-4611-B22E-882BC5559C2D}"/>
            </c:ext>
          </c:extLst>
        </c:ser>
        <c:dLbls>
          <c:showLegendKey val="0"/>
          <c:showVal val="0"/>
          <c:showCatName val="0"/>
          <c:showSerName val="0"/>
          <c:showPercent val="0"/>
          <c:showBubbleSize val="0"/>
        </c:dLbls>
        <c:gapWidth val="219"/>
        <c:overlap val="-27"/>
        <c:axId val="364562896"/>
        <c:axId val="364566136"/>
      </c:barChart>
      <c:catAx>
        <c:axId val="36456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66136"/>
        <c:crosses val="autoZero"/>
        <c:auto val="1"/>
        <c:lblAlgn val="ctr"/>
        <c:lblOffset val="100"/>
        <c:noMultiLvlLbl val="0"/>
      </c:catAx>
      <c:valAx>
        <c:axId val="364566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56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DAHSBOARD_REPORT.xlsx]BILL &amp; CIMISSION!PivotTable2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'BILL &amp; CIMISSION'!$A$3</c:f>
              <c:strCache>
                <c:ptCount val="1"/>
                <c:pt idx="0">
                  <c:v>Sum of ComissionAmount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'BILL &amp; CIMISSION'!$A$4</c:f>
              <c:strCache>
                <c:ptCount val="1"/>
                <c:pt idx="0">
                  <c:v>Total</c:v>
                </c:pt>
              </c:strCache>
            </c:strRef>
          </c:cat>
          <c:val>
            <c:numRef>
              <c:f>'BILL &amp; CIMISSION'!$A$4</c:f>
              <c:numCache>
                <c:formatCode>General</c:formatCode>
                <c:ptCount val="1"/>
                <c:pt idx="0">
                  <c:v>827014.49999999988</c:v>
                </c:pt>
              </c:numCache>
            </c:numRef>
          </c:val>
          <c:extLst>
            <c:ext xmlns:c16="http://schemas.microsoft.com/office/drawing/2014/chart" uri="{C3380CC4-5D6E-409C-BE32-E72D297353CC}">
              <c16:uniqueId val="{00000000-9F77-4C47-998C-438308C9FB2B}"/>
            </c:ext>
          </c:extLst>
        </c:ser>
        <c:ser>
          <c:idx val="1"/>
          <c:order val="1"/>
          <c:tx>
            <c:strRef>
              <c:f>'BILL &amp; CIMISSION'!$B$3</c:f>
              <c:strCache>
                <c:ptCount val="1"/>
                <c:pt idx="0">
                  <c:v>Sum of ROBillAmount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'BILL &amp; CIMISSION'!$A$4</c:f>
              <c:strCache>
                <c:ptCount val="1"/>
                <c:pt idx="0">
                  <c:v>Total</c:v>
                </c:pt>
              </c:strCache>
            </c:strRef>
          </c:cat>
          <c:val>
            <c:numRef>
              <c:f>'BILL &amp; CIMISSION'!$B$4</c:f>
              <c:numCache>
                <c:formatCode>General</c:formatCode>
                <c:ptCount val="1"/>
                <c:pt idx="0">
                  <c:v>18887403.440000005</c:v>
                </c:pt>
              </c:numCache>
            </c:numRef>
          </c:val>
          <c:extLst>
            <c:ext xmlns:c16="http://schemas.microsoft.com/office/drawing/2014/chart" uri="{C3380CC4-5D6E-409C-BE32-E72D297353CC}">
              <c16:uniqueId val="{00000001-9F77-4C47-998C-438308C9FB2B}"/>
            </c:ext>
          </c:extLst>
        </c:ser>
        <c:dLbls>
          <c:showLegendKey val="0"/>
          <c:showVal val="0"/>
          <c:showCatName val="0"/>
          <c:showSerName val="0"/>
          <c:showPercent val="0"/>
          <c:showBubbleSize val="0"/>
        </c:dLbls>
        <c:gapWidth val="219"/>
        <c:overlap val="-27"/>
        <c:axId val="577745184"/>
        <c:axId val="577745544"/>
      </c:barChart>
      <c:catAx>
        <c:axId val="577745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745544"/>
        <c:crosses val="autoZero"/>
        <c:auto val="1"/>
        <c:lblAlgn val="ctr"/>
        <c:lblOffset val="100"/>
        <c:noMultiLvlLbl val="0"/>
      </c:catAx>
      <c:valAx>
        <c:axId val="577745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745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DAHSBOARD_REPORT.xlsx]TotalClient!PivotTable1</c:name>
    <c:fmtId val="10"/>
  </c:pivotSource>
  <c:chart>
    <c:autoTitleDeleted val="1"/>
    <c:pivotFmts>
      <c:pivotFmt>
        <c:idx val="0"/>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F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w="19050">
            <a:solidFill>
              <a:schemeClr val="lt1"/>
            </a:solidFill>
          </a:ln>
          <a:effectLst/>
        </c:spPr>
      </c:pivotFmt>
      <c:pivotFmt>
        <c:idx val="3"/>
        <c:spPr>
          <a:solidFill>
            <a:schemeClr val="accent1">
              <a:lumMod val="75000"/>
            </a:schemeClr>
          </a:solidFill>
          <a:ln w="19050">
            <a:solidFill>
              <a:schemeClr val="accent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w="19050">
            <a:solidFill>
              <a:schemeClr val="accent1">
                <a:lumMod val="75000"/>
              </a:schemeClr>
            </a:solidFill>
          </a:ln>
          <a:effectLst/>
        </c:spPr>
        <c:dLbl>
          <c:idx val="0"/>
          <c:layout>
            <c:manualLayout>
              <c:x val="-7.8488115519185688E-3"/>
              <c:y val="-0.47666446828622411"/>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bg2"/>
                    </a:solidFill>
                    <a:latin typeface="+mn-lt"/>
                    <a:ea typeface="+mn-ea"/>
                    <a:cs typeface="+mn-cs"/>
                  </a:defRPr>
                </a:pPr>
                <a:fld id="{C351E8F4-E94A-450D-832F-3C56191831D5}" type="VALUE">
                  <a:rPr lang="en-US" sz="1600"/>
                  <a:pPr>
                    <a:defRPr sz="1000" b="1">
                      <a:solidFill>
                        <a:schemeClr val="bg2"/>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823054508235242"/>
                  <c:h val="0.16124021693525178"/>
                </c:manualLayout>
              </c15:layout>
              <c15:dlblFieldTable/>
              <c15:showDataLabelsRange val="0"/>
            </c:ext>
          </c:extLst>
        </c:dLbl>
      </c:pivotFmt>
    </c:pivotFmts>
    <c:plotArea>
      <c:layout>
        <c:manualLayout>
          <c:layoutTarget val="inner"/>
          <c:xMode val="edge"/>
          <c:yMode val="edge"/>
          <c:x val="3.3717304219317311E-2"/>
          <c:y val="2.1032234591683262E-2"/>
          <c:w val="0.87065325433643481"/>
          <c:h val="0.94458809911305874"/>
        </c:manualLayout>
      </c:layout>
      <c:doughnutChart>
        <c:varyColors val="1"/>
        <c:ser>
          <c:idx val="0"/>
          <c:order val="0"/>
          <c:tx>
            <c:strRef>
              <c:f>TotalClient!$A$3</c:f>
              <c:strCache>
                <c:ptCount val="1"/>
                <c:pt idx="0">
                  <c:v>Total</c:v>
                </c:pt>
              </c:strCache>
            </c:strRef>
          </c:tx>
          <c:spPr>
            <a:solidFill>
              <a:schemeClr val="accent1">
                <a:lumMod val="75000"/>
              </a:schemeClr>
            </a:solidFill>
            <a:ln>
              <a:solidFill>
                <a:schemeClr val="accent1">
                  <a:lumMod val="75000"/>
                </a:schemeClr>
              </a:solidFill>
            </a:ln>
          </c:spPr>
          <c:dPt>
            <c:idx val="0"/>
            <c:bubble3D val="0"/>
            <c:spPr>
              <a:solidFill>
                <a:schemeClr val="accent1">
                  <a:lumMod val="75000"/>
                </a:schemeClr>
              </a:solidFill>
              <a:ln w="19050">
                <a:solidFill>
                  <a:schemeClr val="accent1">
                    <a:lumMod val="75000"/>
                  </a:schemeClr>
                </a:solidFill>
              </a:ln>
              <a:effectLst/>
            </c:spPr>
            <c:extLst>
              <c:ext xmlns:c16="http://schemas.microsoft.com/office/drawing/2014/chart" uri="{C3380CC4-5D6E-409C-BE32-E72D297353CC}">
                <c16:uniqueId val="{00000001-0B0D-4A18-AD83-8A3367DD8FE4}"/>
              </c:ext>
            </c:extLst>
          </c:dPt>
          <c:dLbls>
            <c:dLbl>
              <c:idx val="0"/>
              <c:layout>
                <c:manualLayout>
                  <c:x val="-7.8488115519185688E-3"/>
                  <c:y val="-0.47666446828622411"/>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bg2"/>
                        </a:solidFill>
                        <a:latin typeface="+mn-lt"/>
                        <a:ea typeface="+mn-ea"/>
                        <a:cs typeface="+mn-cs"/>
                      </a:defRPr>
                    </a:pPr>
                    <a:fld id="{C351E8F4-E94A-450D-832F-3C56191831D5}" type="VALUE">
                      <a:rPr lang="en-US" sz="1600"/>
                      <a:pPr>
                        <a:defRPr sz="1000" b="1">
                          <a:solidFill>
                            <a:schemeClr val="bg2"/>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9823054508235242"/>
                      <c:h val="0.16124021693525178"/>
                    </c:manualLayout>
                  </c15:layout>
                  <c15:dlblFieldTable/>
                  <c15:showDataLabelsRange val="0"/>
                </c:ext>
                <c:ext xmlns:c16="http://schemas.microsoft.com/office/drawing/2014/chart" uri="{C3380CC4-5D6E-409C-BE32-E72D297353CC}">
                  <c16:uniqueId val="{00000001-0B0D-4A18-AD83-8A3367DD8FE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2"/>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TotalClient!$A$4</c:f>
              <c:strCache>
                <c:ptCount val="1"/>
                <c:pt idx="0">
                  <c:v>Total</c:v>
                </c:pt>
              </c:strCache>
            </c:strRef>
          </c:cat>
          <c:val>
            <c:numRef>
              <c:f>TotalClient!$A$4</c:f>
              <c:numCache>
                <c:formatCode>General</c:formatCode>
                <c:ptCount val="1"/>
                <c:pt idx="0">
                  <c:v>314</c:v>
                </c:pt>
              </c:numCache>
            </c:numRef>
          </c:val>
          <c:extLst>
            <c:ext xmlns:c16="http://schemas.microsoft.com/office/drawing/2014/chart" uri="{C3380CC4-5D6E-409C-BE32-E72D297353CC}">
              <c16:uniqueId val="{00000002-0B0D-4A18-AD83-8A3367DD8FE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DAHSBOARD_REPORT.xlsx]PUB.BY AD_COUNT!PivotTable2</c:name>
    <c:fmtId val="2"/>
  </c:pivotSource>
  <c:chart>
    <c:autoTitleDeleted val="1"/>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'PUB.BY AD_COUNT'!$B$3</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'PUB.BY AD_COUNT'!$A$4:$A$14</c:f>
              <c:strCache>
                <c:ptCount val="11"/>
                <c:pt idx="0">
                  <c:v>94.3 Tomato Fm</c:v>
                </c:pt>
                <c:pt idx="1">
                  <c:v>BHARATI EXPO ADS - MANAS D MANDLIK</c:v>
                </c:pt>
                <c:pt idx="2">
                  <c:v>CHANNEL - B</c:v>
                </c:pt>
                <c:pt idx="3">
                  <c:v>ENTERTAINMENT NETWORK (INDIA) LIMITED - Radio Mirchi 98.3</c:v>
                </c:pt>
                <c:pt idx="4">
                  <c:v>MARATHIYAN CHANNEL</c:v>
                </c:pt>
                <c:pt idx="5">
                  <c:v>MY FM 104</c:v>
                </c:pt>
                <c:pt idx="6">
                  <c:v>Radio City 91.1</c:v>
                </c:pt>
                <c:pt idx="7">
                  <c:v>Radio City 95 fm - Music Broadcast Limited - Kolhapur</c:v>
                </c:pt>
                <c:pt idx="8">
                  <c:v>Reliance Broadcast Network Ltd. 92.7 BIG FM</c:v>
                </c:pt>
                <c:pt idx="9">
                  <c:v>TOMATO FM 94.3 + APALE FM 91.9</c:v>
                </c:pt>
                <c:pt idx="10">
                  <c:v>TOMATO FM 94.3 + APALE FM 91.9 + MIRACHI 98.3</c:v>
                </c:pt>
              </c:strCache>
            </c:strRef>
          </c:cat>
          <c:val>
            <c:numRef>
              <c:f>'PUB.BY AD_COUNT'!$B$4:$B$14</c:f>
              <c:numCache>
                <c:formatCode>General</c:formatCode>
                <c:ptCount val="11"/>
                <c:pt idx="0">
                  <c:v>100</c:v>
                </c:pt>
                <c:pt idx="1">
                  <c:v>2</c:v>
                </c:pt>
                <c:pt idx="2">
                  <c:v>11</c:v>
                </c:pt>
                <c:pt idx="3">
                  <c:v>71</c:v>
                </c:pt>
                <c:pt idx="4">
                  <c:v>1</c:v>
                </c:pt>
                <c:pt idx="5">
                  <c:v>3</c:v>
                </c:pt>
                <c:pt idx="6">
                  <c:v>49</c:v>
                </c:pt>
                <c:pt idx="7">
                  <c:v>9</c:v>
                </c:pt>
                <c:pt idx="8">
                  <c:v>36</c:v>
                </c:pt>
                <c:pt idx="9">
                  <c:v>12</c:v>
                </c:pt>
                <c:pt idx="10">
                  <c:v>20</c:v>
                </c:pt>
              </c:numCache>
            </c:numRef>
          </c:val>
          <c:extLst>
            <c:ext xmlns:c16="http://schemas.microsoft.com/office/drawing/2014/chart" uri="{C3380CC4-5D6E-409C-BE32-E72D297353CC}">
              <c16:uniqueId val="{00000008-F325-421E-8A63-A3C23ABCD972}"/>
            </c:ext>
          </c:extLst>
        </c:ser>
        <c:dLbls>
          <c:showLegendKey val="0"/>
          <c:showVal val="0"/>
          <c:showCatName val="0"/>
          <c:showSerName val="0"/>
          <c:showPercent val="0"/>
          <c:showBubbleSize val="0"/>
        </c:dLbls>
        <c:gapWidth val="182"/>
        <c:axId val="537157880"/>
        <c:axId val="537161120"/>
      </c:barChart>
      <c:catAx>
        <c:axId val="537157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40000"/>
                    <a:lumOff val="60000"/>
                  </a:schemeClr>
                </a:solidFill>
                <a:latin typeface="+mn-lt"/>
                <a:ea typeface="+mn-ea"/>
                <a:cs typeface="+mn-cs"/>
              </a:defRPr>
            </a:pPr>
            <a:endParaRPr lang="en-US"/>
          </a:p>
        </c:txPr>
        <c:crossAx val="537161120"/>
        <c:crosses val="autoZero"/>
        <c:auto val="1"/>
        <c:lblAlgn val="ctr"/>
        <c:lblOffset val="100"/>
        <c:noMultiLvlLbl val="0"/>
      </c:catAx>
      <c:valAx>
        <c:axId val="5371611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157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'AREA WISE ADS'!$B$13</c:f>
              <c:strCache>
                <c:ptCount val="1"/>
                <c:pt idx="0">
                  <c:v>Count of ADS</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 WISE ADS'!$A$14:$A$20</c:f>
              <c:strCache>
                <c:ptCount val="7"/>
                <c:pt idx="0">
                  <c:v>BELGUM - HUBALI</c:v>
                </c:pt>
                <c:pt idx="1">
                  <c:v>KOLHAPUR</c:v>
                </c:pt>
                <c:pt idx="2">
                  <c:v>KOLHAPUR + SANGLI + SATARA &amp; OTHER </c:v>
                </c:pt>
                <c:pt idx="3">
                  <c:v>KOLHAPUR KAWALA NAKA LED SCREEN</c:v>
                </c:pt>
                <c:pt idx="4">
                  <c:v>KOLHAPUR+SANGLI</c:v>
                </c:pt>
                <c:pt idx="5">
                  <c:v>PUNE</c:v>
                </c:pt>
                <c:pt idx="6">
                  <c:v>SANGLI </c:v>
                </c:pt>
              </c:strCache>
            </c:strRef>
          </c:cat>
          <c:val>
            <c:numRef>
              <c:f>'AREA WISE ADS'!$B$14:$B$20</c:f>
              <c:numCache>
                <c:formatCode>General</c:formatCode>
                <c:ptCount val="7"/>
                <c:pt idx="0">
                  <c:v>1</c:v>
                </c:pt>
                <c:pt idx="1">
                  <c:v>252</c:v>
                </c:pt>
                <c:pt idx="2">
                  <c:v>1</c:v>
                </c:pt>
                <c:pt idx="3">
                  <c:v>1</c:v>
                </c:pt>
                <c:pt idx="4">
                  <c:v>46</c:v>
                </c:pt>
                <c:pt idx="5">
                  <c:v>3</c:v>
                </c:pt>
                <c:pt idx="6">
                  <c:v>10</c:v>
                </c:pt>
              </c:numCache>
            </c:numRef>
          </c:val>
          <c:extLst>
            <c:ext xmlns:c16="http://schemas.microsoft.com/office/drawing/2014/chart" uri="{C3380CC4-5D6E-409C-BE32-E72D297353CC}">
              <c16:uniqueId val="{00000000-3447-4852-959A-A1242ECDEC46}"/>
            </c:ext>
          </c:extLst>
        </c:ser>
        <c:dLbls>
          <c:showLegendKey val="0"/>
          <c:showVal val="0"/>
          <c:showCatName val="0"/>
          <c:showSerName val="0"/>
          <c:showPercent val="0"/>
          <c:showBubbleSize val="0"/>
        </c:dLbls>
        <c:gapWidth val="182"/>
        <c:axId val="583717296"/>
        <c:axId val="590432088"/>
      </c:barChart>
      <c:catAx>
        <c:axId val="583717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40000"/>
                    <a:lumOff val="60000"/>
                  </a:schemeClr>
                </a:solidFill>
                <a:latin typeface="+mn-lt"/>
                <a:ea typeface="+mn-ea"/>
                <a:cs typeface="+mn-cs"/>
              </a:defRPr>
            </a:pPr>
            <a:endParaRPr lang="en-US"/>
          </a:p>
        </c:txPr>
        <c:crossAx val="590432088"/>
        <c:crosses val="autoZero"/>
        <c:auto val="1"/>
        <c:lblAlgn val="ctr"/>
        <c:lblOffset val="100"/>
        <c:noMultiLvlLbl val="0"/>
      </c:catAx>
      <c:valAx>
        <c:axId val="5904320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40000"/>
                    <a:lumOff val="60000"/>
                  </a:schemeClr>
                </a:solidFill>
                <a:latin typeface="+mn-lt"/>
                <a:ea typeface="+mn-ea"/>
                <a:cs typeface="+mn-cs"/>
              </a:defRPr>
            </a:pPr>
            <a:endParaRPr lang="en-US"/>
          </a:p>
        </c:txPr>
        <c:crossAx val="58371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DAHSBOARD_REPORT.xlsx]AMOUNT_STATUS!PivotTable9</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5">
              <a:lumMod val="60000"/>
              <a:lumOff val="40000"/>
            </a:schemeClr>
          </a:solidFill>
          <a:ln w="19050">
            <a:solidFill>
              <a:schemeClr val="lt1"/>
            </a:solidFill>
          </a:ln>
          <a:effectLst/>
        </c:spPr>
      </c:pivotFmt>
      <c:pivotFmt>
        <c:idx val="6"/>
        <c:spPr>
          <a:solidFill>
            <a:schemeClr val="accent1">
              <a:lumMod val="50000"/>
            </a:schemeClr>
          </a:solidFill>
          <a:ln w="19050">
            <a:solidFill>
              <a:schemeClr val="lt1"/>
            </a:solidFill>
          </a:ln>
          <a:effectLst/>
        </c:spPr>
      </c:pivotFmt>
    </c:pivotFmts>
    <c:plotArea>
      <c:layout/>
      <c:pieChart>
        <c:varyColors val="1"/>
        <c:ser>
          <c:idx val="0"/>
          <c:order val="0"/>
          <c:tx>
            <c:strRef>
              <c:f>AMOUNT_STATUS!$B$3</c:f>
              <c:strCache>
                <c:ptCount val="1"/>
                <c:pt idx="0">
                  <c:v>Total</c:v>
                </c:pt>
              </c:strCache>
            </c:strRef>
          </c:tx>
          <c:spPr>
            <a:solidFill>
              <a:schemeClr val="accent1">
                <a:lumMod val="75000"/>
              </a:schemeClr>
            </a:solidFill>
          </c:spPr>
          <c:explosion val="16"/>
          <c:dPt>
            <c:idx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1-C007-459B-81E3-608326CC48AD}"/>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C007-459B-81E3-608326CC48A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AMOUNT_STATUS!$A$4:$A$5</c:f>
              <c:strCache>
                <c:ptCount val="2"/>
                <c:pt idx="0">
                  <c:v>Active</c:v>
                </c:pt>
                <c:pt idx="1">
                  <c:v>Billed</c:v>
                </c:pt>
              </c:strCache>
            </c:strRef>
          </c:cat>
          <c:val>
            <c:numRef>
              <c:f>AMOUNT_STATUS!$B$4:$B$5</c:f>
              <c:numCache>
                <c:formatCode>General</c:formatCode>
                <c:ptCount val="2"/>
                <c:pt idx="0">
                  <c:v>1575419.7700000003</c:v>
                </c:pt>
                <c:pt idx="1">
                  <c:v>17311983.670000006</c:v>
                </c:pt>
              </c:numCache>
            </c:numRef>
          </c:val>
          <c:extLst>
            <c:ext xmlns:c16="http://schemas.microsoft.com/office/drawing/2014/chart" uri="{C3380CC4-5D6E-409C-BE32-E72D297353CC}">
              <c16:uniqueId val="{00000004-C007-459B-81E3-608326CC48AD}"/>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40000"/>
                  <a:lumOff val="6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DAHSBOARD_REPORT.xlsx]INCOME BY CITY!PivotTable10</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'INCOME BY CITY'!$B$3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'INCOME BY CITY'!$A$4:$A$10</c:f>
              <c:strCache>
                <c:ptCount val="7"/>
                <c:pt idx="0">
                  <c:v>BELGUM - HUBALI</c:v>
                </c:pt>
                <c:pt idx="1">
                  <c:v>KOLHAPUR</c:v>
                </c:pt>
                <c:pt idx="2">
                  <c:v>KOLHAPUR + SANGLI + SATARA &amp; OTHER </c:v>
                </c:pt>
                <c:pt idx="3">
                  <c:v>KOLHAPUR KAWALA NAKA LED SCREEN</c:v>
                </c:pt>
                <c:pt idx="4">
                  <c:v>KOLHAPUR+SANGLI</c:v>
                </c:pt>
                <c:pt idx="5">
                  <c:v>PUNE</c:v>
                </c:pt>
                <c:pt idx="6">
                  <c:v>SANGLI </c:v>
                </c:pt>
              </c:strCache>
            </c:strRef>
          </c:cat>
          <c:val>
            <c:numRef>
              <c:f>'INCOME BY CITY'!$B$4:$B$10</c:f>
              <c:numCache>
                <c:formatCode>0.0</c:formatCode>
                <c:ptCount val="7"/>
                <c:pt idx="0">
                  <c:v>39825</c:v>
                </c:pt>
                <c:pt idx="1">
                  <c:v>8563218.1099999994</c:v>
                </c:pt>
                <c:pt idx="2">
                  <c:v>21712.94</c:v>
                </c:pt>
                <c:pt idx="3">
                  <c:v>29603.84</c:v>
                </c:pt>
                <c:pt idx="4">
                  <c:v>9866167.0899999999</c:v>
                </c:pt>
                <c:pt idx="5">
                  <c:v>76826.559999999998</c:v>
                </c:pt>
                <c:pt idx="6">
                  <c:v>290049.90000000002</c:v>
                </c:pt>
              </c:numCache>
            </c:numRef>
          </c:val>
          <c:extLst>
            <c:ext xmlns:c16="http://schemas.microsoft.com/office/drawing/2014/chart" uri="{C3380CC4-5D6E-409C-BE32-E72D297353CC}">
              <c16:uniqueId val="{00000001-1C81-43FD-8796-BB82E740851C}"/>
            </c:ext>
          </c:extLst>
        </c:ser>
        <c:dLbls>
          <c:showLegendKey val="0"/>
          <c:showVal val="0"/>
          <c:showCatName val="0"/>
          <c:showSerName val="0"/>
          <c:showPercent val="0"/>
          <c:showBubbleSize val="0"/>
        </c:dLbls>
        <c:gapWidth val="182"/>
        <c:axId val="364565056"/>
        <c:axId val="364567576"/>
      </c:barChart>
      <c:catAx>
        <c:axId val="364565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crossAx val="364567576"/>
        <c:crosses val="autoZero"/>
        <c:auto val="1"/>
        <c:lblAlgn val="ctr"/>
        <c:lblOffset val="100"/>
        <c:noMultiLvlLbl val="0"/>
      </c:catAx>
      <c:valAx>
        <c:axId val="364567576"/>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crossAx val="364565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DAHSBOARD_REPORT.xlsx]PUBLICATION WISE ADS!PivotTable11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'PUBLICATION WISE ADS'!$B$3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'PUBLICATION WISE ADS'!$A$4:$A$12</c:f>
              <c:strCache>
                <c:ptCount val="9"/>
                <c:pt idx="0">
                  <c:v>94.3 Tomato Fm</c:v>
                </c:pt>
                <c:pt idx="1">
                  <c:v>CHANNEL - B</c:v>
                </c:pt>
                <c:pt idx="2">
                  <c:v>ENTERTAINMENT NETWORK (INDIA) LIMITED - Radio Mirchi 98.3</c:v>
                </c:pt>
                <c:pt idx="3">
                  <c:v>MY FM 104</c:v>
                </c:pt>
                <c:pt idx="4">
                  <c:v>Radio City 91.1</c:v>
                </c:pt>
                <c:pt idx="5">
                  <c:v>Radio City 95 fm - Music Broadcast Limited - Kolhapur</c:v>
                </c:pt>
                <c:pt idx="6">
                  <c:v>Reliance Broadcast Network Ltd. 92.7 BIG FM</c:v>
                </c:pt>
                <c:pt idx="7">
                  <c:v>TOMATO FM 94.3 + APALE FM 91.9</c:v>
                </c:pt>
                <c:pt idx="8">
                  <c:v>TOMATO FM 94.3 + APALE FM 91.9 + MIRACHI 98.3</c:v>
                </c:pt>
              </c:strCache>
            </c:strRef>
          </c:cat>
          <c:val>
            <c:numRef>
              <c:f>'PUBLICATION WISE ADS'!$B$4:$B$12</c:f>
              <c:numCache>
                <c:formatCode>General</c:formatCode>
                <c:ptCount val="9"/>
                <c:pt idx="0">
                  <c:v>100</c:v>
                </c:pt>
                <c:pt idx="1">
                  <c:v>11</c:v>
                </c:pt>
                <c:pt idx="2">
                  <c:v>71</c:v>
                </c:pt>
                <c:pt idx="3">
                  <c:v>3</c:v>
                </c:pt>
                <c:pt idx="4">
                  <c:v>49</c:v>
                </c:pt>
                <c:pt idx="5">
                  <c:v>9</c:v>
                </c:pt>
                <c:pt idx="6">
                  <c:v>36</c:v>
                </c:pt>
                <c:pt idx="7">
                  <c:v>12</c:v>
                </c:pt>
                <c:pt idx="8">
                  <c:v>20</c:v>
                </c:pt>
              </c:numCache>
            </c:numRef>
          </c:val>
          <c:extLst>
            <c:ext xmlns:c16="http://schemas.microsoft.com/office/drawing/2014/chart" uri="{C3380CC4-5D6E-409C-BE32-E72D297353CC}">
              <c16:uniqueId val="{00000000-F25C-40B4-8DA7-A16CCA1131D2}"/>
            </c:ext>
          </c:extLst>
        </c:ser>
        <c:dLbls>
          <c:showLegendKey val="0"/>
          <c:showVal val="0"/>
          <c:showCatName val="0"/>
          <c:showSerName val="0"/>
          <c:showPercent val="0"/>
          <c:showBubbleSize val="0"/>
        </c:dLbls>
        <c:gapWidth val="182"/>
        <c:axId val="547045496"/>
        <c:axId val="547042976"/>
      </c:barChart>
      <c:catAx>
        <c:axId val="547045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60000"/>
                    <a:lumOff val="40000"/>
                  </a:schemeClr>
                </a:solidFill>
                <a:latin typeface="+mn-lt"/>
                <a:ea typeface="+mn-ea"/>
                <a:cs typeface="+mn-cs"/>
              </a:defRPr>
            </a:pPr>
            <a:endParaRPr lang="en-US"/>
          </a:p>
        </c:txPr>
        <c:crossAx val="547042976"/>
        <c:crosses val="autoZero"/>
        <c:auto val="1"/>
        <c:lblAlgn val="ctr"/>
        <c:lblOffset val="100"/>
        <c:noMultiLvlLbl val="0"/>
      </c:catAx>
      <c:valAx>
        <c:axId val="54704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60000"/>
                    <a:lumOff val="40000"/>
                  </a:schemeClr>
                </a:solidFill>
                <a:latin typeface="+mn-lt"/>
                <a:ea typeface="+mn-ea"/>
                <a:cs typeface="+mn-cs"/>
              </a:defRPr>
            </a:pPr>
            <a:endParaRPr lang="en-US"/>
          </a:p>
        </c:txPr>
        <c:crossAx val="547045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DAHSBOARD_REPORT.xlsx]YEAR WISE ADS!PivotTable12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 WISE ADS'!$B$3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WISE ADS'!$A$4:$A$10</c:f>
              <c:strCache>
                <c:ptCount val="7"/>
                <c:pt idx="0">
                  <c:v>2017</c:v>
                </c:pt>
                <c:pt idx="1">
                  <c:v>2018</c:v>
                </c:pt>
                <c:pt idx="2">
                  <c:v>2019</c:v>
                </c:pt>
                <c:pt idx="3">
                  <c:v>2020</c:v>
                </c:pt>
                <c:pt idx="4">
                  <c:v>2021</c:v>
                </c:pt>
                <c:pt idx="5">
                  <c:v>2022</c:v>
                </c:pt>
                <c:pt idx="6">
                  <c:v>2023</c:v>
                </c:pt>
              </c:strCache>
            </c:strRef>
          </c:cat>
          <c:val>
            <c:numRef>
              <c:f>'YEAR WISE ADS'!$B$4:$B$10</c:f>
              <c:numCache>
                <c:formatCode>General</c:formatCode>
                <c:ptCount val="7"/>
                <c:pt idx="0">
                  <c:v>22</c:v>
                </c:pt>
                <c:pt idx="1">
                  <c:v>62</c:v>
                </c:pt>
                <c:pt idx="2">
                  <c:v>64</c:v>
                </c:pt>
                <c:pt idx="3">
                  <c:v>35</c:v>
                </c:pt>
                <c:pt idx="4">
                  <c:v>43</c:v>
                </c:pt>
                <c:pt idx="5">
                  <c:v>61</c:v>
                </c:pt>
                <c:pt idx="6">
                  <c:v>27</c:v>
                </c:pt>
              </c:numCache>
            </c:numRef>
          </c:val>
          <c:extLst>
            <c:ext xmlns:c16="http://schemas.microsoft.com/office/drawing/2014/chart" uri="{C3380CC4-5D6E-409C-BE32-E72D297353CC}">
              <c16:uniqueId val="{00000000-DD03-43BB-8652-DEA75967EE52}"/>
            </c:ext>
          </c:extLst>
        </c:ser>
        <c:dLbls>
          <c:showLegendKey val="0"/>
          <c:showVal val="0"/>
          <c:showCatName val="0"/>
          <c:showSerName val="0"/>
          <c:showPercent val="0"/>
          <c:showBubbleSize val="0"/>
        </c:dLbls>
        <c:gapWidth val="219"/>
        <c:overlap val="-27"/>
        <c:axId val="364562896"/>
        <c:axId val="364566136"/>
      </c:barChart>
      <c:catAx>
        <c:axId val="36456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60000"/>
                    <a:lumOff val="40000"/>
                  </a:schemeClr>
                </a:solidFill>
                <a:latin typeface="+mn-lt"/>
                <a:ea typeface="+mn-ea"/>
                <a:cs typeface="+mn-cs"/>
              </a:defRPr>
            </a:pPr>
            <a:endParaRPr lang="en-US"/>
          </a:p>
        </c:txPr>
        <c:crossAx val="364566136"/>
        <c:crosses val="autoZero"/>
        <c:auto val="1"/>
        <c:lblAlgn val="ctr"/>
        <c:lblOffset val="100"/>
        <c:noMultiLvlLbl val="0"/>
      </c:catAx>
      <c:valAx>
        <c:axId val="364566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60000"/>
                    <a:lumOff val="40000"/>
                  </a:schemeClr>
                </a:solidFill>
                <a:latin typeface="+mn-lt"/>
                <a:ea typeface="+mn-ea"/>
                <a:cs typeface="+mn-cs"/>
              </a:defRPr>
            </a:pPr>
            <a:endParaRPr lang="en-US"/>
          </a:p>
        </c:txPr>
        <c:crossAx val="36456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[Brandchefe-EMedia DAHSBOARD_REPORT.xlsx]BILL &amp; CIMISSION!PivotTable2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dLbl>
          <c:idx val="0"/>
          <c:layout>
            <c:manualLayout>
              <c:x val="1.2500000000000001E-2"/>
              <c:y val="2.487562189054726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168044619422573"/>
                  <c:h val="0.144204175970541"/>
                </c:manualLayout>
              </c15:layout>
            </c:ext>
          </c:extLst>
        </c:dLbl>
      </c:pivotFmt>
      <c:pivotFmt>
        <c:idx val="7"/>
        <c:spPr>
          <a:solidFill>
            <a:schemeClr val="accent1">
              <a:lumMod val="40000"/>
              <a:lumOff val="60000"/>
            </a:schemeClr>
          </a:solidFill>
          <a:ln>
            <a:noFill/>
          </a:ln>
          <a:effectLst/>
        </c:spPr>
        <c:dLbl>
          <c:idx val="0"/>
          <c:layout>
            <c:manualLayout>
              <c:x val="-5.0925337632079971E-17"/>
              <c:y val="-2.98507462686568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36746484718157"/>
          <c:y val="0.15515124439232328"/>
          <c:w val="0.50324693788276464"/>
          <c:h val="0.81833589526408801"/>
        </c:manualLayout>
      </c:layout>
      <c:barChart>
        <c:barDir val="col"/>
        <c:grouping val="clustered"/>
        <c:varyColors val="0"/>
        <c:ser>
          <c:idx val="0"/>
          <c:order val="0"/>
          <c:tx>
            <c:strRef>
              <c:f>'BILL &amp; CIMISSION'!$A$3</c:f>
              <c:strCache>
                <c:ptCount val="1"/>
                <c:pt idx="0">
                  <c:v>Sum of ComissionAmount</c:v>
                </c:pt>
              </c:strCache>
            </c:strRef>
          </c:tx>
          <c:spPr>
            <a:solidFill>
              <a:schemeClr val="accent1">
                <a:lumMod val="40000"/>
                <a:lumOff val="60000"/>
              </a:schemeClr>
            </a:solidFill>
            <a:ln>
              <a:noFill/>
            </a:ln>
            <a:effectLst/>
          </c:spPr>
          <c:invertIfNegative val="0"/>
          <c:dPt>
            <c:idx val="0"/>
            <c:invertIfNegative val="0"/>
            <c:bubble3D val="0"/>
            <c:extLst>
              <c:ext xmlns:c16="http://schemas.microsoft.com/office/drawing/2014/chart" uri="{C3380CC4-5D6E-409C-BE32-E72D297353CC}">
                <c16:uniqueId val="{00000003-F34B-4E8C-9734-F8925F5E428C}"/>
              </c:ext>
            </c:extLst>
          </c:dPt>
          <c:dLbls>
            <c:dLbl>
              <c:idx val="0"/>
              <c:layout>
                <c:manualLayout>
                  <c:x val="-5.0925337632079971E-17"/>
                  <c:y val="-2.98507462686568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34B-4E8C-9734-F8925F5E42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'BILL &amp; CIMISSION'!$A$4</c:f>
              <c:strCache>
                <c:ptCount val="1"/>
                <c:pt idx="0">
                  <c:v>Total</c:v>
                </c:pt>
              </c:strCache>
            </c:strRef>
          </c:cat>
          <c:val>
            <c:numRef>
              <c:f>'BILL &amp; CIMISSION'!$A$4</c:f>
              <c:numCache>
                <c:formatCode>General</c:formatCode>
                <c:ptCount val="1"/>
                <c:pt idx="0">
                  <c:v>827014.49999999988</c:v>
                </c:pt>
              </c:numCache>
            </c:numRef>
          </c:val>
          <c:extLst>
            <c:ext xmlns:c16="http://schemas.microsoft.com/office/drawing/2014/chart" uri="{C3380CC4-5D6E-409C-BE32-E72D297353CC}">
              <c16:uniqueId val="{00000000-F34B-4E8C-9734-F8925F5E428C}"/>
            </c:ext>
          </c:extLst>
        </c:ser>
        <c:ser>
          <c:idx val="1"/>
          <c:order val="1"/>
          <c:tx>
            <c:strRef>
              <c:f>'BILL &amp; CIMISSION'!$B$3</c:f>
              <c:strCache>
                <c:ptCount val="1"/>
                <c:pt idx="0">
                  <c:v>Sum of ROBillAmount</c:v>
                </c:pt>
              </c:strCache>
            </c:strRef>
          </c:tx>
          <c:spPr>
            <a:solidFill>
              <a:schemeClr val="accent1">
                <a:lumMod val="75000"/>
              </a:schemeClr>
            </a:solidFill>
            <a:ln>
              <a:noFill/>
            </a:ln>
            <a:effectLst/>
          </c:spPr>
          <c:invertIfNegative val="0"/>
          <c:dPt>
            <c:idx val="0"/>
            <c:invertIfNegative val="0"/>
            <c:bubble3D val="0"/>
            <c:extLst>
              <c:ext xmlns:c16="http://schemas.microsoft.com/office/drawing/2014/chart" uri="{C3380CC4-5D6E-409C-BE32-E72D297353CC}">
                <c16:uniqueId val="{00000002-F34B-4E8C-9734-F8925F5E428C}"/>
              </c:ext>
            </c:extLst>
          </c:dPt>
          <c:dLbls>
            <c:dLbl>
              <c:idx val="0"/>
              <c:layout>
                <c:manualLayout>
                  <c:x val="1.2500000000000001E-2"/>
                  <c:y val="2.4875621890547263E-3"/>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168044619422573"/>
                      <c:h val="0.144204175970541"/>
                    </c:manualLayout>
                  </c15:layout>
                </c:ext>
                <c:ext xmlns:c16="http://schemas.microsoft.com/office/drawing/2014/chart" uri="{C3380CC4-5D6E-409C-BE32-E72D297353CC}">
                  <c16:uniqueId val="{00000002-F34B-4E8C-9734-F8925F5E428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'BILL &amp; CIMISSION'!$A$4</c:f>
              <c:strCache>
                <c:ptCount val="1"/>
                <c:pt idx="0">
                  <c:v>Total</c:v>
                </c:pt>
              </c:strCache>
            </c:strRef>
          </c:cat>
          <c:val>
            <c:numRef>
              <c:f>'BILL &amp; CIMISSION'!$B$4</c:f>
              <c:numCache>
                <c:formatCode>General</c:formatCode>
                <c:ptCount val="1"/>
                <c:pt idx="0">
                  <c:v>18887403.440000005</c:v>
                </c:pt>
              </c:numCache>
            </c:numRef>
          </c:val>
          <c:extLst>
            <c:ext xmlns:c16="http://schemas.microsoft.com/office/drawing/2014/chart" uri="{C3380CC4-5D6E-409C-BE32-E72D297353CC}">
              <c16:uniqueId val="{00000001-F34B-4E8C-9734-F8925F5E428C}"/>
            </c:ext>
          </c:extLst>
        </c:ser>
        <c:dLbls>
          <c:showLegendKey val="0"/>
          <c:showVal val="0"/>
          <c:showCatName val="0"/>
          <c:showSerName val="0"/>
          <c:showPercent val="0"/>
          <c:showBubbleSize val="0"/>
        </c:dLbls>
        <c:gapWidth val="219"/>
        <c:overlap val="-27"/>
        <c:axId val="577745184"/>
        <c:axId val="577745544"/>
      </c:barChart>
      <c:catAx>
        <c:axId val="577745184"/>
        <c:scaling>
          <c:orientation val="minMax"/>
        </c:scaling>
        <c:delete val="1"/>
        <c:axPos val="b"/>
        <c:numFmt formatCode="General" sourceLinked="1"/>
        <c:majorTickMark val="none"/>
        <c:minorTickMark val="none"/>
        <c:tickLblPos val="nextTo"/>
        <c:crossAx val="577745544"/>
        <c:crosses val="autoZero"/>
        <c:auto val="1"/>
        <c:lblAlgn val="ctr"/>
        <c:lblOffset val="100"/>
        <c:noMultiLvlLbl val="0"/>
      </c:catAx>
      <c:valAx>
        <c:axId val="577745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US"/>
          </a:p>
        </c:txPr>
        <c:crossAx val="577745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4F0B9408-AAF8-4541-A9AE-AFB1CA90F803}">
          <cx:tx>
            <cx:txData>
              <cx:f>_xlchart.v2.1</cx:f>
              <cx:v>Count of ADS</cx:v>
            </cx:txData>
          </cx:tx>
          <cx:dataLabels>
            <cx:visibility seriesName="0" categoryName="0" value="1"/>
          </cx:dataLabels>
          <cx:dataId val="0"/>
        </cx:series>
      </cx:plotAreaRegion>
      <cx:axis id="0">
        <cx:catScaling gapWidth="0.5"/>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4F0B9408-AAF8-4541-A9AE-AFB1CA90F803}">
          <cx:tx>
            <cx:txData>
              <cx:f>_xlchart.v2.4</cx:f>
              <cx:v>Count of ADS</cx:v>
            </cx:txData>
          </cx:tx>
          <cx:spPr>
            <a:solidFill>
              <a:schemeClr val="accent1">
                <a:lumMod val="75000"/>
              </a:schemeClr>
            </a:solidFill>
            <a:ln>
              <a:solidFill>
                <a:schemeClr val="tx2">
                  <a:lumMod val="50000"/>
                </a:schemeClr>
              </a:solidFill>
            </a:ln>
          </cx:spPr>
          <cx:dataLabels>
            <cx:visibility seriesName="0" categoryName="0" value="1"/>
          </cx:dataLabels>
          <cx:dataId val="0"/>
        </cx:series>
      </cx:plotAreaRegion>
      <cx:axis id="0">
        <cx:catScaling gapWidth="0.5"/>
        <cx:tickLabels/>
      </cx:axis>
    </cx:plotArea>
    <cx:legend pos="t" align="ctr" overlay="0"/>
  </cx:chart>
  <cx:spPr>
    <a:solidFill>
      <a:schemeClr val="tx2">
        <a:lumMod val="5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15.xml"/><Relationship Id="rId3" Type="http://schemas.microsoft.com/office/2014/relationships/chartEx" Target="../charts/chartEx2.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3.xml"/><Relationship Id="rId5" Type="http://schemas.openxmlformats.org/officeDocument/2006/relationships/chart" Target="../charts/chart12.xml"/><Relationship Id="rId10" Type="http://schemas.openxmlformats.org/officeDocument/2006/relationships/image" Target="../media/image1.png"/><Relationship Id="rId4" Type="http://schemas.openxmlformats.org/officeDocument/2006/relationships/chart" Target="../charts/chart11.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390525</xdr:colOff>
      <xdr:row>3</xdr:row>
      <xdr:rowOff>80962</xdr:rowOff>
    </xdr:from>
    <xdr:to>
      <xdr:col>11</xdr:col>
      <xdr:colOff>85725</xdr:colOff>
      <xdr:row>17</xdr:row>
      <xdr:rowOff>157162</xdr:rowOff>
    </xdr:to>
    <xdr:graphicFrame macro="">
      <xdr:nvGraphicFramePr>
        <xdr:cNvPr id="3" name="Chart 2">
          <a:extLst>
            <a:ext uri="{FF2B5EF4-FFF2-40B4-BE49-F238E27FC236}">
              <a16:creationId xmlns:a16="http://schemas.microsoft.com/office/drawing/2014/main" id="{037541D6-F590-E5DF-5C6F-FB3AEEBCA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161925</xdr:colOff>
      <xdr:row>2</xdr:row>
      <xdr:rowOff>128587</xdr:rowOff>
    </xdr:from>
    <xdr:to>
      <xdr:col>9</xdr:col>
      <xdr:colOff>466725</xdr:colOff>
      <xdr:row>17</xdr:row>
      <xdr:rowOff>14287</xdr:rowOff>
    </xdr:to>
    <xdr:graphicFrame macro="">
      <xdr:nvGraphicFramePr>
        <xdr:cNvPr id="2" name="Chart 1">
          <a:extLst>
            <a:ext uri="{FF2B5EF4-FFF2-40B4-BE49-F238E27FC236}">
              <a16:creationId xmlns:a16="http://schemas.microsoft.com/office/drawing/2014/main" id="{777C7FEE-0594-AD65-E4ED-3DBFCA7B9D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6896100</xdr:colOff>
      <xdr:row>5</xdr:row>
      <xdr:rowOff>23812</xdr:rowOff>
    </xdr:from>
    <xdr:to>
      <xdr:col>4</xdr:col>
      <xdr:colOff>276225</xdr:colOff>
      <xdr:row>19</xdr:row>
      <xdr:rowOff>100012</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9CE6955-439B-F6BD-38D9-C2B1F66311A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896100" y="976312"/>
              <a:ext cx="500062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214312</xdr:colOff>
      <xdr:row>4</xdr:row>
      <xdr:rowOff>100012</xdr:rowOff>
    </xdr:from>
    <xdr:to>
      <xdr:col>10</xdr:col>
      <xdr:colOff>519112</xdr:colOff>
      <xdr:row>18</xdr:row>
      <xdr:rowOff>176212</xdr:rowOff>
    </xdr:to>
    <xdr:graphicFrame macro="">
      <xdr:nvGraphicFramePr>
        <xdr:cNvPr id="3" name="Chart 2">
          <a:extLst>
            <a:ext uri="{FF2B5EF4-FFF2-40B4-BE49-F238E27FC236}">
              <a16:creationId xmlns:a16="http://schemas.microsoft.com/office/drawing/2014/main" id="{D20478DF-7D0B-5D49-B986-E130DD84F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85725</xdr:colOff>
      <xdr:row>4</xdr:row>
      <xdr:rowOff>33337</xdr:rowOff>
    </xdr:from>
    <xdr:to>
      <xdr:col>9</xdr:col>
      <xdr:colOff>390525</xdr:colOff>
      <xdr:row>18</xdr:row>
      <xdr:rowOff>109537</xdr:rowOff>
    </xdr:to>
    <xdr:graphicFrame macro="">
      <xdr:nvGraphicFramePr>
        <xdr:cNvPr id="2" name="Chart 1">
          <a:extLst>
            <a:ext uri="{FF2B5EF4-FFF2-40B4-BE49-F238E27FC236}">
              <a16:creationId xmlns:a16="http://schemas.microsoft.com/office/drawing/2014/main" id="{D171DF79-B1C1-EDCB-8E0F-E43B3C51F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395287</xdr:colOff>
      <xdr:row>5</xdr:row>
      <xdr:rowOff>52387</xdr:rowOff>
    </xdr:from>
    <xdr:to>
      <xdr:col>10</xdr:col>
      <xdr:colOff>90487</xdr:colOff>
      <xdr:row>19</xdr:row>
      <xdr:rowOff>128587</xdr:rowOff>
    </xdr:to>
    <xdr:graphicFrame macro="">
      <xdr:nvGraphicFramePr>
        <xdr:cNvPr id="2" name="Chart 1">
          <a:extLst>
            <a:ext uri="{FF2B5EF4-FFF2-40B4-BE49-F238E27FC236}">
              <a16:creationId xmlns:a16="http://schemas.microsoft.com/office/drawing/2014/main" id="{37BD7B36-27D9-F491-AA80-CE67CBE7F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333375</xdr:colOff>
      <xdr:row>4</xdr:row>
      <xdr:rowOff>33337</xdr:rowOff>
    </xdr:from>
    <xdr:to>
      <xdr:col>10</xdr:col>
      <xdr:colOff>28575</xdr:colOff>
      <xdr:row>18</xdr:row>
      <xdr:rowOff>109537</xdr:rowOff>
    </xdr:to>
    <xdr:graphicFrame macro="">
      <xdr:nvGraphicFramePr>
        <xdr:cNvPr id="2" name="Chart 1">
          <a:extLst>
            <a:ext uri="{FF2B5EF4-FFF2-40B4-BE49-F238E27FC236}">
              <a16:creationId xmlns:a16="http://schemas.microsoft.com/office/drawing/2014/main" id="{5C7BE13E-3F59-DB7A-3FF6-87A290399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66675</xdr:colOff>
      <xdr:row>4</xdr:row>
      <xdr:rowOff>33337</xdr:rowOff>
    </xdr:from>
    <xdr:to>
      <xdr:col>9</xdr:col>
      <xdr:colOff>371475</xdr:colOff>
      <xdr:row>18</xdr:row>
      <xdr:rowOff>109537</xdr:rowOff>
    </xdr:to>
    <xdr:graphicFrame macro="">
      <xdr:nvGraphicFramePr>
        <xdr:cNvPr id="2" name="Chart 1">
          <a:extLst>
            <a:ext uri="{FF2B5EF4-FFF2-40B4-BE49-F238E27FC236}">
              <a16:creationId xmlns:a16="http://schemas.microsoft.com/office/drawing/2014/main" id="{F1C4D2C4-D91E-4DD9-9E8B-92322A7A5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180975</xdr:colOff>
      <xdr:row>2</xdr:row>
      <xdr:rowOff>33337</xdr:rowOff>
    </xdr:from>
    <xdr:to>
      <xdr:col>10</xdr:col>
      <xdr:colOff>485775</xdr:colOff>
      <xdr:row>16</xdr:row>
      <xdr:rowOff>109537</xdr:rowOff>
    </xdr:to>
    <xdr:graphicFrame macro="">
      <xdr:nvGraphicFramePr>
        <xdr:cNvPr id="3" name="Chart 2">
          <a:extLst>
            <a:ext uri="{FF2B5EF4-FFF2-40B4-BE49-F238E27FC236}">
              <a16:creationId xmlns:a16="http://schemas.microsoft.com/office/drawing/2014/main" id="{25CD37FA-3DC8-3D3E-3A83-F4F0245696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15</xdr:col>
      <xdr:colOff>236704</xdr:colOff>
      <xdr:row>8</xdr:row>
      <xdr:rowOff>117754</xdr:rowOff>
    </xdr:from>
    <xdr:to>
      <xdr:col>15</xdr:col>
      <xdr:colOff>282423</xdr:colOff>
      <xdr:row>8</xdr:row>
      <xdr:rowOff>163473</xdr:rowOff>
    </xdr:to>
    <xdr:sp macro="" textlink="">
      <xdr:nvSpPr>
        <xdr:cNvPr id="18" name="TextBox 17">
          <a:extLst>
            <a:ext uri="{FF2B5EF4-FFF2-40B4-BE49-F238E27FC236}">
              <a16:creationId xmlns:a16="http://schemas.microsoft.com/office/drawing/2014/main" id="{43C2D997-389B-74DF-4390-C06604C2F697}"/>
            </a:ext>
          </a:extLst>
        </xdr:cNvPr>
        <xdr:cNvSpPr txBox="1"/>
      </xdr:nvSpPr>
      <xdr:spPr>
        <a:xfrm rot="20018234" flipV="1">
          <a:off x="16073052" y="1708015"/>
          <a:ext cx="45719" cy="45719"/>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b="1">
            <a:solidFill>
              <a:schemeClr val="accent5">
                <a:lumMod val="50000"/>
              </a:schemeClr>
            </a:solidFill>
          </a:endParaRPr>
        </a:p>
      </xdr:txBody>
    </xdr:sp>
    <xdr:clientData/>
  </xdr:twoCellAnchor>
  <xdr:twoCellAnchor>
    <xdr:from>
      <xdr:col>0</xdr:col>
      <xdr:colOff>463827</xdr:colOff>
      <xdr:row>7</xdr:row>
      <xdr:rowOff>107673</xdr:rowOff>
    </xdr:from>
    <xdr:to>
      <xdr:col>0</xdr:col>
      <xdr:colOff>2865783</xdr:colOff>
      <xdr:row>18</xdr:row>
      <xdr:rowOff>0</xdr:rowOff>
    </xdr:to>
    <xdr:graphicFrame macro="">
      <xdr:nvGraphicFramePr>
        <xdr:cNvPr id="35" name="Chart 34">
          <a:extLst>
            <a:ext uri="{FF2B5EF4-FFF2-40B4-BE49-F238E27FC236}">
              <a16:creationId xmlns:a16="http://schemas.microsoft.com/office/drawing/2014/main" id="{E07425C7-FEC8-47F6-B6D7-C0A623B0ED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3733801</xdr:colOff>
      <xdr:row>5</xdr:row>
      <xdr:rowOff>126724</xdr:rowOff>
    </xdr:from>
    <xdr:to>
      <xdr:col>1</xdr:col>
      <xdr:colOff>282438</xdr:colOff>
      <xdr:row>7</xdr:row>
      <xdr:rowOff>10354</xdr:rowOff>
    </xdr:to>
    <xdr:sp macro="" textlink="">
      <xdr:nvSpPr>
        <xdr:cNvPr id="36" name="TextBox 35">
          <a:extLst>
            <a:ext uri="{FF2B5EF4-FFF2-40B4-BE49-F238E27FC236}">
              <a16:creationId xmlns:a16="http://schemas.microsoft.com/office/drawing/2014/main" id="{27D515E2-D808-7B7A-4448-FFE6BAD0C41B}"/>
            </a:ext>
          </a:extLst>
        </xdr:cNvPr>
        <xdr:cNvSpPr txBox="1"/>
      </xdr:nvSpPr>
      <xdr:spPr>
        <a:xfrm>
          <a:off x="3733801" y="1079224"/>
          <a:ext cx="4082912" cy="331305"/>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1">
                  <a:lumMod val="75000"/>
                </a:schemeClr>
              </a:solidFill>
              <a:latin typeface="Arial Black" panose="020B0A04020102020204" pitchFamily="34" charset="0"/>
            </a:rPr>
            <a:t>PUBLICATINS WITH AD_COUNTS</a:t>
          </a:r>
          <a:endParaRPr lang="en-IN" sz="1100" b="1">
            <a:solidFill>
              <a:schemeClr val="accent1">
                <a:lumMod val="75000"/>
              </a:schemeClr>
            </a:solidFill>
            <a:latin typeface="Arial Black" panose="020B0A04020102020204" pitchFamily="34" charset="0"/>
          </a:endParaRPr>
        </a:p>
      </xdr:txBody>
    </xdr:sp>
    <xdr:clientData/>
  </xdr:twoCellAnchor>
  <xdr:twoCellAnchor>
    <xdr:from>
      <xdr:col>0</xdr:col>
      <xdr:colOff>3714750</xdr:colOff>
      <xdr:row>7</xdr:row>
      <xdr:rowOff>159027</xdr:rowOff>
    </xdr:from>
    <xdr:to>
      <xdr:col>1</xdr:col>
      <xdr:colOff>262145</xdr:colOff>
      <xdr:row>18</xdr:row>
      <xdr:rowOff>84483</xdr:rowOff>
    </xdr:to>
    <xdr:graphicFrame macro="">
      <xdr:nvGraphicFramePr>
        <xdr:cNvPr id="37" name="Chart 36">
          <a:extLst>
            <a:ext uri="{FF2B5EF4-FFF2-40B4-BE49-F238E27FC236}">
              <a16:creationId xmlns:a16="http://schemas.microsoft.com/office/drawing/2014/main" id="{AC0AE97B-F480-4316-94B0-5B5300971A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491159</xdr:colOff>
      <xdr:row>5</xdr:row>
      <xdr:rowOff>164824</xdr:rowOff>
    </xdr:from>
    <xdr:to>
      <xdr:col>0</xdr:col>
      <xdr:colOff>2876550</xdr:colOff>
      <xdr:row>7</xdr:row>
      <xdr:rowOff>23605</xdr:rowOff>
    </xdr:to>
    <xdr:sp macro="" textlink="">
      <xdr:nvSpPr>
        <xdr:cNvPr id="2" name="TextBox 1">
          <a:extLst>
            <a:ext uri="{FF2B5EF4-FFF2-40B4-BE49-F238E27FC236}">
              <a16:creationId xmlns:a16="http://schemas.microsoft.com/office/drawing/2014/main" id="{C139791A-3BE0-2A36-3B96-328005EBF4D5}"/>
            </a:ext>
          </a:extLst>
        </xdr:cNvPr>
        <xdr:cNvSpPr txBox="1"/>
      </xdr:nvSpPr>
      <xdr:spPr>
        <a:xfrm>
          <a:off x="491159" y="1117324"/>
          <a:ext cx="2385391" cy="306456"/>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lumMod val="75000"/>
                </a:schemeClr>
              </a:solidFill>
              <a:latin typeface="Arial Black" panose="020B0A04020102020204" pitchFamily="34" charset="0"/>
              <a:ea typeface="+mn-ea"/>
              <a:cs typeface="+mn-cs"/>
            </a:rPr>
            <a:t>          TOTAL</a:t>
          </a:r>
          <a:r>
            <a:rPr lang="en-IN" sz="1400" b="1" baseline="0">
              <a:solidFill>
                <a:schemeClr val="accent1">
                  <a:lumMod val="75000"/>
                </a:schemeClr>
              </a:solidFill>
              <a:latin typeface="Arial Black" panose="020B0A04020102020204" pitchFamily="34" charset="0"/>
              <a:ea typeface="+mn-ea"/>
              <a:cs typeface="+mn-cs"/>
            </a:rPr>
            <a:t> ADS</a:t>
          </a:r>
          <a:endParaRPr lang="en-IN" sz="1400" b="1">
            <a:solidFill>
              <a:schemeClr val="accent1">
                <a:lumMod val="75000"/>
              </a:schemeClr>
            </a:solidFill>
            <a:latin typeface="Arial Black" panose="020B0A04020102020204" pitchFamily="34" charset="0"/>
            <a:ea typeface="+mn-ea"/>
            <a:cs typeface="+mn-cs"/>
          </a:endParaRPr>
        </a:p>
        <a:p>
          <a:endParaRPr lang="en-IN" sz="1400" b="1">
            <a:solidFill>
              <a:schemeClr val="accent1">
                <a:lumMod val="75000"/>
              </a:schemeClr>
            </a:solidFill>
            <a:latin typeface="Arial Black" panose="020B0A04020102020204" pitchFamily="34" charset="0"/>
            <a:ea typeface="+mn-ea"/>
            <a:cs typeface="+mn-cs"/>
          </a:endParaRPr>
        </a:p>
      </xdr:txBody>
    </xdr:sp>
    <xdr:clientData/>
  </xdr:twoCellAnchor>
  <xdr:twoCellAnchor>
    <xdr:from>
      <xdr:col>0</xdr:col>
      <xdr:colOff>696153</xdr:colOff>
      <xdr:row>22</xdr:row>
      <xdr:rowOff>164410</xdr:rowOff>
    </xdr:from>
    <xdr:to>
      <xdr:col>0</xdr:col>
      <xdr:colOff>7032348</xdr:colOff>
      <xdr:row>37</xdr:row>
      <xdr:rowOff>50110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1FD7B59-4E20-4D49-B867-EC583B2A59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96153" y="5641285"/>
              <a:ext cx="633619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716861</xdr:colOff>
      <xdr:row>20</xdr:row>
      <xdr:rowOff>10766</xdr:rowOff>
    </xdr:from>
    <xdr:to>
      <xdr:col>0</xdr:col>
      <xdr:colOff>7077903</xdr:colOff>
      <xdr:row>21</xdr:row>
      <xdr:rowOff>151571</xdr:rowOff>
    </xdr:to>
    <xdr:sp macro="" textlink="">
      <xdr:nvSpPr>
        <xdr:cNvPr id="4" name="TextBox 3">
          <a:extLst>
            <a:ext uri="{FF2B5EF4-FFF2-40B4-BE49-F238E27FC236}">
              <a16:creationId xmlns:a16="http://schemas.microsoft.com/office/drawing/2014/main" id="{64E5EFC4-2BEA-E7C9-E59A-BD5A8DE0D7A8}"/>
            </a:ext>
          </a:extLst>
        </xdr:cNvPr>
        <xdr:cNvSpPr txBox="1"/>
      </xdr:nvSpPr>
      <xdr:spPr>
        <a:xfrm>
          <a:off x="716861" y="3887441"/>
          <a:ext cx="6361042" cy="331305"/>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1">
                  <a:lumMod val="60000"/>
                  <a:lumOff val="40000"/>
                </a:schemeClr>
              </a:solidFill>
              <a:latin typeface="Arial Black" panose="020B0A04020102020204" pitchFamily="34" charset="0"/>
            </a:rPr>
            <a:t>                              </a:t>
          </a:r>
          <a:r>
            <a:rPr lang="en-IN" sz="1400">
              <a:solidFill>
                <a:schemeClr val="accent1">
                  <a:lumMod val="60000"/>
                  <a:lumOff val="40000"/>
                </a:schemeClr>
              </a:solidFill>
              <a:latin typeface="Arial Black" panose="020B0A04020102020204" pitchFamily="34" charset="0"/>
            </a:rPr>
            <a:t>CLIENTS WISE AD_COUNTS</a:t>
          </a:r>
          <a:endParaRPr lang="en-IN" sz="1100">
            <a:solidFill>
              <a:schemeClr val="accent1">
                <a:lumMod val="60000"/>
                <a:lumOff val="40000"/>
              </a:schemeClr>
            </a:solidFill>
            <a:latin typeface="Arial Black" panose="020B0A04020102020204" pitchFamily="34" charset="0"/>
          </a:endParaRPr>
        </a:p>
      </xdr:txBody>
    </xdr:sp>
    <xdr:clientData/>
  </xdr:twoCellAnchor>
  <xdr:twoCellAnchor>
    <xdr:from>
      <xdr:col>0</xdr:col>
      <xdr:colOff>928066</xdr:colOff>
      <xdr:row>41</xdr:row>
      <xdr:rowOff>34372</xdr:rowOff>
    </xdr:from>
    <xdr:to>
      <xdr:col>0</xdr:col>
      <xdr:colOff>6999218</xdr:colOff>
      <xdr:row>55</xdr:row>
      <xdr:rowOff>110572</xdr:rowOff>
    </xdr:to>
    <xdr:graphicFrame macro="">
      <xdr:nvGraphicFramePr>
        <xdr:cNvPr id="7" name="Chart 6">
          <a:extLst>
            <a:ext uri="{FF2B5EF4-FFF2-40B4-BE49-F238E27FC236}">
              <a16:creationId xmlns:a16="http://schemas.microsoft.com/office/drawing/2014/main" id="{00ED835F-81B7-4AAB-99F2-FFDAA4D60A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1094548</xdr:colOff>
      <xdr:row>37</xdr:row>
      <xdr:rowOff>169378</xdr:rowOff>
    </xdr:from>
    <xdr:to>
      <xdr:col>0</xdr:col>
      <xdr:colOff>7153275</xdr:colOff>
      <xdr:row>39</xdr:row>
      <xdr:rowOff>177661</xdr:rowOff>
    </xdr:to>
    <xdr:sp macro="" textlink="">
      <xdr:nvSpPr>
        <xdr:cNvPr id="8" name="TextBox 7">
          <a:extLst>
            <a:ext uri="{FF2B5EF4-FFF2-40B4-BE49-F238E27FC236}">
              <a16:creationId xmlns:a16="http://schemas.microsoft.com/office/drawing/2014/main" id="{01337B7D-E2BF-18D9-A8D1-B5EC5EABEB1B}"/>
            </a:ext>
          </a:extLst>
        </xdr:cNvPr>
        <xdr:cNvSpPr txBox="1"/>
      </xdr:nvSpPr>
      <xdr:spPr>
        <a:xfrm>
          <a:off x="1094548" y="7284553"/>
          <a:ext cx="6058727" cy="389283"/>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accent1">
                  <a:lumMod val="40000"/>
                  <a:lumOff val="60000"/>
                </a:schemeClr>
              </a:solidFill>
              <a:latin typeface="Arial Black" panose="020B0A04020102020204" pitchFamily="34" charset="0"/>
            </a:rPr>
            <a:t>                            </a:t>
          </a:r>
          <a:r>
            <a:rPr lang="en-IN" sz="1400" b="1">
              <a:solidFill>
                <a:schemeClr val="accent1">
                  <a:lumMod val="60000"/>
                  <a:lumOff val="40000"/>
                </a:schemeClr>
              </a:solidFill>
              <a:latin typeface="Arial Black" panose="020B0A04020102020204" pitchFamily="34" charset="0"/>
            </a:rPr>
            <a:t>AREA WISE AD_COUNTS</a:t>
          </a:r>
        </a:p>
      </xdr:txBody>
    </xdr:sp>
    <xdr:clientData/>
  </xdr:twoCellAnchor>
  <xdr:twoCellAnchor>
    <xdr:from>
      <xdr:col>0</xdr:col>
      <xdr:colOff>265044</xdr:colOff>
      <xdr:row>58</xdr:row>
      <xdr:rowOff>66260</xdr:rowOff>
    </xdr:from>
    <xdr:to>
      <xdr:col>0</xdr:col>
      <xdr:colOff>3197087</xdr:colOff>
      <xdr:row>70</xdr:row>
      <xdr:rowOff>82825</xdr:rowOff>
    </xdr:to>
    <xdr:graphicFrame macro="">
      <xdr:nvGraphicFramePr>
        <xdr:cNvPr id="9" name="Chart 8">
          <a:extLst>
            <a:ext uri="{FF2B5EF4-FFF2-40B4-BE49-F238E27FC236}">
              <a16:creationId xmlns:a16="http://schemas.microsoft.com/office/drawing/2014/main" id="{C1FEDA7D-BCA1-4A0E-8CB4-B9B286ADC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273326</xdr:colOff>
      <xdr:row>56</xdr:row>
      <xdr:rowOff>86966</xdr:rowOff>
    </xdr:from>
    <xdr:to>
      <xdr:col>0</xdr:col>
      <xdr:colOff>3209926</xdr:colOff>
      <xdr:row>58</xdr:row>
      <xdr:rowOff>38100</xdr:rowOff>
    </xdr:to>
    <xdr:sp macro="" textlink="">
      <xdr:nvSpPr>
        <xdr:cNvPr id="10" name="TextBox 9">
          <a:extLst>
            <a:ext uri="{FF2B5EF4-FFF2-40B4-BE49-F238E27FC236}">
              <a16:creationId xmlns:a16="http://schemas.microsoft.com/office/drawing/2014/main" id="{2947A0B8-E253-C615-7484-D150132192DA}"/>
            </a:ext>
          </a:extLst>
        </xdr:cNvPr>
        <xdr:cNvSpPr txBox="1"/>
      </xdr:nvSpPr>
      <xdr:spPr>
        <a:xfrm>
          <a:off x="273326" y="10821641"/>
          <a:ext cx="2936600" cy="332134"/>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1">
                  <a:lumMod val="40000"/>
                  <a:lumOff val="60000"/>
                </a:schemeClr>
              </a:solidFill>
              <a:latin typeface="Arial Black" panose="020B0A04020102020204" pitchFamily="34" charset="0"/>
            </a:rPr>
            <a:t>             </a:t>
          </a:r>
          <a:r>
            <a:rPr lang="en-IN" sz="1100">
              <a:solidFill>
                <a:schemeClr val="accent1">
                  <a:lumMod val="60000"/>
                  <a:lumOff val="40000"/>
                </a:schemeClr>
              </a:solidFill>
              <a:latin typeface="Arial Black" panose="020B0A04020102020204" pitchFamily="34" charset="0"/>
            </a:rPr>
            <a:t>AMOUNT  UPDATES </a:t>
          </a:r>
        </a:p>
      </xdr:txBody>
    </xdr:sp>
    <xdr:clientData/>
  </xdr:twoCellAnchor>
  <xdr:twoCellAnchor>
    <xdr:from>
      <xdr:col>0</xdr:col>
      <xdr:colOff>4682158</xdr:colOff>
      <xdr:row>58</xdr:row>
      <xdr:rowOff>82826</xdr:rowOff>
    </xdr:from>
    <xdr:to>
      <xdr:col>1</xdr:col>
      <xdr:colOff>734252</xdr:colOff>
      <xdr:row>70</xdr:row>
      <xdr:rowOff>99392</xdr:rowOff>
    </xdr:to>
    <xdr:graphicFrame macro="">
      <xdr:nvGraphicFramePr>
        <xdr:cNvPr id="11" name="Chart 10">
          <a:extLst>
            <a:ext uri="{FF2B5EF4-FFF2-40B4-BE49-F238E27FC236}">
              <a16:creationId xmlns:a16="http://schemas.microsoft.com/office/drawing/2014/main" id="{496CEBA1-9282-4C41-ABFE-BF16EF930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4657311</xdr:colOff>
      <xdr:row>56</xdr:row>
      <xdr:rowOff>70402</xdr:rowOff>
    </xdr:from>
    <xdr:to>
      <xdr:col>1</xdr:col>
      <xdr:colOff>701123</xdr:colOff>
      <xdr:row>57</xdr:row>
      <xdr:rowOff>186359</xdr:rowOff>
    </xdr:to>
    <xdr:sp macro="" textlink="">
      <xdr:nvSpPr>
        <xdr:cNvPr id="12" name="TextBox 11">
          <a:extLst>
            <a:ext uri="{FF2B5EF4-FFF2-40B4-BE49-F238E27FC236}">
              <a16:creationId xmlns:a16="http://schemas.microsoft.com/office/drawing/2014/main" id="{C67383B8-F6D9-00F4-4241-58A0A75F7151}"/>
            </a:ext>
          </a:extLst>
        </xdr:cNvPr>
        <xdr:cNvSpPr txBox="1"/>
      </xdr:nvSpPr>
      <xdr:spPr>
        <a:xfrm>
          <a:off x="4657311" y="10805077"/>
          <a:ext cx="3578087" cy="306457"/>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60000"/>
                  <a:lumOff val="40000"/>
                </a:schemeClr>
              </a:solidFill>
              <a:latin typeface="Arial Black" panose="020B0A04020102020204" pitchFamily="34" charset="0"/>
            </a:rPr>
            <a:t>            LOCATION WISE  INCOME</a:t>
          </a:r>
        </a:p>
      </xdr:txBody>
    </xdr:sp>
    <xdr:clientData/>
  </xdr:twoCellAnchor>
  <xdr:twoCellAnchor>
    <xdr:from>
      <xdr:col>0</xdr:col>
      <xdr:colOff>190501</xdr:colOff>
      <xdr:row>74</xdr:row>
      <xdr:rowOff>103533</xdr:rowOff>
    </xdr:from>
    <xdr:to>
      <xdr:col>0</xdr:col>
      <xdr:colOff>3867979</xdr:colOff>
      <xdr:row>86</xdr:row>
      <xdr:rowOff>161511</xdr:rowOff>
    </xdr:to>
    <xdr:graphicFrame macro="">
      <xdr:nvGraphicFramePr>
        <xdr:cNvPr id="13" name="Chart 12">
          <a:extLst>
            <a:ext uri="{FF2B5EF4-FFF2-40B4-BE49-F238E27FC236}">
              <a16:creationId xmlns:a16="http://schemas.microsoft.com/office/drawing/2014/main" id="{1ABCBC21-329B-464F-99D4-92640895F5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198782</xdr:colOff>
      <xdr:row>72</xdr:row>
      <xdr:rowOff>8282</xdr:rowOff>
    </xdr:from>
    <xdr:to>
      <xdr:col>0</xdr:col>
      <xdr:colOff>3895725</xdr:colOff>
      <xdr:row>73</xdr:row>
      <xdr:rowOff>133350</xdr:rowOff>
    </xdr:to>
    <xdr:sp macro="" textlink="">
      <xdr:nvSpPr>
        <xdr:cNvPr id="14" name="TextBox 13">
          <a:extLst>
            <a:ext uri="{FF2B5EF4-FFF2-40B4-BE49-F238E27FC236}">
              <a16:creationId xmlns:a16="http://schemas.microsoft.com/office/drawing/2014/main" id="{132FE370-89BB-8C6D-9AC9-54E805522F05}"/>
            </a:ext>
          </a:extLst>
        </xdr:cNvPr>
        <xdr:cNvSpPr txBox="1"/>
      </xdr:nvSpPr>
      <xdr:spPr>
        <a:xfrm>
          <a:off x="198782" y="13790957"/>
          <a:ext cx="3696943" cy="315568"/>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1">
                  <a:lumMod val="60000"/>
                  <a:lumOff val="40000"/>
                </a:schemeClr>
              </a:solidFill>
              <a:latin typeface="Arial Black" panose="020B0A04020102020204" pitchFamily="34" charset="0"/>
            </a:rPr>
            <a:t> </a:t>
          </a:r>
          <a:r>
            <a:rPr lang="en-IN" sz="1200">
              <a:solidFill>
                <a:schemeClr val="accent1">
                  <a:lumMod val="60000"/>
                  <a:lumOff val="40000"/>
                </a:schemeClr>
              </a:solidFill>
              <a:latin typeface="Arial Black" panose="020B0A04020102020204" pitchFamily="34" charset="0"/>
            </a:rPr>
            <a:t>ADS</a:t>
          </a:r>
          <a:r>
            <a:rPr lang="en-IN" sz="1200" baseline="0">
              <a:solidFill>
                <a:schemeClr val="accent1">
                  <a:lumMod val="60000"/>
                  <a:lumOff val="40000"/>
                </a:schemeClr>
              </a:solidFill>
              <a:latin typeface="Arial Black" panose="020B0A04020102020204" pitchFamily="34" charset="0"/>
            </a:rPr>
            <a:t>_COUNT  WITH PUBLICATIONS</a:t>
          </a:r>
          <a:endParaRPr lang="en-IN" sz="1100">
            <a:solidFill>
              <a:schemeClr val="accent1">
                <a:lumMod val="60000"/>
                <a:lumOff val="40000"/>
              </a:schemeClr>
            </a:solidFill>
            <a:latin typeface="Arial Black" panose="020B0A04020102020204" pitchFamily="34" charset="0"/>
          </a:endParaRPr>
        </a:p>
      </xdr:txBody>
    </xdr:sp>
    <xdr:clientData/>
  </xdr:twoCellAnchor>
  <xdr:twoCellAnchor>
    <xdr:from>
      <xdr:col>0</xdr:col>
      <xdr:colOff>5001455</xdr:colOff>
      <xdr:row>74</xdr:row>
      <xdr:rowOff>73713</xdr:rowOff>
    </xdr:from>
    <xdr:to>
      <xdr:col>1</xdr:col>
      <xdr:colOff>871332</xdr:colOff>
      <xdr:row>86</xdr:row>
      <xdr:rowOff>106846</xdr:rowOff>
    </xdr:to>
    <xdr:graphicFrame macro="">
      <xdr:nvGraphicFramePr>
        <xdr:cNvPr id="16" name="Chart 15">
          <a:extLst>
            <a:ext uri="{FF2B5EF4-FFF2-40B4-BE49-F238E27FC236}">
              <a16:creationId xmlns:a16="http://schemas.microsoft.com/office/drawing/2014/main" id="{3E1B54CC-1FF1-425E-B2EC-9DD4CB46F5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4981160</xdr:colOff>
      <xdr:row>71</xdr:row>
      <xdr:rowOff>180975</xdr:rowOff>
    </xdr:from>
    <xdr:to>
      <xdr:col>1</xdr:col>
      <xdr:colOff>809625</xdr:colOff>
      <xdr:row>73</xdr:row>
      <xdr:rowOff>104775</xdr:rowOff>
    </xdr:to>
    <xdr:sp macro="" textlink="">
      <xdr:nvSpPr>
        <xdr:cNvPr id="17" name="TextBox 16">
          <a:extLst>
            <a:ext uri="{FF2B5EF4-FFF2-40B4-BE49-F238E27FC236}">
              <a16:creationId xmlns:a16="http://schemas.microsoft.com/office/drawing/2014/main" id="{AEEA8D1E-8549-6400-0B82-81CA27BEA9A0}"/>
            </a:ext>
          </a:extLst>
        </xdr:cNvPr>
        <xdr:cNvSpPr txBox="1"/>
      </xdr:nvSpPr>
      <xdr:spPr>
        <a:xfrm>
          <a:off x="4981160" y="13773150"/>
          <a:ext cx="3362740" cy="304800"/>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solidFill>
                <a:schemeClr val="accent1">
                  <a:lumMod val="60000"/>
                  <a:lumOff val="40000"/>
                </a:schemeClr>
              </a:solidFill>
              <a:latin typeface="Arial Black" panose="020B0A04020102020204" pitchFamily="34" charset="0"/>
            </a:rPr>
            <a:t>            </a:t>
          </a:r>
          <a:r>
            <a:rPr lang="en-IN" sz="1100">
              <a:solidFill>
                <a:schemeClr val="accent1">
                  <a:lumMod val="60000"/>
                  <a:lumOff val="40000"/>
                </a:schemeClr>
              </a:solidFill>
              <a:latin typeface="Arial Black" panose="020B0A04020102020204" pitchFamily="34" charset="0"/>
            </a:rPr>
            <a:t>ADS_COUNT</a:t>
          </a:r>
          <a:r>
            <a:rPr lang="en-IN" sz="1100" baseline="0">
              <a:solidFill>
                <a:schemeClr val="accent1">
                  <a:lumMod val="60000"/>
                  <a:lumOff val="40000"/>
                </a:schemeClr>
              </a:solidFill>
              <a:latin typeface="Arial Black" panose="020B0A04020102020204" pitchFamily="34" charset="0"/>
            </a:rPr>
            <a:t>  WITH YEAR</a:t>
          </a:r>
          <a:endParaRPr lang="en-IN" sz="1100">
            <a:solidFill>
              <a:schemeClr val="accent1">
                <a:lumMod val="60000"/>
                <a:lumOff val="40000"/>
              </a:schemeClr>
            </a:solidFill>
            <a:latin typeface="Arial Black" panose="020B0A04020102020204" pitchFamily="34" charset="0"/>
          </a:endParaRPr>
        </a:p>
      </xdr:txBody>
    </xdr:sp>
    <xdr:clientData/>
  </xdr:twoCellAnchor>
  <xdr:twoCellAnchor editAs="oneCell">
    <xdr:from>
      <xdr:col>1</xdr:col>
      <xdr:colOff>796787</xdr:colOff>
      <xdr:row>35</xdr:row>
      <xdr:rowOff>161510</xdr:rowOff>
    </xdr:from>
    <xdr:to>
      <xdr:col>1</xdr:col>
      <xdr:colOff>2622688</xdr:colOff>
      <xdr:row>45</xdr:row>
      <xdr:rowOff>163167</xdr:rowOff>
    </xdr:to>
    <mc:AlternateContent xmlns:mc="http://schemas.openxmlformats.org/markup-compatibility/2006" xmlns:a14="http://schemas.microsoft.com/office/drawing/2010/main">
      <mc:Choice Requires="a14">
        <xdr:graphicFrame macro="">
          <xdr:nvGraphicFramePr>
            <xdr:cNvPr id="25" name="BroadcastCenters">
              <a:extLst>
                <a:ext uri="{FF2B5EF4-FFF2-40B4-BE49-F238E27FC236}">
                  <a16:creationId xmlns:a16="http://schemas.microsoft.com/office/drawing/2014/main" id="{08CA4AF2-41A0-4CDD-12D7-34CBFC408098}"/>
                </a:ext>
              </a:extLst>
            </xdr:cNvPr>
            <xdr:cNvGraphicFramePr/>
          </xdr:nvGraphicFramePr>
          <xdr:xfrm>
            <a:off x="0" y="0"/>
            <a:ext cx="0" cy="0"/>
          </xdr:xfrm>
          <a:graphic>
            <a:graphicData uri="http://schemas.microsoft.com/office/drawing/2010/slicer">
              <sle:slicer xmlns:sle="http://schemas.microsoft.com/office/drawing/2010/slicer" name="BroadcastCenters"/>
            </a:graphicData>
          </a:graphic>
        </xdr:graphicFrame>
      </mc:Choice>
      <mc:Fallback xmlns="">
        <xdr:sp macro="" textlink="">
          <xdr:nvSpPr>
            <xdr:cNvPr id="0" name=""/>
            <xdr:cNvSpPr>
              <a:spLocks noTextEdit="1"/>
            </xdr:cNvSpPr>
          </xdr:nvSpPr>
          <xdr:spPr>
            <a:xfrm>
              <a:off x="8331062" y="6895685"/>
              <a:ext cx="1825901" cy="19066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797615</xdr:colOff>
      <xdr:row>29</xdr:row>
      <xdr:rowOff>170621</xdr:rowOff>
    </xdr:from>
    <xdr:to>
      <xdr:col>1</xdr:col>
      <xdr:colOff>2623516</xdr:colOff>
      <xdr:row>34</xdr:row>
      <xdr:rowOff>126724</xdr:rowOff>
    </xdr:to>
    <mc:AlternateContent xmlns:mc="http://schemas.openxmlformats.org/markup-compatibility/2006" xmlns:a14="http://schemas.microsoft.com/office/drawing/2010/main">
      <mc:Choice Requires="a14">
        <xdr:graphicFrame macro="">
          <xdr:nvGraphicFramePr>
            <xdr:cNvPr id="26" name="Status">
              <a:extLst>
                <a:ext uri="{FF2B5EF4-FFF2-40B4-BE49-F238E27FC236}">
                  <a16:creationId xmlns:a16="http://schemas.microsoft.com/office/drawing/2014/main" id="{467E7D41-D5A6-F852-F0D9-FFB38DCCD02C}"/>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8331890" y="5761796"/>
              <a:ext cx="1825901" cy="9086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757859</xdr:colOff>
      <xdr:row>20</xdr:row>
      <xdr:rowOff>24433</xdr:rowOff>
    </xdr:from>
    <xdr:to>
      <xdr:col>1</xdr:col>
      <xdr:colOff>2583760</xdr:colOff>
      <xdr:row>28</xdr:row>
      <xdr:rowOff>133764</xdr:rowOff>
    </xdr:to>
    <mc:AlternateContent xmlns:mc="http://schemas.openxmlformats.org/markup-compatibility/2006" xmlns:a14="http://schemas.microsoft.com/office/drawing/2010/main">
      <mc:Choice Requires="a14">
        <xdr:graphicFrame macro="">
          <xdr:nvGraphicFramePr>
            <xdr:cNvPr id="27" name="ClientName">
              <a:extLst>
                <a:ext uri="{FF2B5EF4-FFF2-40B4-BE49-F238E27FC236}">
                  <a16:creationId xmlns:a16="http://schemas.microsoft.com/office/drawing/2014/main" id="{54CCAAAA-D2D8-F348-AF74-289937782CB6}"/>
                </a:ext>
              </a:extLst>
            </xdr:cNvPr>
            <xdr:cNvGraphicFramePr/>
          </xdr:nvGraphicFramePr>
          <xdr:xfrm>
            <a:off x="0" y="0"/>
            <a:ext cx="0" cy="0"/>
          </xdr:xfrm>
          <a:graphic>
            <a:graphicData uri="http://schemas.microsoft.com/office/drawing/2010/slicer">
              <sle:slicer xmlns:sle="http://schemas.microsoft.com/office/drawing/2010/slicer" name="ClientName"/>
            </a:graphicData>
          </a:graphic>
        </xdr:graphicFrame>
      </mc:Choice>
      <mc:Fallback xmlns="">
        <xdr:sp macro="" textlink="">
          <xdr:nvSpPr>
            <xdr:cNvPr id="0" name=""/>
            <xdr:cNvSpPr>
              <a:spLocks noTextEdit="1"/>
            </xdr:cNvSpPr>
          </xdr:nvSpPr>
          <xdr:spPr>
            <a:xfrm>
              <a:off x="8292134" y="3901108"/>
              <a:ext cx="1825901" cy="16333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709819</xdr:colOff>
      <xdr:row>12</xdr:row>
      <xdr:rowOff>60049</xdr:rowOff>
    </xdr:from>
    <xdr:to>
      <xdr:col>1</xdr:col>
      <xdr:colOff>2535720</xdr:colOff>
      <xdr:row>18</xdr:row>
      <xdr:rowOff>140390</xdr:rowOff>
    </xdr:to>
    <mc:AlternateContent xmlns:mc="http://schemas.openxmlformats.org/markup-compatibility/2006" xmlns:a14="http://schemas.microsoft.com/office/drawing/2010/main">
      <mc:Choice Requires="a14">
        <xdr:graphicFrame macro="">
          <xdr:nvGraphicFramePr>
            <xdr:cNvPr id="28" name="PublicationName">
              <a:extLst>
                <a:ext uri="{FF2B5EF4-FFF2-40B4-BE49-F238E27FC236}">
                  <a16:creationId xmlns:a16="http://schemas.microsoft.com/office/drawing/2014/main" id="{2922F0F7-D97F-F656-AB06-41947C552D87}"/>
                </a:ext>
              </a:extLst>
            </xdr:cNvPr>
            <xdr:cNvGraphicFramePr/>
          </xdr:nvGraphicFramePr>
          <xdr:xfrm>
            <a:off x="0" y="0"/>
            <a:ext cx="0" cy="0"/>
          </xdr:xfrm>
          <a:graphic>
            <a:graphicData uri="http://schemas.microsoft.com/office/drawing/2010/slicer">
              <sle:slicer xmlns:sle="http://schemas.microsoft.com/office/drawing/2010/slicer" name="PublicationName"/>
            </a:graphicData>
          </a:graphic>
        </xdr:graphicFrame>
      </mc:Choice>
      <mc:Fallback xmlns="">
        <xdr:sp macro="" textlink="">
          <xdr:nvSpPr>
            <xdr:cNvPr id="0" name=""/>
            <xdr:cNvSpPr>
              <a:spLocks noTextEdit="1"/>
            </xdr:cNvSpPr>
          </xdr:nvSpPr>
          <xdr:spPr>
            <a:xfrm>
              <a:off x="8244094" y="2412724"/>
              <a:ext cx="1825901" cy="12233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708163</xdr:colOff>
      <xdr:row>5</xdr:row>
      <xdr:rowOff>133350</xdr:rowOff>
    </xdr:from>
    <xdr:to>
      <xdr:col>1</xdr:col>
      <xdr:colOff>2534064</xdr:colOff>
      <xdr:row>11</xdr:row>
      <xdr:rowOff>43898</xdr:rowOff>
    </xdr:to>
    <mc:AlternateContent xmlns:mc="http://schemas.openxmlformats.org/markup-compatibility/2006" xmlns:a14="http://schemas.microsoft.com/office/drawing/2010/main">
      <mc:Choice Requires="a14">
        <xdr:graphicFrame macro="">
          <xdr:nvGraphicFramePr>
            <xdr:cNvPr id="29" name="Years (RODate)">
              <a:extLst>
                <a:ext uri="{FF2B5EF4-FFF2-40B4-BE49-F238E27FC236}">
                  <a16:creationId xmlns:a16="http://schemas.microsoft.com/office/drawing/2014/main" id="{40F6D769-1467-19E8-5820-9A1E47C599AA}"/>
                </a:ext>
              </a:extLst>
            </xdr:cNvPr>
            <xdr:cNvGraphicFramePr/>
          </xdr:nvGraphicFramePr>
          <xdr:xfrm>
            <a:off x="0" y="0"/>
            <a:ext cx="0" cy="0"/>
          </xdr:xfrm>
          <a:graphic>
            <a:graphicData uri="http://schemas.microsoft.com/office/drawing/2010/slicer">
              <sle:slicer xmlns:sle="http://schemas.microsoft.com/office/drawing/2010/slicer" name="Years (RODate)"/>
            </a:graphicData>
          </a:graphic>
        </xdr:graphicFrame>
      </mc:Choice>
      <mc:Fallback xmlns="">
        <xdr:sp macro="" textlink="">
          <xdr:nvSpPr>
            <xdr:cNvPr id="0" name=""/>
            <xdr:cNvSpPr>
              <a:spLocks noTextEdit="1"/>
            </xdr:cNvSpPr>
          </xdr:nvSpPr>
          <xdr:spPr>
            <a:xfrm>
              <a:off x="8242438" y="1085850"/>
              <a:ext cx="1825901" cy="11202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361950</xdr:colOff>
      <xdr:row>88</xdr:row>
      <xdr:rowOff>85724</xdr:rowOff>
    </xdr:from>
    <xdr:to>
      <xdr:col>0</xdr:col>
      <xdr:colOff>4010026</xdr:colOff>
      <xdr:row>90</xdr:row>
      <xdr:rowOff>57149</xdr:rowOff>
    </xdr:to>
    <xdr:sp macro="" textlink="">
      <xdr:nvSpPr>
        <xdr:cNvPr id="5" name="TextBox 4">
          <a:extLst>
            <a:ext uri="{FF2B5EF4-FFF2-40B4-BE49-F238E27FC236}">
              <a16:creationId xmlns:a16="http://schemas.microsoft.com/office/drawing/2014/main" id="{8C9923F8-1DAD-FAB4-4A2B-0AC0B93B7C5A}"/>
            </a:ext>
          </a:extLst>
        </xdr:cNvPr>
        <xdr:cNvSpPr txBox="1"/>
      </xdr:nvSpPr>
      <xdr:spPr>
        <a:xfrm>
          <a:off x="361950" y="16916399"/>
          <a:ext cx="3648076" cy="352425"/>
        </a:xfrm>
        <a:prstGeom prst="rect">
          <a:avLst/>
        </a:prstGeom>
        <a:solidFill>
          <a:schemeClr val="tx2">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a:solidFill>
                <a:schemeClr val="accent1">
                  <a:lumMod val="60000"/>
                  <a:lumOff val="40000"/>
                </a:schemeClr>
              </a:solidFill>
              <a:latin typeface="Arial Black" panose="020B0A04020102020204" pitchFamily="34" charset="0"/>
              <a:ea typeface="+mn-ea"/>
              <a:cs typeface="+mn-cs"/>
            </a:rPr>
            <a:t>        BILLAMOUNT AND COMMISION</a:t>
          </a:r>
        </a:p>
      </xdr:txBody>
    </xdr:sp>
    <xdr:clientData/>
  </xdr:twoCellAnchor>
  <xdr:twoCellAnchor>
    <xdr:from>
      <xdr:col>0</xdr:col>
      <xdr:colOff>504824</xdr:colOff>
      <xdr:row>91</xdr:row>
      <xdr:rowOff>57150</xdr:rowOff>
    </xdr:from>
    <xdr:to>
      <xdr:col>0</xdr:col>
      <xdr:colOff>5143499</xdr:colOff>
      <xdr:row>105</xdr:row>
      <xdr:rowOff>76200</xdr:rowOff>
    </xdr:to>
    <xdr:graphicFrame macro="">
      <xdr:nvGraphicFramePr>
        <xdr:cNvPr id="6" name="Chart 5">
          <a:extLst>
            <a:ext uri="{FF2B5EF4-FFF2-40B4-BE49-F238E27FC236}">
              <a16:creationId xmlns:a16="http://schemas.microsoft.com/office/drawing/2014/main" id="{985E9EC4-4BB3-430E-AC7D-AD83D4D0AD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5390032</xdr:colOff>
      <xdr:row>0</xdr:row>
      <xdr:rowOff>0</xdr:rowOff>
    </xdr:from>
    <xdr:to>
      <xdr:col>0</xdr:col>
      <xdr:colOff>7082118</xdr:colOff>
      <xdr:row>2</xdr:row>
      <xdr:rowOff>11206</xdr:rowOff>
    </xdr:to>
    <xdr:pic>
      <xdr:nvPicPr>
        <xdr:cNvPr id="19" name="Picture 18">
          <a:extLst>
            <a:ext uri="{FF2B5EF4-FFF2-40B4-BE49-F238E27FC236}">
              <a16:creationId xmlns:a16="http://schemas.microsoft.com/office/drawing/2014/main" id="{BDF41AC9-760F-D452-E0D7-F516EA2E62B5}"/>
            </a:ext>
          </a:extLst>
        </xdr:cNvPr>
        <xdr:cNvPicPr>
          <a:picLocks noChangeAspect="1"/>
        </xdr:cNvPicPr>
      </xdr:nvPicPr>
      <xdr:blipFill>
        <a:blip xmlns:r="http://schemas.openxmlformats.org/officeDocument/2006/relationships" r:embed="rId10"/>
        <a:stretch>
          <a:fillRect/>
        </a:stretch>
      </xdr:blipFill>
      <xdr:spPr>
        <a:xfrm>
          <a:off x="5390032" y="0"/>
          <a:ext cx="1692086" cy="963706"/>
        </a:xfrm>
        <a:prstGeom prst="rect">
          <a:avLst/>
        </a:prstGeom>
      </xdr:spPr>
    </xdr:pic>
    <xdr:clientData/>
  </xdr:twoCellAnchor>
  <xdr:twoCellAnchor>
    <xdr:from>
      <xdr:col>0</xdr:col>
      <xdr:colOff>481853</xdr:colOff>
      <xdr:row>2</xdr:row>
      <xdr:rowOff>235323</xdr:rowOff>
    </xdr:from>
    <xdr:to>
      <xdr:col>0</xdr:col>
      <xdr:colOff>3160059</xdr:colOff>
      <xdr:row>4</xdr:row>
      <xdr:rowOff>156881</xdr:rowOff>
    </xdr:to>
    <xdr:sp macro="" textlink="">
      <xdr:nvSpPr>
        <xdr:cNvPr id="22" name="TextBox 21">
          <a:extLst>
            <a:ext uri="{FF2B5EF4-FFF2-40B4-BE49-F238E27FC236}">
              <a16:creationId xmlns:a16="http://schemas.microsoft.com/office/drawing/2014/main" id="{24EB4FDA-1ED7-CE1B-272A-8FFC7776F831}"/>
            </a:ext>
          </a:extLst>
        </xdr:cNvPr>
        <xdr:cNvSpPr txBox="1"/>
      </xdr:nvSpPr>
      <xdr:spPr>
        <a:xfrm>
          <a:off x="481853" y="1187823"/>
          <a:ext cx="2678206" cy="806823"/>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ysClr val="windowText" lastClr="000000"/>
              </a:solidFill>
              <a:latin typeface="Algerian" panose="04020705040A02060702" pitchFamily="82" charset="0"/>
              <a:ea typeface="+mn-ea"/>
              <a:cs typeface="+mn-cs"/>
            </a:rPr>
            <a:t>CLIENTS</a:t>
          </a:r>
          <a:r>
            <a:rPr lang="en-IN" sz="2000" b="1">
              <a:solidFill>
                <a:sysClr val="windowText" lastClr="000000"/>
              </a:solidFill>
              <a:latin typeface="Algerian" panose="04020705040A02060702" pitchFamily="82" charset="0"/>
              <a:ea typeface="+mn-ea"/>
              <a:cs typeface="+mn-cs"/>
            </a:rPr>
            <a:t>        </a:t>
          </a:r>
        </a:p>
        <a:p>
          <a:pPr algn="ctr"/>
          <a:r>
            <a:rPr lang="en-IN" sz="1400" b="1">
              <a:latin typeface="Arial Black" panose="020B0A04020102020204" pitchFamily="34" charset="0"/>
            </a:rPr>
            <a:t>43</a:t>
          </a:r>
          <a:r>
            <a:rPr lang="en-IN" sz="1100"/>
            <a:t>                                                           </a:t>
          </a:r>
        </a:p>
      </xdr:txBody>
    </xdr:sp>
    <xdr:clientData/>
  </xdr:twoCellAnchor>
  <xdr:twoCellAnchor>
    <xdr:from>
      <xdr:col>0</xdr:col>
      <xdr:colOff>3989293</xdr:colOff>
      <xdr:row>2</xdr:row>
      <xdr:rowOff>212912</xdr:rowOff>
    </xdr:from>
    <xdr:to>
      <xdr:col>0</xdr:col>
      <xdr:colOff>6981264</xdr:colOff>
      <xdr:row>4</xdr:row>
      <xdr:rowOff>100853</xdr:rowOff>
    </xdr:to>
    <xdr:sp macro="" textlink="">
      <xdr:nvSpPr>
        <xdr:cNvPr id="23" name="TextBox 22">
          <a:extLst>
            <a:ext uri="{FF2B5EF4-FFF2-40B4-BE49-F238E27FC236}">
              <a16:creationId xmlns:a16="http://schemas.microsoft.com/office/drawing/2014/main" id="{65F61CFB-2955-A8AA-C291-BC27A4104594}"/>
            </a:ext>
          </a:extLst>
        </xdr:cNvPr>
        <xdr:cNvSpPr txBox="1"/>
      </xdr:nvSpPr>
      <xdr:spPr>
        <a:xfrm>
          <a:off x="3989293" y="1165412"/>
          <a:ext cx="2991971" cy="773206"/>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ysClr val="windowText" lastClr="000000"/>
              </a:solidFill>
              <a:latin typeface="Algerian" panose="04020705040A02060702" pitchFamily="82" charset="0"/>
              <a:ea typeface="+mn-ea"/>
              <a:cs typeface="+mn-cs"/>
            </a:rPr>
            <a:t>PUBLICATIONS</a:t>
          </a:r>
          <a:endParaRPr lang="en-IN" sz="1100" b="0" i="0" u="none" strike="noStrike">
            <a:solidFill>
              <a:schemeClr val="dk1"/>
            </a:solidFill>
            <a:effectLst/>
            <a:latin typeface="Algerian" panose="04020705040A02060702" pitchFamily="82" charset="0"/>
            <a:ea typeface="+mn-ea"/>
            <a:cs typeface="+mn-cs"/>
          </a:endParaRPr>
        </a:p>
        <a:p>
          <a:pPr algn="ctr"/>
          <a:r>
            <a:rPr lang="en-IN" sz="1400" b="1">
              <a:solidFill>
                <a:schemeClr val="dk1"/>
              </a:solidFill>
              <a:latin typeface="Arial Black" panose="020B0A04020102020204" pitchFamily="34" charset="0"/>
              <a:ea typeface="+mn-ea"/>
              <a:cs typeface="+mn-cs"/>
            </a:rPr>
            <a:t>11</a:t>
          </a:r>
          <a:endParaRPr lang="en-IN" sz="1100" b="1">
            <a:solidFill>
              <a:schemeClr val="dk1"/>
            </a:solidFill>
            <a:latin typeface="Arial Black" panose="020B0A04020102020204" pitchFamily="34" charset="0"/>
            <a:ea typeface="+mn-ea"/>
            <a:cs typeface="+mn-cs"/>
          </a:endParaRPr>
        </a:p>
      </xdr:txBody>
    </xdr:sp>
    <xdr:clientData/>
  </xdr:twoCellAnchor>
  <xdr:twoCellAnchor>
    <xdr:from>
      <xdr:col>1</xdr:col>
      <xdr:colOff>78441</xdr:colOff>
      <xdr:row>2</xdr:row>
      <xdr:rowOff>179294</xdr:rowOff>
    </xdr:from>
    <xdr:to>
      <xdr:col>1</xdr:col>
      <xdr:colOff>2521323</xdr:colOff>
      <xdr:row>4</xdr:row>
      <xdr:rowOff>123264</xdr:rowOff>
    </xdr:to>
    <xdr:sp macro="" textlink="">
      <xdr:nvSpPr>
        <xdr:cNvPr id="24" name="TextBox 23">
          <a:extLst>
            <a:ext uri="{FF2B5EF4-FFF2-40B4-BE49-F238E27FC236}">
              <a16:creationId xmlns:a16="http://schemas.microsoft.com/office/drawing/2014/main" id="{C024D75A-42FD-C13A-541D-EEE7704DD99A}"/>
            </a:ext>
          </a:extLst>
        </xdr:cNvPr>
        <xdr:cNvSpPr txBox="1"/>
      </xdr:nvSpPr>
      <xdr:spPr>
        <a:xfrm>
          <a:off x="7608794" y="1131794"/>
          <a:ext cx="2442882" cy="829235"/>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ysClr val="windowText" lastClr="000000"/>
              </a:solidFill>
              <a:latin typeface="Algerian" panose="04020705040A02060702" pitchFamily="82" charset="0"/>
              <a:ea typeface="+mn-ea"/>
              <a:cs typeface="+mn-cs"/>
            </a:rPr>
            <a:t>ROs</a:t>
          </a:r>
          <a:endParaRPr lang="en-IN" sz="2000" b="1">
            <a:solidFill>
              <a:sysClr val="windowText" lastClr="000000"/>
            </a:solidFill>
            <a:latin typeface="Algerian" panose="04020705040A02060702" pitchFamily="82" charset="0"/>
            <a:ea typeface="+mn-ea"/>
            <a:cs typeface="+mn-cs"/>
          </a:endParaRPr>
        </a:p>
        <a:p>
          <a:pPr algn="ctr"/>
          <a:r>
            <a:rPr lang="en-IN" sz="1400" b="1">
              <a:solidFill>
                <a:schemeClr val="dk1"/>
              </a:solidFill>
              <a:latin typeface="Arial Black" panose="020B0A04020102020204" pitchFamily="34" charset="0"/>
              <a:ea typeface="+mn-ea"/>
              <a:cs typeface="+mn-cs"/>
            </a:rPr>
            <a:t>314</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84.886102199074" createdVersion="8" refreshedVersion="8" minRefreshableVersion="3" recordCount="314" xr:uid="{4BF1182C-126B-4968-BE3B-45D2EC5F2234}">
  <cacheSource type="worksheet">
    <worksheetSource name="Table1"/>
  </cacheSource>
  <cacheFields count="15">
    <cacheField name="Id" numFmtId="0">
      <sharedItems containsSemiMixedTypes="0" containsString="0" containsNumber="1" containsInteger="1" minValue="1" maxValue="10344"/>
    </cacheField>
    <cacheField name="RisterOrderNo" numFmtId="0">
      <sharedItems containsSemiMixedTypes="0" containsString="0" containsNumber="1" containsInteger="1" minValue="96" maxValue="415"/>
    </cacheField>
    <cacheField name="RODate" numFmtId="14">
      <sharedItems containsSemiMixedTypes="0" containsNonDate="0" containsDate="1" containsString="0" minDate="2017-07-07T00:00:00" maxDate="2023-08-19T00:00:00" count="147">
        <d v="2017-07-07T00:00:00"/>
        <d v="2017-09-04T00:00:00"/>
        <d v="2017-07-28T00:00:00"/>
        <d v="2017-08-24T00:00:00"/>
        <d v="2017-08-03T00:00:00"/>
        <d v="2017-09-25T00:00:00"/>
        <d v="2017-09-19T00:00:00"/>
        <d v="2017-10-04T00:00:00"/>
        <d v="2017-10-26T00:00:00"/>
        <d v="2017-11-04T00:00:00"/>
        <d v="2017-11-07T00:00:00"/>
        <d v="2017-12-04T00:00:00"/>
        <d v="2018-01-04T00:00:00"/>
        <d v="2018-01-23T00:00:00"/>
        <d v="2018-02-03T00:00:00"/>
        <d v="2018-02-20T00:00:00"/>
        <d v="2018-03-23T00:00:00"/>
        <d v="2018-03-24T00:00:00"/>
        <d v="2018-04-02T00:00:00"/>
        <d v="2018-04-04T00:00:00"/>
        <d v="2018-07-27T00:00:00"/>
        <d v="2018-04-05T00:00:00"/>
        <d v="2018-04-18T00:00:00"/>
        <d v="2018-04-26T00:00:00"/>
        <d v="2018-04-30T00:00:00"/>
        <d v="2018-05-12T00:00:00"/>
        <d v="2018-05-24T00:00:00"/>
        <d v="2018-05-31T00:00:00"/>
        <d v="2018-06-07T00:00:00"/>
        <d v="2018-06-19T00:00:00"/>
        <d v="2018-07-05T00:00:00"/>
        <d v="2018-07-17T00:00:00"/>
        <d v="2018-07-24T00:00:00"/>
        <d v="2018-08-30T00:00:00"/>
        <d v="2018-09-08T00:00:00"/>
        <d v="2018-09-11T00:00:00"/>
        <d v="2018-09-21T00:00:00"/>
        <d v="2018-09-22T00:00:00"/>
        <d v="2018-10-02T00:00:00"/>
        <d v="2018-10-12T00:00:00"/>
        <d v="2018-10-17T00:00:00"/>
        <d v="2018-11-01T00:00:00"/>
        <d v="2018-11-02T00:00:00"/>
        <d v="2018-11-04T00:00:00"/>
        <d v="2018-12-01T00:00:00"/>
        <d v="2019-01-12T00:00:00"/>
        <d v="2019-01-13T00:00:00"/>
        <d v="2019-01-08T00:00:00"/>
        <d v="2019-01-31T00:00:00"/>
        <d v="2019-02-21T00:00:00"/>
        <d v="2019-03-03T00:00:00"/>
        <d v="2019-03-12T00:00:00"/>
        <d v="2019-03-15T00:00:00"/>
        <d v="2019-03-17T00:00:00"/>
        <d v="2019-04-03T00:00:00"/>
        <d v="2019-04-05T00:00:00"/>
        <d v="2019-04-06T00:00:00"/>
        <d v="2019-04-20T00:00:00"/>
        <d v="2019-05-09T00:00:00"/>
        <d v="2019-05-10T00:00:00"/>
        <d v="2019-05-14T00:00:00"/>
        <d v="2019-05-23T00:00:00"/>
        <d v="2019-04-30T00:00:00"/>
        <d v="2019-06-12T00:00:00"/>
        <d v="2019-06-23T00:00:00"/>
        <d v="2019-06-30T00:00:00"/>
        <d v="2019-07-09T00:00:00"/>
        <d v="2019-07-31T00:00:00"/>
        <d v="2019-08-02T00:00:00"/>
        <d v="2019-08-23T00:00:00"/>
        <d v="2019-09-14T00:00:00"/>
        <d v="2019-09-18T00:00:00"/>
        <d v="2019-10-04T00:00:00"/>
        <d v="2019-10-08T00:00:00"/>
        <d v="2019-10-20T00:00:00"/>
        <d v="2019-11-02T00:00:00"/>
        <d v="2019-11-03T00:00:00"/>
        <d v="2019-11-09T00:00:00"/>
        <d v="2019-11-14T00:00:00"/>
        <d v="2019-11-17T00:00:00"/>
        <d v="2019-11-21T00:00:00"/>
        <d v="2019-12-03T00:00:00"/>
        <d v="2019-12-18T00:00:00"/>
        <d v="2019-12-24T00:00:00"/>
        <d v="2020-01-02T00:00:00"/>
        <d v="2020-03-05T00:00:00"/>
        <d v="2020-03-07T00:00:00"/>
        <d v="2020-03-14T00:00:00"/>
        <d v="2020-03-24T00:00:00"/>
        <d v="2020-05-13T00:00:00"/>
        <d v="2020-03-31T00:00:00"/>
        <d v="2020-05-27T00:00:00"/>
        <d v="2020-05-28T00:00:00"/>
        <d v="2020-05-29T00:00:00"/>
        <d v="2020-06-12T00:00:00"/>
        <d v="2020-06-25T00:00:00"/>
        <d v="2020-06-30T00:00:00"/>
        <d v="2020-10-08T00:00:00"/>
        <d v="2020-10-10T00:00:00"/>
        <d v="2020-11-25T00:00:00"/>
        <d v="2020-12-08T00:00:00"/>
        <d v="2021-01-05T00:00:00"/>
        <d v="2021-02-02T00:00:00"/>
        <d v="2021-03-03T00:00:00"/>
        <d v="2021-03-12T00:00:00"/>
        <d v="2021-03-19T00:00:00"/>
        <d v="2021-04-23T00:00:00"/>
        <d v="2021-06-26T00:00:00"/>
        <d v="2021-08-09T00:00:00"/>
        <d v="2021-11-02T00:00:00"/>
        <d v="2021-10-01T00:00:00"/>
        <d v="2021-10-05T00:00:00"/>
        <d v="2021-10-07T00:00:00"/>
        <d v="2021-10-14T00:00:00"/>
        <d v="2021-10-26T00:00:00"/>
        <d v="2021-10-20T00:00:00"/>
        <d v="2021-11-24T00:00:00"/>
        <d v="2021-12-01T00:00:00"/>
        <d v="2022-01-04T00:00:00"/>
        <d v="2022-01-05T00:00:00"/>
        <d v="2022-01-08T00:00:00"/>
        <d v="2022-01-17T00:00:00"/>
        <d v="2022-03-03T00:00:00"/>
        <d v="2022-03-08T00:00:00"/>
        <d v="2022-03-16T00:00:00"/>
        <d v="2022-04-01T00:00:00"/>
        <d v="2022-05-04T00:00:00"/>
        <d v="2022-07-11T00:00:00"/>
        <d v="2022-07-12T00:00:00"/>
        <d v="2022-07-15T00:00:00"/>
        <d v="2022-08-11T00:00:00"/>
        <d v="2022-11-08T00:00:00"/>
        <d v="2022-11-25T00:00:00"/>
        <d v="2022-11-26T00:00:00"/>
        <d v="2022-11-30T00:00:00"/>
        <d v="2022-12-01T00:00:00"/>
        <d v="2022-12-20T00:00:00"/>
        <d v="2022-12-30T00:00:00"/>
        <d v="2023-01-18T00:00:00"/>
        <d v="2023-01-20T00:00:00"/>
        <d v="2023-01-21T00:00:00"/>
        <d v="2023-02-09T00:00:00"/>
        <d v="2023-04-01T00:00:00"/>
        <d v="2023-05-15T00:00:00"/>
        <d v="2023-06-06T00:00:00"/>
        <d v="2023-08-17T00:00:00"/>
        <d v="2023-08-18T00:00:00"/>
      </sharedItems>
      <fieldGroup par="14"/>
    </cacheField>
    <cacheField name="BroadcastCenters" numFmtId="0">
      <sharedItems count="9">
        <s v="KOLHAPUR"/>
        <s v="SANGLI "/>
        <s v="KOLHAPUR+SANGLI"/>
        <s v="BELGUM - HUBALI"/>
        <s v="KOLHAPUR + SANGLI + SATARA &amp; OTHER "/>
        <s v="PUNE"/>
        <s v="KOLHAPUR KAWALA NAKA LED SCREEN"/>
        <s v="SANGLI" u="1"/>
        <s v="KOLHAPUR " u="1"/>
      </sharedItems>
    </cacheField>
    <cacheField name="Language" numFmtId="0">
      <sharedItems/>
    </cacheField>
    <cacheField name="TotalCharges" numFmtId="0">
      <sharedItems containsSemiMixedTypes="0" containsString="0" containsNumber="1" minValue="0" maxValue="586800" count="230">
        <n v="30000"/>
        <n v="55800"/>
        <n v="12000"/>
        <n v="22500"/>
        <n v="8480"/>
        <n v="54000"/>
        <n v="19200"/>
        <n v="7000"/>
        <n v="42000"/>
        <n v="6300"/>
        <n v="30590"/>
        <n v="12880"/>
        <n v="27000"/>
        <n v="7200"/>
        <n v="18000"/>
        <n v="10000"/>
        <n v="15840"/>
        <n v="67500"/>
        <n v="6000"/>
        <n v="21375"/>
        <n v="19988"/>
        <n v="6650"/>
        <n v="56250"/>
        <n v="47250"/>
        <n v="70000"/>
        <n v="33750"/>
        <n v="13192"/>
        <n v="0"/>
        <n v="8640"/>
        <n v="48825"/>
        <n v="28800"/>
        <n v="19800"/>
        <n v="34200"/>
        <n v="12600"/>
        <n v="9000"/>
        <n v="15000"/>
        <n v="11999"/>
        <n v="38400"/>
        <n v="36000"/>
        <n v="4320"/>
        <n v="3600"/>
        <n v="45000"/>
        <n v="17000"/>
        <n v="427140"/>
        <n v="90160"/>
        <n v="6900"/>
        <n v="24000"/>
        <n v="19987"/>
        <n v="39672"/>
        <n v="63855"/>
        <n v="72900"/>
        <n v="170240"/>
        <n v="82650"/>
        <n v="116100"/>
        <n v="222080"/>
        <n v="64800"/>
        <n v="18750"/>
        <n v="121680"/>
        <n v="128700"/>
        <n v="11700"/>
        <n v="94500"/>
        <n v="105000"/>
        <n v="88200"/>
        <n v="189000"/>
        <n v="12075"/>
        <n v="16000"/>
        <n v="8400"/>
        <n v="136000"/>
        <n v="49980"/>
        <n v="4560"/>
        <n v="324040"/>
        <n v="16499"/>
        <n v="500960"/>
        <n v="16753"/>
        <n v="39600"/>
        <n v="67200"/>
        <n v="76800"/>
        <n v="540000"/>
        <n v="115500"/>
        <n v="13800"/>
        <n v="16800"/>
        <n v="3320"/>
        <n v="140400"/>
        <n v="198400"/>
        <n v="297600"/>
        <n v="50400"/>
        <n v="4050"/>
        <n v="42780"/>
        <n v="41400"/>
        <n v="105300"/>
        <n v="8000"/>
        <n v="10640"/>
        <n v="158100"/>
        <n v="105400"/>
        <n v="137174"/>
        <n v="24624"/>
        <n v="17100"/>
        <n v="30800"/>
        <n v="32340"/>
        <n v="66000"/>
        <n v="55440"/>
        <n v="69750"/>
        <n v="66664"/>
        <n v="14700"/>
        <n v="34770"/>
        <n v="22230"/>
        <n v="34614"/>
        <n v="430000"/>
        <n v="36500"/>
        <n v="23001"/>
        <n v="12825"/>
        <n v="7874"/>
        <n v="26250"/>
        <n v="20400"/>
        <n v="210816"/>
        <n v="180000"/>
        <n v="16500"/>
        <n v="33332"/>
        <n v="16200"/>
        <n v="25080"/>
        <n v="45540"/>
        <n v="47008"/>
        <n v="58000"/>
        <n v="161364"/>
        <n v="250000"/>
        <n v="56048"/>
        <n v="52432"/>
        <n v="19000.080000000002"/>
        <n v="14800"/>
        <n v="500"/>
        <n v="700"/>
        <n v="102600"/>
        <n v="153900"/>
        <n v="25200"/>
        <n v="21600"/>
        <n v="54240"/>
        <n v="8800"/>
        <n v="33480"/>
        <n v="9999"/>
        <n v="52920"/>
        <n v="24999"/>
        <n v="12090"/>
        <n v="55500"/>
        <n v="94350"/>
        <n v="3000"/>
        <n v="450000"/>
        <n v="32400"/>
        <n v="37200"/>
        <n v="21000"/>
        <n v="232500"/>
        <n v="12500"/>
        <n v="52500"/>
        <n v="33600"/>
        <n v="15960"/>
        <n v="36450"/>
        <n v="18900"/>
        <n v="17280"/>
        <n v="1800"/>
        <n v="50499"/>
        <n v="10416"/>
        <n v="10080"/>
        <n v="26040"/>
        <n v="48000"/>
        <n v="19530"/>
        <n v="30240"/>
        <n v="27720"/>
        <n v="20800"/>
        <n v="29946"/>
        <n v="28980"/>
        <n v="31500"/>
        <n v="2520"/>
        <n v="18225"/>
        <n v="36900"/>
        <n v="8085"/>
        <n v="11550"/>
        <n v="586800"/>
        <n v="391200"/>
        <n v="27900"/>
        <n v="18600"/>
        <n v="30720"/>
        <n v="9135"/>
        <n v="46800"/>
        <n v="22400"/>
        <n v="5250"/>
        <n v="34875"/>
        <n v="10800"/>
        <n v="577175"/>
        <n v="23760"/>
        <n v="35000"/>
        <n v="38880"/>
        <n v="29760"/>
        <n v="20160"/>
        <n v="9360"/>
        <n v="6240"/>
        <n v="1687"/>
        <n v="3920"/>
        <n v="4759"/>
        <n v="40500"/>
        <n v="41850"/>
        <n v="62400"/>
        <n v="52000"/>
        <n v="52800"/>
        <n v="13003"/>
        <n v="28998"/>
        <n v="29000"/>
        <n v="20520"/>
        <n v="87400"/>
        <n v="60000"/>
        <n v="35097"/>
        <n v="79200"/>
        <n v="25088"/>
        <n v="57350"/>
        <n v="5625"/>
        <n v="11760"/>
        <n v="50920"/>
        <n v="65000"/>
        <n v="29001"/>
        <n v="99999"/>
        <n v="245000"/>
        <n v="35130"/>
        <n v="58320"/>
        <n v="20250"/>
        <n v="262500"/>
        <n v="35100"/>
        <n v="7980"/>
        <n v="48400"/>
        <n v="27420"/>
        <n v="20925"/>
        <n v="12555"/>
        <n v="37293"/>
      </sharedItems>
    </cacheField>
    <cacheField name="ComissionAmount" numFmtId="0">
      <sharedItems containsSemiMixedTypes="0" containsString="0" containsNumber="1" minValue="0" maxValue="44640"/>
    </cacheField>
    <cacheField name="ROBillAmount" numFmtId="0">
      <sharedItems containsSemiMixedTypes="0" containsString="0" containsNumber="1" minValue="0" maxValue="692424"/>
    </cacheField>
    <cacheField name="Status" numFmtId="0">
      <sharedItems count="2">
        <s v="Billed"/>
        <s v="Active"/>
      </sharedItems>
    </cacheField>
    <cacheField name="GST Amount" numFmtId="0">
      <sharedItems containsSemiMixedTypes="0" containsString="0" containsNumber="1" minValue="0" maxValue="105624"/>
    </cacheField>
    <cacheField name="ClientName" numFmtId="0">
      <sharedItems count="43">
        <s v="Aster Aadhar Hospital-Kolhapur"/>
        <s v="G P PARSIK SAHKARI BANK LTD."/>
        <s v="DICE ACADEMY"/>
        <s v="MAPUS.IN"/>
        <s v="A B GROUP OF EVENTS"/>
        <s v="MAI TVS"/>
        <s v="mind craft academy"/>
        <s v="SEVASADAN LIFE LINE HOSPITAL-SANGLI"/>
        <s v="Karekar Jwellers"/>
        <s v="BAGAL CHOWK "/>
        <s v="CITY HOSPITAL MEDICAL &amp; GENERAL STORES"/>
        <s v="HAJARE TEXTILES"/>
        <s v="CITY COSMETIC LASER HAIR TRANSPLANT CENTER"/>
        <s v="Kasabekar Jadhav Builders"/>
        <s v="Hotel Mhavraa"/>
        <s v="M/s. Rote Brothers - Kolhapur"/>
        <s v="ORTHO CARE AND CURE (I) PVT. LTD."/>
        <s v="VASTUTATHASTU-SR NO-24-OFFICE NO-404, 4TH FLOOR, RAMA ICON, OPP. SANAS GROUND, NEAR APOLLO HOSPITAL, SADASHIV PETH, PUNE-30."/>
        <s v="WALAWALKAR-KAPAD-DUKAN"/>
        <s v="Bhagwan Collection"/>
        <s v="SHRINE AUTO PVT. LTD."/>
        <s v="Swami Vivekanand Academy"/>
        <s v="Rotery club of gargies"/>
        <s v="SUNRISE HOSPITAL"/>
        <s v="UNIXX"/>
        <s v="BRANDCHEF ADVERTISING"/>
        <s v="NAMIT CHAWAL BAZAR"/>
        <s v="JEWELL PALACE"/>
        <s v="K &amp; R NURSING CENTER PVT. LTD."/>
        <s v="UDAAN CLASSES"/>
        <s v="CHANDRAPRABHA VASTRAM"/>
        <s v="PUDHARI PUBLICATIONS PVT. LTD."/>
        <s v="ENTERTAINMENT NETWORK (INDIA) LIMITED - Radio Mirchi 98.3 - E WARD TARABAI PARK, KOLHAPUR 416003"/>
        <s v="LAXMI VILAS BUILDERS &amp; DEVELOPERS"/>
        <s v="AMRUT MULTIPURPOSE HALL"/>
        <s v="MADHAV MISSION"/>
        <s v="HOTEL SHLOK"/>
        <s v="Bedekar Lifespaces LLP"/>
        <s v="SHREE DEVELOPERS"/>
        <s v="AMOL ASHOKRAO BIDKAR"/>
        <s v="WALAWALKAR KAPAD DUKAN - Shrimant"/>
        <s v="VARADVINAYAK REAL INFRA PVT. LTD. KOLHAPUR"/>
        <s v="EI SILVER-KOLHAPUR"/>
      </sharedItems>
    </cacheField>
    <cacheField name="PublicationName" numFmtId="0">
      <sharedItems count="11">
        <s v="Radio City 91.1"/>
        <s v="94.3 Tomato Fm"/>
        <s v="Reliance Broadcast Network Ltd. 92.7 BIG FM"/>
        <s v="ENTERTAINMENT NETWORK (INDIA) LIMITED - Radio Mirchi 98.3"/>
        <s v="TOMATO FM 94.3 + APALE FM 91.9 + MIRACHI 98.3"/>
        <s v="TOMATO FM 94.3 + APALE FM 91.9"/>
        <s v="MARATHIYAN CHANNEL"/>
        <s v="Radio City 95 fm - Music Broadcast Limited - Kolhapur"/>
        <s v="MY FM 104"/>
        <s v="CHANNEL - B"/>
        <s v="BHARATI EXPO ADS - MANAS D MANDLIK"/>
      </sharedItems>
    </cacheField>
    <cacheField name="Months (RODate)" numFmtId="0" databaseField="0">
      <fieldGroup base="2">
        <rangePr groupBy="months" startDate="2017-07-07T00:00:00" endDate="2023-08-19T00:00:00"/>
        <groupItems count="14">
          <s v="&lt;07-07-2017"/>
          <s v="Jan"/>
          <s v="Feb"/>
          <s v="Mar"/>
          <s v="Apr"/>
          <s v="May"/>
          <s v="Jun"/>
          <s v="Jul"/>
          <s v="Aug"/>
          <s v="Sep"/>
          <s v="Oct"/>
          <s v="Nov"/>
          <s v="Dec"/>
          <s v="&gt;19-08-2023"/>
        </groupItems>
      </fieldGroup>
    </cacheField>
    <cacheField name="Quarters (RODate)" numFmtId="0" databaseField="0">
      <fieldGroup base="2">
        <rangePr groupBy="quarters" startDate="2017-07-07T00:00:00" endDate="2023-08-19T00:00:00"/>
        <groupItems count="6">
          <s v="&lt;07-07-2017"/>
          <s v="Qtr1"/>
          <s v="Qtr2"/>
          <s v="Qtr3"/>
          <s v="Qtr4"/>
          <s v="&gt;19-08-2023"/>
        </groupItems>
      </fieldGroup>
    </cacheField>
    <cacheField name="Years (RODate)" numFmtId="0" databaseField="0">
      <fieldGroup base="2">
        <rangePr groupBy="years" startDate="2017-07-07T00:00:00" endDate="2023-08-19T00:00:00"/>
        <groupItems count="9">
          <s v="&lt;07-07-2017"/>
          <s v="2017"/>
          <s v="2018"/>
          <s v="2019"/>
          <s v="2020"/>
          <s v="2021"/>
          <s v="2022"/>
          <s v="2023"/>
          <s v="&gt;19-08-2023"/>
        </groupItems>
      </fieldGroup>
    </cacheField>
  </cacheFields>
  <extLst>
    <ext xmlns:x14="http://schemas.microsoft.com/office/spreadsheetml/2009/9/main" uri="{725AE2AE-9491-48be-B2B4-4EB974FC3084}">
      <x14:pivotCacheDefinition pivotCacheId="18798920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4">
  <r>
    <n v="1"/>
    <n v="96"/>
    <x v="0"/>
    <x v="0"/>
    <s v="Marathi"/>
    <x v="0"/>
    <n v="0"/>
    <n v="35400"/>
    <x v="0"/>
    <n v="5400"/>
    <x v="0"/>
    <x v="0"/>
  </r>
  <r>
    <n v="2"/>
    <n v="97"/>
    <x v="1"/>
    <x v="0"/>
    <s v="Marathi"/>
    <x v="1"/>
    <n v="8370"/>
    <n v="55967.4"/>
    <x v="1"/>
    <n v="8537.4"/>
    <x v="1"/>
    <x v="1"/>
  </r>
  <r>
    <n v="3"/>
    <n v="98"/>
    <x v="2"/>
    <x v="0"/>
    <s v="Marathi"/>
    <x v="2"/>
    <n v="0"/>
    <n v="14160"/>
    <x v="1"/>
    <n v="2160"/>
    <x v="0"/>
    <x v="0"/>
  </r>
  <r>
    <n v="4"/>
    <n v="99"/>
    <x v="3"/>
    <x v="0"/>
    <s v="Marathi"/>
    <x v="3"/>
    <n v="0"/>
    <n v="26550"/>
    <x v="1"/>
    <n v="4050"/>
    <x v="2"/>
    <x v="2"/>
  </r>
  <r>
    <n v="5"/>
    <n v="100"/>
    <x v="4"/>
    <x v="0"/>
    <s v="Marathi"/>
    <x v="4"/>
    <n v="0"/>
    <n v="10006.4"/>
    <x v="0"/>
    <n v="1526.4"/>
    <x v="3"/>
    <x v="0"/>
  </r>
  <r>
    <n v="6"/>
    <n v="101"/>
    <x v="5"/>
    <x v="0"/>
    <s v="Marathi"/>
    <x v="5"/>
    <n v="8100"/>
    <n v="54162"/>
    <x v="1"/>
    <n v="8262"/>
    <x v="1"/>
    <x v="1"/>
  </r>
  <r>
    <n v="7"/>
    <n v="102"/>
    <x v="6"/>
    <x v="0"/>
    <s v="Marathi"/>
    <x v="6"/>
    <n v="0"/>
    <n v="22656"/>
    <x v="0"/>
    <n v="3456"/>
    <x v="0"/>
    <x v="2"/>
  </r>
  <r>
    <n v="8"/>
    <n v="103"/>
    <x v="6"/>
    <x v="0"/>
    <s v="Marathi"/>
    <x v="7"/>
    <n v="1050"/>
    <n v="7021"/>
    <x v="1"/>
    <n v="1071"/>
    <x v="0"/>
    <x v="1"/>
  </r>
  <r>
    <n v="9"/>
    <n v="104"/>
    <x v="6"/>
    <x v="0"/>
    <s v="Marathi"/>
    <x v="8"/>
    <n v="6300"/>
    <n v="42126"/>
    <x v="1"/>
    <n v="6426"/>
    <x v="0"/>
    <x v="1"/>
  </r>
  <r>
    <n v="10"/>
    <n v="105"/>
    <x v="6"/>
    <x v="0"/>
    <s v="Marathi"/>
    <x v="9"/>
    <n v="945"/>
    <n v="6318.9"/>
    <x v="1"/>
    <n v="963.9"/>
    <x v="0"/>
    <x v="1"/>
  </r>
  <r>
    <n v="11"/>
    <n v="106"/>
    <x v="6"/>
    <x v="0"/>
    <s v="Marathi"/>
    <x v="10"/>
    <n v="4588.5"/>
    <n v="30681.77"/>
    <x v="1"/>
    <n v="4680.26"/>
    <x v="0"/>
    <x v="1"/>
  </r>
  <r>
    <n v="12"/>
    <n v="107"/>
    <x v="6"/>
    <x v="0"/>
    <s v="Marathi"/>
    <x v="11"/>
    <n v="1932"/>
    <n v="12918.64"/>
    <x v="0"/>
    <n v="1970.64"/>
    <x v="0"/>
    <x v="1"/>
  </r>
  <r>
    <n v="13"/>
    <n v="108"/>
    <x v="5"/>
    <x v="0"/>
    <s v="Marathi"/>
    <x v="12"/>
    <n v="4050"/>
    <n v="27081"/>
    <x v="1"/>
    <n v="4131"/>
    <x v="0"/>
    <x v="1"/>
  </r>
  <r>
    <n v="14"/>
    <n v="109"/>
    <x v="5"/>
    <x v="0"/>
    <s v="Marathi"/>
    <x v="13"/>
    <n v="1080"/>
    <n v="7221.6"/>
    <x v="1"/>
    <n v="1101.5999999999999"/>
    <x v="0"/>
    <x v="1"/>
  </r>
  <r>
    <n v="15"/>
    <n v="111"/>
    <x v="7"/>
    <x v="0"/>
    <s v="Marathi"/>
    <x v="5"/>
    <n v="8100"/>
    <n v="54162"/>
    <x v="1"/>
    <n v="8262"/>
    <x v="1"/>
    <x v="1"/>
  </r>
  <r>
    <n v="16"/>
    <n v="110"/>
    <x v="7"/>
    <x v="0"/>
    <s v="Marathi"/>
    <x v="6"/>
    <n v="0"/>
    <n v="22656"/>
    <x v="0"/>
    <n v="3456"/>
    <x v="0"/>
    <x v="2"/>
  </r>
  <r>
    <n v="17"/>
    <n v="112"/>
    <x v="7"/>
    <x v="0"/>
    <s v="Marathi"/>
    <x v="14"/>
    <n v="2700"/>
    <n v="18054"/>
    <x v="1"/>
    <n v="2754"/>
    <x v="0"/>
    <x v="1"/>
  </r>
  <r>
    <n v="18"/>
    <n v="113"/>
    <x v="8"/>
    <x v="0"/>
    <s v="Marathi"/>
    <x v="15"/>
    <n v="1500"/>
    <n v="10030"/>
    <x v="0"/>
    <n v="1530"/>
    <x v="0"/>
    <x v="1"/>
  </r>
  <r>
    <n v="19"/>
    <n v="114"/>
    <x v="9"/>
    <x v="0"/>
    <s v="Marathi"/>
    <x v="16"/>
    <n v="2376"/>
    <n v="15887.52"/>
    <x v="1"/>
    <n v="2423.52"/>
    <x v="0"/>
    <x v="1"/>
  </r>
  <r>
    <n v="20"/>
    <n v="115"/>
    <x v="9"/>
    <x v="0"/>
    <s v="Marathi"/>
    <x v="3"/>
    <n v="3375"/>
    <n v="22567.5"/>
    <x v="1"/>
    <n v="3442.5"/>
    <x v="0"/>
    <x v="1"/>
  </r>
  <r>
    <n v="21"/>
    <n v="116"/>
    <x v="10"/>
    <x v="0"/>
    <s v="Marathi"/>
    <x v="17"/>
    <n v="10125"/>
    <n v="67702.5"/>
    <x v="1"/>
    <n v="10327.5"/>
    <x v="1"/>
    <x v="1"/>
  </r>
  <r>
    <n v="22"/>
    <n v="117"/>
    <x v="11"/>
    <x v="0"/>
    <s v="Marathi"/>
    <x v="1"/>
    <n v="8370"/>
    <n v="55967.4"/>
    <x v="1"/>
    <n v="8537.4"/>
    <x v="1"/>
    <x v="1"/>
  </r>
  <r>
    <n v="23"/>
    <n v="118"/>
    <x v="12"/>
    <x v="0"/>
    <s v="Marathi"/>
    <x v="1"/>
    <n v="8370"/>
    <n v="55967.4"/>
    <x v="1"/>
    <n v="8537.4"/>
    <x v="1"/>
    <x v="1"/>
  </r>
  <r>
    <n v="24"/>
    <n v="119"/>
    <x v="13"/>
    <x v="0"/>
    <s v="Marathi"/>
    <x v="18"/>
    <n v="900"/>
    <n v="6018"/>
    <x v="1"/>
    <n v="918"/>
    <x v="0"/>
    <x v="1"/>
  </r>
  <r>
    <n v="25"/>
    <n v="120"/>
    <x v="14"/>
    <x v="0"/>
    <s v="Marathi"/>
    <x v="5"/>
    <n v="8100"/>
    <n v="54162"/>
    <x v="1"/>
    <n v="8262"/>
    <x v="1"/>
    <x v="1"/>
  </r>
  <r>
    <n v="26"/>
    <n v="121"/>
    <x v="14"/>
    <x v="0"/>
    <s v="Marathi"/>
    <x v="3"/>
    <n v="3375"/>
    <n v="22567.5"/>
    <x v="1"/>
    <n v="3442.5"/>
    <x v="0"/>
    <x v="1"/>
  </r>
  <r>
    <n v="27"/>
    <n v="122"/>
    <x v="15"/>
    <x v="0"/>
    <s v="Marathi"/>
    <x v="19"/>
    <n v="0"/>
    <n v="25222.5"/>
    <x v="0"/>
    <n v="3847.5"/>
    <x v="4"/>
    <x v="3"/>
  </r>
  <r>
    <n v="28"/>
    <n v="123"/>
    <x v="15"/>
    <x v="0"/>
    <s v="Marathi"/>
    <x v="20"/>
    <n v="2998.2"/>
    <n v="20047.96"/>
    <x v="0"/>
    <n v="3058.16"/>
    <x v="0"/>
    <x v="1"/>
  </r>
  <r>
    <n v="29"/>
    <n v="124"/>
    <x v="16"/>
    <x v="0"/>
    <s v="Marathi"/>
    <x v="21"/>
    <n v="0"/>
    <n v="7847"/>
    <x v="0"/>
    <n v="1197"/>
    <x v="0"/>
    <x v="2"/>
  </r>
  <r>
    <n v="30"/>
    <n v="125"/>
    <x v="17"/>
    <x v="0"/>
    <s v="Marathi"/>
    <x v="22"/>
    <n v="8437.5"/>
    <n v="56418.75"/>
    <x v="1"/>
    <n v="8606.26"/>
    <x v="1"/>
    <x v="1"/>
  </r>
  <r>
    <n v="32"/>
    <n v="126"/>
    <x v="18"/>
    <x v="0"/>
    <s v="Marathi"/>
    <x v="23"/>
    <n v="7087.5"/>
    <n v="47391.75"/>
    <x v="1"/>
    <n v="7229.26"/>
    <x v="1"/>
    <x v="1"/>
  </r>
  <r>
    <n v="33"/>
    <n v="127"/>
    <x v="18"/>
    <x v="0"/>
    <s v="Marathi"/>
    <x v="24"/>
    <n v="10500"/>
    <n v="70210"/>
    <x v="1"/>
    <n v="10710"/>
    <x v="5"/>
    <x v="1"/>
  </r>
  <r>
    <n v="34"/>
    <n v="128"/>
    <x v="19"/>
    <x v="0"/>
    <s v="Marathi"/>
    <x v="13"/>
    <n v="1080"/>
    <n v="7221.6"/>
    <x v="1"/>
    <n v="1101.5999999999999"/>
    <x v="5"/>
    <x v="1"/>
  </r>
  <r>
    <n v="35"/>
    <n v="129"/>
    <x v="20"/>
    <x v="0"/>
    <s v="Marathi"/>
    <x v="25"/>
    <n v="0"/>
    <n v="39825"/>
    <x v="0"/>
    <n v="6075"/>
    <x v="0"/>
    <x v="2"/>
  </r>
  <r>
    <n v="36"/>
    <n v="130"/>
    <x v="21"/>
    <x v="0"/>
    <s v="Marathi"/>
    <x v="26"/>
    <n v="0"/>
    <n v="15566.56"/>
    <x v="0"/>
    <n v="2374.56"/>
    <x v="0"/>
    <x v="2"/>
  </r>
  <r>
    <n v="37"/>
    <n v="131"/>
    <x v="22"/>
    <x v="0"/>
    <s v="Marathi"/>
    <x v="27"/>
    <n v="0"/>
    <n v="0"/>
    <x v="1"/>
    <n v="0"/>
    <x v="6"/>
    <x v="0"/>
  </r>
  <r>
    <n v="38"/>
    <n v="132"/>
    <x v="23"/>
    <x v="1"/>
    <s v="Marathi"/>
    <x v="28"/>
    <n v="0"/>
    <n v="10195.200000000001"/>
    <x v="0"/>
    <n v="1555.2"/>
    <x v="7"/>
    <x v="0"/>
  </r>
  <r>
    <n v="39"/>
    <n v="133"/>
    <x v="23"/>
    <x v="0"/>
    <s v="Marathi"/>
    <x v="28"/>
    <n v="0"/>
    <n v="10195.200000000001"/>
    <x v="0"/>
    <n v="1555.2"/>
    <x v="7"/>
    <x v="0"/>
  </r>
  <r>
    <n v="40"/>
    <n v="134"/>
    <x v="24"/>
    <x v="0"/>
    <s v="Marathi"/>
    <x v="29"/>
    <n v="7323.75"/>
    <n v="48971.48"/>
    <x v="1"/>
    <n v="7470.22"/>
    <x v="1"/>
    <x v="1"/>
  </r>
  <r>
    <n v="42"/>
    <n v="135"/>
    <x v="25"/>
    <x v="0"/>
    <s v="Marathi"/>
    <x v="3"/>
    <n v="3375"/>
    <n v="22567.5"/>
    <x v="0"/>
    <n v="3442.5"/>
    <x v="0"/>
    <x v="1"/>
  </r>
  <r>
    <n v="43"/>
    <n v="136"/>
    <x v="26"/>
    <x v="0"/>
    <s v="Marathi"/>
    <x v="15"/>
    <n v="0"/>
    <n v="11800"/>
    <x v="0"/>
    <n v="1800"/>
    <x v="0"/>
    <x v="0"/>
  </r>
  <r>
    <n v="44"/>
    <n v="137"/>
    <x v="27"/>
    <x v="1"/>
    <s v="Marathi"/>
    <x v="14"/>
    <n v="0"/>
    <n v="21240"/>
    <x v="0"/>
    <n v="3240"/>
    <x v="7"/>
    <x v="0"/>
  </r>
  <r>
    <n v="45"/>
    <n v="138"/>
    <x v="27"/>
    <x v="0"/>
    <s v="Marathi"/>
    <x v="30"/>
    <n v="0"/>
    <n v="33984"/>
    <x v="0"/>
    <n v="5184"/>
    <x v="7"/>
    <x v="0"/>
  </r>
  <r>
    <n v="46"/>
    <n v="139"/>
    <x v="27"/>
    <x v="0"/>
    <s v="Marathi"/>
    <x v="31"/>
    <n v="2970"/>
    <n v="19859.400000000001"/>
    <x v="1"/>
    <n v="3029.4"/>
    <x v="1"/>
    <x v="1"/>
  </r>
  <r>
    <n v="47"/>
    <n v="140"/>
    <x v="27"/>
    <x v="0"/>
    <s v="Marathi"/>
    <x v="32"/>
    <n v="5130"/>
    <n v="34302.6"/>
    <x v="1"/>
    <n v="5232.6000000000004"/>
    <x v="1"/>
    <x v="1"/>
  </r>
  <r>
    <n v="48"/>
    <n v="141"/>
    <x v="27"/>
    <x v="1"/>
    <s v="Marathi"/>
    <x v="33"/>
    <n v="0"/>
    <n v="14868"/>
    <x v="1"/>
    <n v="2268"/>
    <x v="7"/>
    <x v="0"/>
  </r>
  <r>
    <n v="49"/>
    <n v="142"/>
    <x v="27"/>
    <x v="1"/>
    <s v="Marathi"/>
    <x v="14"/>
    <n v="0"/>
    <n v="21240"/>
    <x v="0"/>
    <n v="3240"/>
    <x v="7"/>
    <x v="0"/>
  </r>
  <r>
    <n v="50"/>
    <n v="143"/>
    <x v="27"/>
    <x v="0"/>
    <s v="Marathi"/>
    <x v="34"/>
    <n v="0"/>
    <n v="10620"/>
    <x v="0"/>
    <n v="1620"/>
    <x v="7"/>
    <x v="0"/>
  </r>
  <r>
    <n v="51"/>
    <n v="144"/>
    <x v="27"/>
    <x v="0"/>
    <s v="Marathi"/>
    <x v="35"/>
    <n v="0"/>
    <n v="17700"/>
    <x v="0"/>
    <n v="2700"/>
    <x v="0"/>
    <x v="0"/>
  </r>
  <r>
    <n v="52"/>
    <n v="145"/>
    <x v="27"/>
    <x v="0"/>
    <s v="Marathi"/>
    <x v="36"/>
    <n v="0"/>
    <n v="14158.82"/>
    <x v="0"/>
    <n v="2159.8200000000002"/>
    <x v="0"/>
    <x v="0"/>
  </r>
  <r>
    <n v="53"/>
    <n v="146"/>
    <x v="28"/>
    <x v="0"/>
    <s v="Marathi"/>
    <x v="37"/>
    <n v="0"/>
    <n v="45312"/>
    <x v="0"/>
    <n v="6912"/>
    <x v="8"/>
    <x v="0"/>
  </r>
  <r>
    <n v="54"/>
    <n v="147"/>
    <x v="29"/>
    <x v="1"/>
    <s v="Marathi"/>
    <x v="38"/>
    <n v="0"/>
    <n v="42480"/>
    <x v="0"/>
    <n v="6480"/>
    <x v="7"/>
    <x v="0"/>
  </r>
  <r>
    <n v="55"/>
    <n v="148"/>
    <x v="30"/>
    <x v="1"/>
    <s v="Marathi"/>
    <x v="14"/>
    <n v="0"/>
    <n v="21240"/>
    <x v="0"/>
    <n v="3240"/>
    <x v="7"/>
    <x v="0"/>
  </r>
  <r>
    <n v="56"/>
    <n v="149"/>
    <x v="30"/>
    <x v="0"/>
    <s v="Marathi"/>
    <x v="1"/>
    <n v="8370"/>
    <n v="55967.4"/>
    <x v="1"/>
    <n v="8537.4"/>
    <x v="1"/>
    <x v="1"/>
  </r>
  <r>
    <n v="10056"/>
    <n v="150"/>
    <x v="31"/>
    <x v="1"/>
    <s v="Marathi"/>
    <x v="14"/>
    <n v="0"/>
    <n v="21240"/>
    <x v="0"/>
    <n v="3240"/>
    <x v="7"/>
    <x v="0"/>
  </r>
  <r>
    <n v="10057"/>
    <n v="151"/>
    <x v="32"/>
    <x v="0"/>
    <s v="Marathi"/>
    <x v="39"/>
    <n v="0"/>
    <n v="5097.6000000000004"/>
    <x v="1"/>
    <n v="777.6"/>
    <x v="9"/>
    <x v="3"/>
  </r>
  <r>
    <n v="10058"/>
    <n v="152"/>
    <x v="32"/>
    <x v="0"/>
    <s v="Marathi"/>
    <x v="40"/>
    <n v="540"/>
    <n v="3610.8"/>
    <x v="1"/>
    <n v="550.79999999999995"/>
    <x v="9"/>
    <x v="1"/>
  </r>
  <r>
    <n v="10064"/>
    <n v="157"/>
    <x v="33"/>
    <x v="0"/>
    <s v="Marathi"/>
    <x v="41"/>
    <n v="0"/>
    <n v="53100"/>
    <x v="0"/>
    <n v="8100"/>
    <x v="8"/>
    <x v="0"/>
  </r>
  <r>
    <n v="10065"/>
    <n v="158"/>
    <x v="33"/>
    <x v="0"/>
    <s v="Marathi"/>
    <x v="41"/>
    <n v="6750"/>
    <n v="45135"/>
    <x v="1"/>
    <n v="6885"/>
    <x v="1"/>
    <x v="1"/>
  </r>
  <r>
    <n v="10066"/>
    <n v="159"/>
    <x v="33"/>
    <x v="0"/>
    <s v="Marathi"/>
    <x v="42"/>
    <n v="0"/>
    <n v="20060"/>
    <x v="1"/>
    <n v="3060"/>
    <x v="10"/>
    <x v="0"/>
  </r>
  <r>
    <n v="10067"/>
    <n v="160"/>
    <x v="34"/>
    <x v="0"/>
    <s v="Marathi"/>
    <x v="34"/>
    <n v="0"/>
    <n v="10620"/>
    <x v="0"/>
    <n v="1620"/>
    <x v="8"/>
    <x v="0"/>
  </r>
  <r>
    <n v="10068"/>
    <n v="161"/>
    <x v="35"/>
    <x v="2"/>
    <s v="Marathi"/>
    <x v="43"/>
    <n v="0"/>
    <n v="504025.2"/>
    <x v="0"/>
    <n v="76885.2"/>
    <x v="11"/>
    <x v="4"/>
  </r>
  <r>
    <n v="10069"/>
    <n v="162"/>
    <x v="36"/>
    <x v="2"/>
    <s v="Marathi"/>
    <x v="44"/>
    <n v="0"/>
    <n v="106388.8"/>
    <x v="0"/>
    <n v="16228.8"/>
    <x v="11"/>
    <x v="4"/>
  </r>
  <r>
    <n v="10070"/>
    <n v="163"/>
    <x v="37"/>
    <x v="0"/>
    <s v="Marathi"/>
    <x v="38"/>
    <n v="0"/>
    <n v="42480"/>
    <x v="0"/>
    <n v="6480"/>
    <x v="12"/>
    <x v="0"/>
  </r>
  <r>
    <n v="10071"/>
    <n v="164"/>
    <x v="37"/>
    <x v="0"/>
    <s v="Marathi"/>
    <x v="45"/>
    <n v="0"/>
    <n v="8142"/>
    <x v="0"/>
    <n v="1242"/>
    <x v="0"/>
    <x v="0"/>
  </r>
  <r>
    <n v="10072"/>
    <n v="165"/>
    <x v="37"/>
    <x v="0"/>
    <s v="Marathi"/>
    <x v="18"/>
    <n v="0"/>
    <n v="7080"/>
    <x v="0"/>
    <n v="1080"/>
    <x v="0"/>
    <x v="3"/>
  </r>
  <r>
    <n v="10073"/>
    <n v="166"/>
    <x v="38"/>
    <x v="0"/>
    <s v="Marathi"/>
    <x v="30"/>
    <n v="4320"/>
    <n v="28886.400000000001"/>
    <x v="1"/>
    <n v="4406.3999999999996"/>
    <x v="1"/>
    <x v="1"/>
  </r>
  <r>
    <n v="10074"/>
    <n v="167"/>
    <x v="38"/>
    <x v="0"/>
    <s v="Marathi"/>
    <x v="46"/>
    <n v="3600"/>
    <n v="24072"/>
    <x v="1"/>
    <n v="3672"/>
    <x v="1"/>
    <x v="1"/>
  </r>
  <r>
    <n v="10075"/>
    <n v="168"/>
    <x v="38"/>
    <x v="2"/>
    <s v="Marathi"/>
    <x v="47"/>
    <n v="2998.05"/>
    <n v="20046.96"/>
    <x v="0"/>
    <n v="3058.02"/>
    <x v="0"/>
    <x v="1"/>
  </r>
  <r>
    <n v="10076"/>
    <n v="169"/>
    <x v="39"/>
    <x v="0"/>
    <s v="Marathi"/>
    <x v="48"/>
    <n v="0"/>
    <n v="46812.959999999999"/>
    <x v="0"/>
    <n v="7140.96"/>
    <x v="8"/>
    <x v="3"/>
  </r>
  <r>
    <n v="10077"/>
    <n v="170"/>
    <x v="40"/>
    <x v="2"/>
    <s v="Marathi"/>
    <x v="49"/>
    <n v="9578.25"/>
    <n v="64046.57"/>
    <x v="0"/>
    <n v="9769.82"/>
    <x v="11"/>
    <x v="4"/>
  </r>
  <r>
    <n v="10078"/>
    <n v="171"/>
    <x v="40"/>
    <x v="2"/>
    <s v="Marathi"/>
    <x v="50"/>
    <n v="10935"/>
    <n v="73118.7"/>
    <x v="0"/>
    <n v="11153.7"/>
    <x v="11"/>
    <x v="4"/>
  </r>
  <r>
    <n v="10079"/>
    <n v="172"/>
    <x v="41"/>
    <x v="2"/>
    <s v="Marathi"/>
    <x v="51"/>
    <n v="25536"/>
    <n v="170750.72"/>
    <x v="0"/>
    <n v="26046.720000000001"/>
    <x v="11"/>
    <x v="4"/>
  </r>
  <r>
    <n v="10081"/>
    <n v="174"/>
    <x v="41"/>
    <x v="0"/>
    <s v="Marathi"/>
    <x v="52"/>
    <n v="12397.5"/>
    <n v="82897.95"/>
    <x v="0"/>
    <n v="12645.44"/>
    <x v="8"/>
    <x v="1"/>
  </r>
  <r>
    <n v="10082"/>
    <n v="175"/>
    <x v="42"/>
    <x v="2"/>
    <s v="Marathi"/>
    <x v="53"/>
    <n v="17415"/>
    <n v="116448.3"/>
    <x v="0"/>
    <n v="17763.3"/>
    <x v="11"/>
    <x v="4"/>
  </r>
  <r>
    <n v="10083"/>
    <n v="176"/>
    <x v="42"/>
    <x v="2"/>
    <s v="Marathi"/>
    <x v="54"/>
    <n v="0"/>
    <n v="262054.39999999999"/>
    <x v="0"/>
    <n v="39974.400000000001"/>
    <x v="11"/>
    <x v="3"/>
  </r>
  <r>
    <n v="10085"/>
    <n v="177"/>
    <x v="42"/>
    <x v="2"/>
    <s v="Marathi"/>
    <x v="55"/>
    <n v="0"/>
    <n v="76464"/>
    <x v="0"/>
    <n v="11664"/>
    <x v="11"/>
    <x v="3"/>
  </r>
  <r>
    <n v="10086"/>
    <n v="178"/>
    <x v="42"/>
    <x v="0"/>
    <s v="Marathi"/>
    <x v="56"/>
    <n v="0"/>
    <n v="22125"/>
    <x v="0"/>
    <n v="3375"/>
    <x v="13"/>
    <x v="3"/>
  </r>
  <r>
    <n v="10087"/>
    <n v="173"/>
    <x v="42"/>
    <x v="2"/>
    <s v="Marathi"/>
    <x v="57"/>
    <n v="18252"/>
    <n v="103428"/>
    <x v="0"/>
    <n v="0"/>
    <x v="11"/>
    <x v="4"/>
  </r>
  <r>
    <n v="10088"/>
    <n v="179"/>
    <x v="42"/>
    <x v="2"/>
    <s v="Marathi"/>
    <x v="58"/>
    <n v="19305"/>
    <n v="129086.1"/>
    <x v="0"/>
    <n v="19691.099999999999"/>
    <x v="11"/>
    <x v="1"/>
  </r>
  <r>
    <n v="10089"/>
    <n v="180"/>
    <x v="43"/>
    <x v="0"/>
    <s v="Marathi"/>
    <x v="38"/>
    <n v="5400"/>
    <n v="36108"/>
    <x v="1"/>
    <n v="5508"/>
    <x v="1"/>
    <x v="1"/>
  </r>
  <r>
    <n v="10090"/>
    <n v="181"/>
    <x v="43"/>
    <x v="0"/>
    <s v="Marathi"/>
    <x v="59"/>
    <n v="1755"/>
    <n v="11735.1"/>
    <x v="1"/>
    <n v="1790.1"/>
    <x v="1"/>
    <x v="1"/>
  </r>
  <r>
    <n v="10092"/>
    <n v="183"/>
    <x v="44"/>
    <x v="2"/>
    <s v="Marathi"/>
    <x v="60"/>
    <n v="0"/>
    <n v="111510"/>
    <x v="0"/>
    <n v="17010"/>
    <x v="11"/>
    <x v="3"/>
  </r>
  <r>
    <n v="10094"/>
    <n v="184"/>
    <x v="44"/>
    <x v="2"/>
    <s v="Marathi"/>
    <x v="61"/>
    <n v="15750"/>
    <n v="105315"/>
    <x v="0"/>
    <n v="16065"/>
    <x v="11"/>
    <x v="5"/>
  </r>
  <r>
    <n v="10095"/>
    <n v="185"/>
    <x v="45"/>
    <x v="2"/>
    <s v="Marathi"/>
    <x v="62"/>
    <n v="0"/>
    <n v="104076"/>
    <x v="0"/>
    <n v="15876"/>
    <x v="11"/>
    <x v="3"/>
  </r>
  <r>
    <n v="10096"/>
    <n v="186"/>
    <x v="46"/>
    <x v="2"/>
    <s v="Marathi"/>
    <x v="63"/>
    <n v="28350"/>
    <n v="189567"/>
    <x v="0"/>
    <n v="28917"/>
    <x v="11"/>
    <x v="5"/>
  </r>
  <r>
    <n v="10097"/>
    <n v="187"/>
    <x v="46"/>
    <x v="0"/>
    <s v="Marathi"/>
    <x v="64"/>
    <n v="1811.25"/>
    <n v="12111.22"/>
    <x v="1"/>
    <n v="1847.48"/>
    <x v="14"/>
    <x v="1"/>
  </r>
  <r>
    <n v="10098"/>
    <n v="188"/>
    <x v="46"/>
    <x v="0"/>
    <s v="Marathi"/>
    <x v="65"/>
    <n v="2400"/>
    <n v="16048"/>
    <x v="1"/>
    <n v="2448"/>
    <x v="15"/>
    <x v="1"/>
  </r>
  <r>
    <n v="10099"/>
    <n v="189"/>
    <x v="47"/>
    <x v="0"/>
    <s v="Marathi"/>
    <x v="66"/>
    <n v="0"/>
    <n v="9912"/>
    <x v="0"/>
    <n v="1512"/>
    <x v="16"/>
    <x v="3"/>
  </r>
  <r>
    <n v="10100"/>
    <n v="190"/>
    <x v="48"/>
    <x v="2"/>
    <s v="Marathi"/>
    <x v="67"/>
    <n v="0"/>
    <n v="160480"/>
    <x v="0"/>
    <n v="24480"/>
    <x v="11"/>
    <x v="4"/>
  </r>
  <r>
    <n v="10101"/>
    <n v="191"/>
    <x v="49"/>
    <x v="3"/>
    <s v="Marathi"/>
    <x v="25"/>
    <n v="0"/>
    <n v="39825"/>
    <x v="0"/>
    <n v="6075"/>
    <x v="0"/>
    <x v="3"/>
  </r>
  <r>
    <n v="10102"/>
    <n v="192"/>
    <x v="50"/>
    <x v="0"/>
    <s v="Marathi"/>
    <x v="68"/>
    <n v="7497"/>
    <n v="50129.94"/>
    <x v="0"/>
    <n v="7646.94"/>
    <x v="0"/>
    <x v="1"/>
  </r>
  <r>
    <n v="10103"/>
    <n v="193"/>
    <x v="50"/>
    <x v="0"/>
    <s v="Marathi"/>
    <x v="69"/>
    <n v="0"/>
    <n v="5380.8"/>
    <x v="0"/>
    <n v="820.8"/>
    <x v="16"/>
    <x v="0"/>
  </r>
  <r>
    <n v="10104"/>
    <n v="194"/>
    <x v="50"/>
    <x v="2"/>
    <s v="Marathi"/>
    <x v="70"/>
    <n v="0"/>
    <n v="382367.2"/>
    <x v="0"/>
    <n v="58327.199999999997"/>
    <x v="11"/>
    <x v="4"/>
  </r>
  <r>
    <n v="10105"/>
    <n v="195"/>
    <x v="51"/>
    <x v="0"/>
    <s v="Marathi"/>
    <x v="71"/>
    <n v="2474.85"/>
    <n v="16548.5"/>
    <x v="0"/>
    <n v="2524.34"/>
    <x v="10"/>
    <x v="1"/>
  </r>
  <r>
    <n v="10106"/>
    <n v="196"/>
    <x v="52"/>
    <x v="2"/>
    <s v="Marathi"/>
    <x v="72"/>
    <n v="0"/>
    <n v="591132.80000000005"/>
    <x v="0"/>
    <n v="90172.800000000003"/>
    <x v="11"/>
    <x v="4"/>
  </r>
  <r>
    <n v="10107"/>
    <n v="197"/>
    <x v="53"/>
    <x v="0"/>
    <s v="Marathi"/>
    <x v="73"/>
    <n v="2512.9499999999998"/>
    <n v="16803.259999999998"/>
    <x v="0"/>
    <n v="2563.1999999999998"/>
    <x v="0"/>
    <x v="1"/>
  </r>
  <r>
    <n v="10108"/>
    <n v="198"/>
    <x v="54"/>
    <x v="0"/>
    <s v="Marathi"/>
    <x v="30"/>
    <n v="0"/>
    <n v="33984"/>
    <x v="0"/>
    <n v="5184"/>
    <x v="0"/>
    <x v="2"/>
  </r>
  <r>
    <n v="10109"/>
    <n v="199"/>
    <x v="55"/>
    <x v="0"/>
    <s v="Marathi"/>
    <x v="74"/>
    <n v="0"/>
    <n v="46728"/>
    <x v="0"/>
    <n v="7128"/>
    <x v="8"/>
    <x v="0"/>
  </r>
  <r>
    <n v="10110"/>
    <n v="200"/>
    <x v="56"/>
    <x v="0"/>
    <s v="Marathi"/>
    <x v="27"/>
    <n v="0"/>
    <n v="0"/>
    <x v="1"/>
    <n v="0"/>
    <x v="17"/>
    <x v="2"/>
  </r>
  <r>
    <n v="10111"/>
    <n v="201"/>
    <x v="57"/>
    <x v="0"/>
    <s v="Marathi"/>
    <x v="75"/>
    <n v="10080"/>
    <n v="67401.600000000006"/>
    <x v="0"/>
    <n v="10281.6"/>
    <x v="5"/>
    <x v="1"/>
  </r>
  <r>
    <n v="10112"/>
    <n v="202"/>
    <x v="57"/>
    <x v="0"/>
    <s v="Marathi"/>
    <x v="76"/>
    <n v="11520"/>
    <n v="77030.399999999994"/>
    <x v="0"/>
    <n v="11750.4"/>
    <x v="8"/>
    <x v="1"/>
  </r>
  <r>
    <n v="10113"/>
    <n v="203"/>
    <x v="58"/>
    <x v="2"/>
    <s v="Marathi"/>
    <x v="77"/>
    <n v="0"/>
    <n v="637200"/>
    <x v="0"/>
    <n v="97200"/>
    <x v="11"/>
    <x v="5"/>
  </r>
  <r>
    <n v="10114"/>
    <n v="204"/>
    <x v="59"/>
    <x v="2"/>
    <s v="Marathi"/>
    <x v="78"/>
    <n v="0"/>
    <n v="136290"/>
    <x v="0"/>
    <n v="20790"/>
    <x v="11"/>
    <x v="3"/>
  </r>
  <r>
    <n v="10115"/>
    <n v="205"/>
    <x v="59"/>
    <x v="0"/>
    <s v="Marathi"/>
    <x v="79"/>
    <n v="2070"/>
    <n v="13841.4"/>
    <x v="0"/>
    <n v="2111.4"/>
    <x v="18"/>
    <x v="1"/>
  </r>
  <r>
    <n v="10116"/>
    <n v="206"/>
    <x v="60"/>
    <x v="0"/>
    <s v="Marathi"/>
    <x v="80"/>
    <n v="2520"/>
    <n v="16850.400000000001"/>
    <x v="0"/>
    <n v="2570.4"/>
    <x v="19"/>
    <x v="2"/>
  </r>
  <r>
    <n v="10117"/>
    <n v="207"/>
    <x v="61"/>
    <x v="0"/>
    <s v="Marathi"/>
    <x v="81"/>
    <n v="0"/>
    <n v="3917.6"/>
    <x v="0"/>
    <n v="597.6"/>
    <x v="0"/>
    <x v="2"/>
  </r>
  <r>
    <n v="10118"/>
    <n v="208"/>
    <x v="61"/>
    <x v="0"/>
    <s v="Marathi"/>
    <x v="82"/>
    <n v="0"/>
    <n v="165672"/>
    <x v="0"/>
    <n v="25272"/>
    <x v="20"/>
    <x v="3"/>
  </r>
  <r>
    <n v="10119"/>
    <n v="209"/>
    <x v="62"/>
    <x v="2"/>
    <s v="Marathi"/>
    <x v="83"/>
    <n v="29760"/>
    <n v="198995.20000000001"/>
    <x v="0"/>
    <n v="30355.200000000001"/>
    <x v="11"/>
    <x v="3"/>
  </r>
  <r>
    <n v="10120"/>
    <n v="210"/>
    <x v="62"/>
    <x v="2"/>
    <s v="Marathi"/>
    <x v="84"/>
    <n v="44640"/>
    <n v="298492.79999999999"/>
    <x v="0"/>
    <n v="45532.800000000003"/>
    <x v="11"/>
    <x v="5"/>
  </r>
  <r>
    <n v="10121"/>
    <n v="211"/>
    <x v="63"/>
    <x v="0"/>
    <s v="Marathi"/>
    <x v="85"/>
    <n v="0"/>
    <n v="59472"/>
    <x v="0"/>
    <n v="9072"/>
    <x v="20"/>
    <x v="3"/>
  </r>
  <r>
    <n v="10123"/>
    <n v="212"/>
    <x v="64"/>
    <x v="0"/>
    <s v="Marathi"/>
    <x v="86"/>
    <n v="0"/>
    <n v="4779"/>
    <x v="0"/>
    <n v="729"/>
    <x v="21"/>
    <x v="0"/>
  </r>
  <r>
    <n v="10124"/>
    <n v="213"/>
    <x v="64"/>
    <x v="0"/>
    <s v="Marathi"/>
    <x v="87"/>
    <n v="6417"/>
    <n v="42908.34"/>
    <x v="0"/>
    <n v="6545.34"/>
    <x v="18"/>
    <x v="1"/>
  </r>
  <r>
    <n v="10125"/>
    <n v="214"/>
    <x v="64"/>
    <x v="0"/>
    <s v="Marathi"/>
    <x v="88"/>
    <n v="6210"/>
    <n v="41524.199999999997"/>
    <x v="0"/>
    <n v="6334.2"/>
    <x v="18"/>
    <x v="1"/>
  </r>
  <r>
    <n v="10126"/>
    <n v="215"/>
    <x v="65"/>
    <x v="2"/>
    <s v="Marathi"/>
    <x v="89"/>
    <n v="15795"/>
    <n v="105615.9"/>
    <x v="0"/>
    <n v="16110.9"/>
    <x v="11"/>
    <x v="3"/>
  </r>
  <r>
    <n v="10127"/>
    <n v="216"/>
    <x v="65"/>
    <x v="2"/>
    <s v="Marathi"/>
    <x v="89"/>
    <n v="0"/>
    <n v="124254"/>
    <x v="0"/>
    <n v="18954"/>
    <x v="11"/>
    <x v="5"/>
  </r>
  <r>
    <n v="10128"/>
    <n v="217"/>
    <x v="66"/>
    <x v="0"/>
    <s v="Marathi"/>
    <x v="90"/>
    <n v="1200"/>
    <n v="8024"/>
    <x v="0"/>
    <n v="1224"/>
    <x v="21"/>
    <x v="1"/>
  </r>
  <r>
    <n v="10129"/>
    <n v="218"/>
    <x v="66"/>
    <x v="0"/>
    <s v="Marathi"/>
    <x v="91"/>
    <n v="1596"/>
    <n v="10671.92"/>
    <x v="0"/>
    <n v="1627.92"/>
    <x v="19"/>
    <x v="2"/>
  </r>
  <r>
    <n v="10131"/>
    <n v="220"/>
    <x v="67"/>
    <x v="2"/>
    <s v="Marathi"/>
    <x v="92"/>
    <n v="23715"/>
    <n v="158574.29999999999"/>
    <x v="0"/>
    <n v="24189.3"/>
    <x v="11"/>
    <x v="5"/>
  </r>
  <r>
    <n v="10132"/>
    <n v="221"/>
    <x v="67"/>
    <x v="2"/>
    <s v="Marathi"/>
    <x v="93"/>
    <n v="15810"/>
    <n v="105716.2"/>
    <x v="0"/>
    <n v="16126.2"/>
    <x v="11"/>
    <x v="3"/>
  </r>
  <r>
    <n v="10133"/>
    <n v="222"/>
    <x v="68"/>
    <x v="0"/>
    <s v="Marathi"/>
    <x v="94"/>
    <n v="20576.099999999999"/>
    <n v="116597.9"/>
    <x v="0"/>
    <n v="0"/>
    <x v="17"/>
    <x v="2"/>
  </r>
  <r>
    <n v="10134"/>
    <n v="223"/>
    <x v="69"/>
    <x v="0"/>
    <s v="Marathi"/>
    <x v="95"/>
    <n v="0"/>
    <n v="29056.32"/>
    <x v="0"/>
    <n v="4432.32"/>
    <x v="18"/>
    <x v="3"/>
  </r>
  <r>
    <n v="10135"/>
    <n v="224"/>
    <x v="69"/>
    <x v="0"/>
    <s v="Marathi"/>
    <x v="96"/>
    <n v="0"/>
    <n v="20178"/>
    <x v="0"/>
    <n v="3078"/>
    <x v="18"/>
    <x v="3"/>
  </r>
  <r>
    <n v="10136"/>
    <n v="225"/>
    <x v="70"/>
    <x v="0"/>
    <s v="Marathi"/>
    <x v="13"/>
    <n v="1080"/>
    <n v="7221.6"/>
    <x v="0"/>
    <n v="1101.5999999999999"/>
    <x v="22"/>
    <x v="3"/>
  </r>
  <r>
    <n v="10137"/>
    <n v="226"/>
    <x v="71"/>
    <x v="2"/>
    <s v="Marathi"/>
    <x v="97"/>
    <n v="4620"/>
    <n v="30892.400000000001"/>
    <x v="0"/>
    <n v="4712.3999999999996"/>
    <x v="11"/>
    <x v="3"/>
  </r>
  <r>
    <n v="10138"/>
    <n v="227"/>
    <x v="71"/>
    <x v="2"/>
    <s v="Marathi"/>
    <x v="98"/>
    <n v="0"/>
    <n v="38161.199999999997"/>
    <x v="0"/>
    <n v="5821.2"/>
    <x v="11"/>
    <x v="3"/>
  </r>
  <r>
    <n v="10139"/>
    <n v="228"/>
    <x v="71"/>
    <x v="2"/>
    <s v="Marathi"/>
    <x v="99"/>
    <n v="9900"/>
    <n v="66198"/>
    <x v="0"/>
    <n v="10098"/>
    <x v="11"/>
    <x v="5"/>
  </r>
  <r>
    <n v="10140"/>
    <n v="229"/>
    <x v="71"/>
    <x v="2"/>
    <s v="Marathi"/>
    <x v="100"/>
    <n v="8316"/>
    <n v="55606.32"/>
    <x v="0"/>
    <n v="8482.32"/>
    <x v="11"/>
    <x v="5"/>
  </r>
  <r>
    <n v="10141"/>
    <n v="230"/>
    <x v="71"/>
    <x v="2"/>
    <s v="Marathi"/>
    <x v="101"/>
    <n v="0"/>
    <n v="82305"/>
    <x v="0"/>
    <n v="12555"/>
    <x v="11"/>
    <x v="5"/>
  </r>
  <r>
    <n v="10142"/>
    <n v="231"/>
    <x v="72"/>
    <x v="0"/>
    <s v="Marathi"/>
    <x v="102"/>
    <n v="0"/>
    <n v="69997.2"/>
    <x v="0"/>
    <n v="3333.2"/>
    <x v="17"/>
    <x v="2"/>
  </r>
  <r>
    <n v="10143"/>
    <n v="232"/>
    <x v="73"/>
    <x v="0"/>
    <s v="Marathi"/>
    <x v="103"/>
    <n v="0"/>
    <n v="17346"/>
    <x v="0"/>
    <n v="2646"/>
    <x v="20"/>
    <x v="3"/>
  </r>
  <r>
    <n v="10144"/>
    <n v="153"/>
    <x v="74"/>
    <x v="0"/>
    <s v="Marathi"/>
    <x v="104"/>
    <n v="0"/>
    <n v="41028.6"/>
    <x v="0"/>
    <n v="6258.6"/>
    <x v="0"/>
    <x v="3"/>
  </r>
  <r>
    <n v="10145"/>
    <n v="233"/>
    <x v="74"/>
    <x v="0"/>
    <s v="Marathi"/>
    <x v="105"/>
    <n v="0"/>
    <n v="26231.4"/>
    <x v="0"/>
    <n v="4001.4"/>
    <x v="0"/>
    <x v="3"/>
  </r>
  <r>
    <n v="10146"/>
    <n v="234"/>
    <x v="75"/>
    <x v="0"/>
    <s v="Marathi"/>
    <x v="106"/>
    <n v="0"/>
    <n v="40844.519999999997"/>
    <x v="0"/>
    <n v="6230.52"/>
    <x v="17"/>
    <x v="2"/>
  </r>
  <r>
    <n v="10147"/>
    <n v="235"/>
    <x v="76"/>
    <x v="2"/>
    <s v="Marathi"/>
    <x v="107"/>
    <n v="0"/>
    <n v="507400"/>
    <x v="0"/>
    <n v="77400"/>
    <x v="11"/>
    <x v="4"/>
  </r>
  <r>
    <n v="10149"/>
    <n v="236"/>
    <x v="77"/>
    <x v="0"/>
    <s v="Marathi"/>
    <x v="108"/>
    <n v="0"/>
    <n v="43070"/>
    <x v="0"/>
    <n v="6570"/>
    <x v="0"/>
    <x v="3"/>
  </r>
  <r>
    <n v="10150"/>
    <n v="237"/>
    <x v="77"/>
    <x v="4"/>
    <s v="Marathi"/>
    <x v="109"/>
    <n v="4600.2"/>
    <n v="21712.94"/>
    <x v="0"/>
    <n v="3312.14"/>
    <x v="23"/>
    <x v="6"/>
  </r>
  <r>
    <n v="10151"/>
    <n v="238"/>
    <x v="78"/>
    <x v="0"/>
    <s v="Marathi"/>
    <x v="110"/>
    <n v="1923.75"/>
    <n v="12863.47"/>
    <x v="0"/>
    <n v="1962.22"/>
    <x v="18"/>
    <x v="3"/>
  </r>
  <r>
    <n v="10152"/>
    <n v="239"/>
    <x v="79"/>
    <x v="0"/>
    <s v="Marathi"/>
    <x v="111"/>
    <n v="1181.0999999999999"/>
    <n v="7897.62"/>
    <x v="0"/>
    <n v="1204.72"/>
    <x v="23"/>
    <x v="1"/>
  </r>
  <r>
    <n v="10153"/>
    <n v="240"/>
    <x v="80"/>
    <x v="0"/>
    <s v="Marathi"/>
    <x v="112"/>
    <n v="3937.5"/>
    <n v="26328.75"/>
    <x v="0"/>
    <n v="4016.26"/>
    <x v="23"/>
    <x v="1"/>
  </r>
  <r>
    <n v="10154"/>
    <n v="241"/>
    <x v="80"/>
    <x v="0"/>
    <s v="Marathi"/>
    <x v="113"/>
    <n v="0"/>
    <n v="24072"/>
    <x v="0"/>
    <n v="3672"/>
    <x v="23"/>
    <x v="0"/>
  </r>
  <r>
    <n v="10155"/>
    <n v="242"/>
    <x v="80"/>
    <x v="0"/>
    <s v="Marathi"/>
    <x v="114"/>
    <n v="0"/>
    <n v="248762.88"/>
    <x v="1"/>
    <n v="37946.879999999997"/>
    <x v="20"/>
    <x v="3"/>
  </r>
  <r>
    <n v="10158"/>
    <n v="243"/>
    <x v="81"/>
    <x v="2"/>
    <s v="Marathi"/>
    <x v="115"/>
    <n v="27000"/>
    <n v="180540"/>
    <x v="0"/>
    <n v="27540"/>
    <x v="11"/>
    <x v="4"/>
  </r>
  <r>
    <n v="10159"/>
    <n v="244"/>
    <x v="82"/>
    <x v="0"/>
    <s v="Marathi"/>
    <x v="116"/>
    <n v="2475"/>
    <n v="16549.5"/>
    <x v="0"/>
    <n v="2524.5"/>
    <x v="15"/>
    <x v="1"/>
  </r>
  <r>
    <n v="10160"/>
    <n v="245"/>
    <x v="82"/>
    <x v="0"/>
    <s v="Marathi"/>
    <x v="117"/>
    <n v="0"/>
    <n v="39331.760000000002"/>
    <x v="0"/>
    <n v="5999.76"/>
    <x v="17"/>
    <x v="2"/>
  </r>
  <r>
    <n v="10161"/>
    <n v="246"/>
    <x v="82"/>
    <x v="0"/>
    <s v="Marathi"/>
    <x v="118"/>
    <n v="0"/>
    <n v="19116"/>
    <x v="0"/>
    <n v="2916"/>
    <x v="24"/>
    <x v="3"/>
  </r>
  <r>
    <n v="10162"/>
    <n v="247"/>
    <x v="83"/>
    <x v="0"/>
    <s v="Marathi"/>
    <x v="113"/>
    <n v="0"/>
    <n v="24072"/>
    <x v="0"/>
    <n v="3672"/>
    <x v="23"/>
    <x v="0"/>
  </r>
  <r>
    <n v="10163"/>
    <n v="248"/>
    <x v="83"/>
    <x v="0"/>
    <s v="Marathi"/>
    <x v="119"/>
    <n v="0"/>
    <n v="29594.400000000001"/>
    <x v="0"/>
    <n v="4514.3999999999996"/>
    <x v="23"/>
    <x v="3"/>
  </r>
  <r>
    <n v="10164"/>
    <n v="249"/>
    <x v="84"/>
    <x v="0"/>
    <s v="Marathi"/>
    <x v="120"/>
    <n v="0"/>
    <n v="53737.2"/>
    <x v="0"/>
    <n v="8197.2000000000007"/>
    <x v="8"/>
    <x v="3"/>
  </r>
  <r>
    <n v="10165"/>
    <n v="250"/>
    <x v="84"/>
    <x v="0"/>
    <s v="Marathi"/>
    <x v="121"/>
    <n v="0"/>
    <n v="55469.440000000002"/>
    <x v="0"/>
    <n v="8461.44"/>
    <x v="17"/>
    <x v="2"/>
  </r>
  <r>
    <n v="10168"/>
    <n v="253"/>
    <x v="85"/>
    <x v="0"/>
    <s v="Marathi"/>
    <x v="122"/>
    <n v="0"/>
    <n v="68440"/>
    <x v="0"/>
    <n v="10440"/>
    <x v="11"/>
    <x v="3"/>
  </r>
  <r>
    <n v="10169"/>
    <n v="251"/>
    <x v="85"/>
    <x v="2"/>
    <s v="Marathi"/>
    <x v="123"/>
    <n v="0"/>
    <n v="190409.52"/>
    <x v="0"/>
    <n v="29045.52"/>
    <x v="11"/>
    <x v="5"/>
  </r>
  <r>
    <n v="10170"/>
    <n v="252"/>
    <x v="85"/>
    <x v="2"/>
    <s v="Marathi"/>
    <x v="124"/>
    <n v="0"/>
    <n v="295000"/>
    <x v="0"/>
    <n v="45000"/>
    <x v="11"/>
    <x v="4"/>
  </r>
  <r>
    <n v="10171"/>
    <n v="254"/>
    <x v="86"/>
    <x v="0"/>
    <s v="Marathi"/>
    <x v="125"/>
    <n v="0"/>
    <n v="66136.639999999999"/>
    <x v="0"/>
    <n v="10088.64"/>
    <x v="17"/>
    <x v="2"/>
  </r>
  <r>
    <n v="10172"/>
    <n v="255"/>
    <x v="86"/>
    <x v="0"/>
    <s v="Marathi"/>
    <x v="126"/>
    <n v="0"/>
    <n v="61869.760000000002"/>
    <x v="0"/>
    <n v="9437.76"/>
    <x v="17"/>
    <x v="2"/>
  </r>
  <r>
    <n v="10173"/>
    <n v="256"/>
    <x v="87"/>
    <x v="0"/>
    <s v="Marathi"/>
    <x v="127"/>
    <n v="0"/>
    <n v="22420.09"/>
    <x v="0"/>
    <n v="3420.02"/>
    <x v="15"/>
    <x v="7"/>
  </r>
  <r>
    <n v="10174"/>
    <n v="257"/>
    <x v="88"/>
    <x v="0"/>
    <s v="Marathi"/>
    <x v="128"/>
    <n v="2220"/>
    <n v="14844.4"/>
    <x v="0"/>
    <n v="2264.4"/>
    <x v="0"/>
    <x v="1"/>
  </r>
  <r>
    <n v="10175"/>
    <n v="258"/>
    <x v="89"/>
    <x v="0"/>
    <s v="Marathi"/>
    <x v="129"/>
    <n v="0"/>
    <n v="590"/>
    <x v="1"/>
    <n v="90"/>
    <x v="16"/>
    <x v="0"/>
  </r>
  <r>
    <n v="10176"/>
    <n v="259"/>
    <x v="89"/>
    <x v="0"/>
    <s v="Marathi"/>
    <x v="130"/>
    <n v="0"/>
    <n v="826"/>
    <x v="1"/>
    <n v="126"/>
    <x v="25"/>
    <x v="0"/>
  </r>
  <r>
    <n v="10177"/>
    <n v="260"/>
    <x v="90"/>
    <x v="0"/>
    <s v="Marathi"/>
    <x v="125"/>
    <n v="0"/>
    <n v="66136.639999999999"/>
    <x v="0"/>
    <n v="10088.64"/>
    <x v="17"/>
    <x v="2"/>
  </r>
  <r>
    <n v="10178"/>
    <n v="261"/>
    <x v="91"/>
    <x v="2"/>
    <s v="Marathi"/>
    <x v="131"/>
    <n v="0"/>
    <n v="121068"/>
    <x v="0"/>
    <n v="18468"/>
    <x v="11"/>
    <x v="3"/>
  </r>
  <r>
    <n v="10179"/>
    <n v="262"/>
    <x v="92"/>
    <x v="2"/>
    <s v="Marathi"/>
    <x v="132"/>
    <n v="0"/>
    <n v="181602"/>
    <x v="0"/>
    <n v="27702"/>
    <x v="11"/>
    <x v="5"/>
  </r>
  <r>
    <n v="10180"/>
    <n v="263"/>
    <x v="93"/>
    <x v="0"/>
    <s v="Marathi"/>
    <x v="133"/>
    <n v="0"/>
    <n v="29736"/>
    <x v="0"/>
    <n v="4536"/>
    <x v="26"/>
    <x v="3"/>
  </r>
  <r>
    <n v="10181"/>
    <n v="264"/>
    <x v="93"/>
    <x v="0"/>
    <s v="Marathi"/>
    <x v="134"/>
    <n v="0"/>
    <n v="25488"/>
    <x v="0"/>
    <n v="3888"/>
    <x v="26"/>
    <x v="0"/>
  </r>
  <r>
    <n v="10182"/>
    <n v="265"/>
    <x v="93"/>
    <x v="0"/>
    <s v="Marathi"/>
    <x v="5"/>
    <n v="8100"/>
    <n v="54162"/>
    <x v="0"/>
    <n v="8262"/>
    <x v="26"/>
    <x v="1"/>
  </r>
  <r>
    <n v="10183"/>
    <n v="266"/>
    <x v="94"/>
    <x v="0"/>
    <s v="Marathi"/>
    <x v="135"/>
    <n v="0"/>
    <n v="64003.199999999997"/>
    <x v="0"/>
    <n v="9763.2000000000007"/>
    <x v="17"/>
    <x v="2"/>
  </r>
  <r>
    <n v="10184"/>
    <n v="267"/>
    <x v="94"/>
    <x v="0"/>
    <s v="Marathi"/>
    <x v="125"/>
    <n v="0"/>
    <n v="66136.639999999999"/>
    <x v="0"/>
    <n v="10088.64"/>
    <x v="17"/>
    <x v="2"/>
  </r>
  <r>
    <n v="10185"/>
    <n v="268"/>
    <x v="95"/>
    <x v="0"/>
    <s v="Marathi"/>
    <x v="136"/>
    <n v="0"/>
    <n v="10384"/>
    <x v="0"/>
    <n v="1584"/>
    <x v="27"/>
    <x v="3"/>
  </r>
  <r>
    <n v="10186"/>
    <n v="269"/>
    <x v="96"/>
    <x v="0"/>
    <s v="Marathi"/>
    <x v="2"/>
    <n v="0"/>
    <n v="14160"/>
    <x v="0"/>
    <n v="2160"/>
    <x v="17"/>
    <x v="2"/>
  </r>
  <r>
    <n v="10187"/>
    <n v="270"/>
    <x v="96"/>
    <x v="0"/>
    <s v="Marathi"/>
    <x v="137"/>
    <n v="0"/>
    <n v="39506.400000000001"/>
    <x v="0"/>
    <n v="6026.4"/>
    <x v="26"/>
    <x v="3"/>
  </r>
  <r>
    <n v="10188"/>
    <n v="271"/>
    <x v="96"/>
    <x v="0"/>
    <s v="Marathi"/>
    <x v="35"/>
    <n v="0"/>
    <n v="17700"/>
    <x v="0"/>
    <n v="2700"/>
    <x v="17"/>
    <x v="2"/>
  </r>
  <r>
    <n v="10189"/>
    <n v="272"/>
    <x v="97"/>
    <x v="0"/>
    <s v="Marathi"/>
    <x v="138"/>
    <n v="0"/>
    <n v="11798.82"/>
    <x v="0"/>
    <n v="1799.82"/>
    <x v="26"/>
    <x v="0"/>
  </r>
  <r>
    <n v="10190"/>
    <n v="273"/>
    <x v="98"/>
    <x v="0"/>
    <s v="Marathi"/>
    <x v="139"/>
    <n v="0"/>
    <n v="62445.599999999999"/>
    <x v="0"/>
    <n v="9525.6"/>
    <x v="20"/>
    <x v="3"/>
  </r>
  <r>
    <n v="10191"/>
    <n v="274"/>
    <x v="99"/>
    <x v="0"/>
    <s v="Marathi"/>
    <x v="140"/>
    <n v="0"/>
    <n v="29498.82"/>
    <x v="0"/>
    <n v="4499.82"/>
    <x v="26"/>
    <x v="0"/>
  </r>
  <r>
    <n v="10192"/>
    <n v="275"/>
    <x v="99"/>
    <x v="0"/>
    <s v="Marathi"/>
    <x v="35"/>
    <n v="2250"/>
    <n v="15045"/>
    <x v="0"/>
    <n v="2295"/>
    <x v="0"/>
    <x v="1"/>
  </r>
  <r>
    <n v="10193"/>
    <n v="276"/>
    <x v="99"/>
    <x v="0"/>
    <s v="Marathi"/>
    <x v="134"/>
    <n v="3240"/>
    <n v="21664.799999999999"/>
    <x v="0"/>
    <n v="3304.8"/>
    <x v="18"/>
    <x v="1"/>
  </r>
  <r>
    <n v="10194"/>
    <n v="277"/>
    <x v="99"/>
    <x v="0"/>
    <s v="Marathi"/>
    <x v="141"/>
    <n v="0"/>
    <n v="14266.2"/>
    <x v="0"/>
    <n v="2176.1999999999998"/>
    <x v="18"/>
    <x v="3"/>
  </r>
  <r>
    <n v="10196"/>
    <n v="278"/>
    <x v="99"/>
    <x v="0"/>
    <s v="Marathi"/>
    <x v="142"/>
    <n v="0"/>
    <n v="65490"/>
    <x v="0"/>
    <n v="9990"/>
    <x v="8"/>
    <x v="0"/>
  </r>
  <r>
    <n v="10197"/>
    <n v="279"/>
    <x v="99"/>
    <x v="0"/>
    <s v="Marathi"/>
    <x v="143"/>
    <n v="0"/>
    <n v="111333"/>
    <x v="0"/>
    <n v="16983"/>
    <x v="8"/>
    <x v="3"/>
  </r>
  <r>
    <n v="10199"/>
    <n v="280"/>
    <x v="99"/>
    <x v="0"/>
    <s v="Marathi"/>
    <x v="40"/>
    <n v="0"/>
    <n v="4248"/>
    <x v="0"/>
    <n v="648"/>
    <x v="19"/>
    <x v="3"/>
  </r>
  <r>
    <n v="10200"/>
    <n v="281"/>
    <x v="99"/>
    <x v="0"/>
    <s v="Marathi"/>
    <x v="144"/>
    <n v="0"/>
    <n v="3540"/>
    <x v="0"/>
    <n v="540"/>
    <x v="19"/>
    <x v="2"/>
  </r>
  <r>
    <n v="10201"/>
    <n v="282"/>
    <x v="100"/>
    <x v="2"/>
    <s v="Marathi"/>
    <x v="145"/>
    <n v="0"/>
    <n v="531000"/>
    <x v="0"/>
    <n v="81000"/>
    <x v="11"/>
    <x v="4"/>
  </r>
  <r>
    <n v="10202"/>
    <n v="283"/>
    <x v="100"/>
    <x v="0"/>
    <s v="Marathi"/>
    <x v="146"/>
    <n v="4860"/>
    <n v="32497.200000000001"/>
    <x v="0"/>
    <n v="4957.2"/>
    <x v="0"/>
    <x v="1"/>
  </r>
  <r>
    <n v="10205"/>
    <n v="284"/>
    <x v="101"/>
    <x v="0"/>
    <s v="Marathi"/>
    <x v="147"/>
    <n v="5580"/>
    <n v="37311.599999999999"/>
    <x v="0"/>
    <n v="5691.6"/>
    <x v="0"/>
    <x v="1"/>
  </r>
  <r>
    <n v="10206"/>
    <n v="285"/>
    <x v="101"/>
    <x v="0"/>
    <s v="Marathi"/>
    <x v="3"/>
    <n v="0"/>
    <n v="26550"/>
    <x v="1"/>
    <n v="4050"/>
    <x v="28"/>
    <x v="0"/>
  </r>
  <r>
    <n v="10207"/>
    <n v="286"/>
    <x v="101"/>
    <x v="0"/>
    <s v="Marathi"/>
    <x v="148"/>
    <n v="0"/>
    <n v="24780"/>
    <x v="1"/>
    <n v="3780"/>
    <x v="28"/>
    <x v="3"/>
  </r>
  <r>
    <n v="10208"/>
    <n v="287"/>
    <x v="101"/>
    <x v="2"/>
    <s v="Marathi"/>
    <x v="149"/>
    <n v="0"/>
    <n v="274350"/>
    <x v="0"/>
    <n v="41850"/>
    <x v="11"/>
    <x v="4"/>
  </r>
  <r>
    <n v="10209"/>
    <n v="288"/>
    <x v="101"/>
    <x v="2"/>
    <s v="Marathi"/>
    <x v="150"/>
    <n v="0"/>
    <n v="14750"/>
    <x v="0"/>
    <n v="2250"/>
    <x v="11"/>
    <x v="3"/>
  </r>
  <r>
    <n v="10211"/>
    <n v="289"/>
    <x v="102"/>
    <x v="0"/>
    <s v="Marathi"/>
    <x v="151"/>
    <n v="7875"/>
    <n v="52657.5"/>
    <x v="1"/>
    <n v="8032.5"/>
    <x v="28"/>
    <x v="1"/>
  </r>
  <r>
    <n v="10212"/>
    <n v="290"/>
    <x v="102"/>
    <x v="0"/>
    <s v="Marathi"/>
    <x v="152"/>
    <n v="5040"/>
    <n v="33700.800000000003"/>
    <x v="0"/>
    <n v="5140.8"/>
    <x v="0"/>
    <x v="1"/>
  </r>
  <r>
    <n v="10213"/>
    <n v="291"/>
    <x v="103"/>
    <x v="0"/>
    <s v="Marathi"/>
    <x v="134"/>
    <n v="3240"/>
    <n v="21664.799999999999"/>
    <x v="0"/>
    <n v="3304.8"/>
    <x v="0"/>
    <x v="1"/>
  </r>
  <r>
    <n v="10214"/>
    <n v="292"/>
    <x v="104"/>
    <x v="0"/>
    <s v="Marathi"/>
    <x v="153"/>
    <n v="0"/>
    <n v="18832.8"/>
    <x v="1"/>
    <n v="2872.8"/>
    <x v="28"/>
    <x v="7"/>
  </r>
  <r>
    <n v="10215"/>
    <n v="293"/>
    <x v="105"/>
    <x v="0"/>
    <s v="Marathi"/>
    <x v="154"/>
    <n v="5467.5"/>
    <n v="36559.35"/>
    <x v="0"/>
    <n v="5576.84"/>
    <x v="26"/>
    <x v="1"/>
  </r>
  <r>
    <n v="10216"/>
    <n v="294"/>
    <x v="105"/>
    <x v="0"/>
    <s v="Marathi"/>
    <x v="155"/>
    <n v="0"/>
    <n v="22302"/>
    <x v="0"/>
    <n v="3402"/>
    <x v="26"/>
    <x v="3"/>
  </r>
  <r>
    <n v="10217"/>
    <n v="295"/>
    <x v="105"/>
    <x v="0"/>
    <s v="Marathi"/>
    <x v="156"/>
    <n v="0"/>
    <n v="20390.400000000001"/>
    <x v="0"/>
    <n v="3110.4"/>
    <x v="26"/>
    <x v="0"/>
  </r>
  <r>
    <n v="10218"/>
    <n v="296"/>
    <x v="106"/>
    <x v="0"/>
    <s v="Marathi"/>
    <x v="157"/>
    <n v="0"/>
    <n v="2124"/>
    <x v="0"/>
    <n v="324"/>
    <x v="26"/>
    <x v="0"/>
  </r>
  <r>
    <n v="10220"/>
    <n v="297"/>
    <x v="106"/>
    <x v="0"/>
    <s v="Marathi"/>
    <x v="158"/>
    <n v="7574.85"/>
    <n v="50650.5"/>
    <x v="0"/>
    <n v="7726.34"/>
    <x v="29"/>
    <x v="1"/>
  </r>
  <r>
    <n v="10223"/>
    <n v="298"/>
    <x v="107"/>
    <x v="0"/>
    <s v="Marathi"/>
    <x v="157"/>
    <n v="0"/>
    <n v="2124"/>
    <x v="0"/>
    <n v="324"/>
    <x v="26"/>
    <x v="0"/>
  </r>
  <r>
    <n v="10224"/>
    <n v="299"/>
    <x v="108"/>
    <x v="0"/>
    <s v="Marathi"/>
    <x v="159"/>
    <n v="0"/>
    <n v="12290.88"/>
    <x v="0"/>
    <n v="1874.88"/>
    <x v="28"/>
    <x v="3"/>
  </r>
  <r>
    <n v="10225"/>
    <n v="300"/>
    <x v="108"/>
    <x v="0"/>
    <s v="Marathi"/>
    <x v="160"/>
    <n v="0"/>
    <n v="11894.4"/>
    <x v="0"/>
    <n v="1814.4"/>
    <x v="28"/>
    <x v="3"/>
  </r>
  <r>
    <n v="10226"/>
    <n v="301"/>
    <x v="108"/>
    <x v="0"/>
    <s v="Marathi"/>
    <x v="161"/>
    <n v="0"/>
    <n v="30727.200000000001"/>
    <x v="0"/>
    <n v="4687.2"/>
    <x v="28"/>
    <x v="0"/>
  </r>
  <r>
    <n v="10227"/>
    <n v="302"/>
    <x v="108"/>
    <x v="1"/>
    <s v="Marathi"/>
    <x v="162"/>
    <n v="0"/>
    <n v="56640"/>
    <x v="0"/>
    <n v="8640"/>
    <x v="30"/>
    <x v="8"/>
  </r>
  <r>
    <n v="10228"/>
    <n v="303"/>
    <x v="109"/>
    <x v="0"/>
    <s v="Marathi"/>
    <x v="163"/>
    <n v="0"/>
    <n v="23045.4"/>
    <x v="0"/>
    <n v="3515.4"/>
    <x v="28"/>
    <x v="3"/>
  </r>
  <r>
    <n v="10229"/>
    <n v="304"/>
    <x v="110"/>
    <x v="5"/>
    <s v="Marathi"/>
    <x v="164"/>
    <n v="3024"/>
    <n v="32114.880000000001"/>
    <x v="0"/>
    <n v="4898.88"/>
    <x v="31"/>
    <x v="2"/>
  </r>
  <r>
    <n v="10230"/>
    <n v="305"/>
    <x v="111"/>
    <x v="0"/>
    <s v="Marathi"/>
    <x v="161"/>
    <n v="0"/>
    <n v="30727.200000000001"/>
    <x v="0"/>
    <n v="4687.2"/>
    <x v="28"/>
    <x v="0"/>
  </r>
  <r>
    <n v="10231"/>
    <n v="306"/>
    <x v="111"/>
    <x v="0"/>
    <s v="Marathi"/>
    <x v="165"/>
    <n v="0"/>
    <n v="32709.599999999999"/>
    <x v="0"/>
    <n v="4989.6000000000004"/>
    <x v="28"/>
    <x v="0"/>
  </r>
  <r>
    <n v="10232"/>
    <n v="307"/>
    <x v="111"/>
    <x v="0"/>
    <s v="Marathi"/>
    <x v="88"/>
    <n v="6210"/>
    <n v="41524.199999999997"/>
    <x v="0"/>
    <n v="6334.2"/>
    <x v="28"/>
    <x v="1"/>
  </r>
  <r>
    <n v="10233"/>
    <n v="308"/>
    <x v="111"/>
    <x v="0"/>
    <s v="Marathi"/>
    <x v="166"/>
    <n v="0"/>
    <n v="24544"/>
    <x v="0"/>
    <n v="3744"/>
    <x v="28"/>
    <x v="3"/>
  </r>
  <r>
    <n v="10234"/>
    <n v="309"/>
    <x v="111"/>
    <x v="0"/>
    <s v="Marathi"/>
    <x v="167"/>
    <n v="0"/>
    <n v="35336.28"/>
    <x v="0"/>
    <n v="5390.28"/>
    <x v="28"/>
    <x v="0"/>
  </r>
  <r>
    <n v="10235"/>
    <n v="310"/>
    <x v="111"/>
    <x v="0"/>
    <s v="Marathi"/>
    <x v="168"/>
    <n v="0"/>
    <n v="34196.400000000001"/>
    <x v="0"/>
    <n v="5216.3999999999996"/>
    <x v="28"/>
    <x v="0"/>
  </r>
  <r>
    <n v="10236"/>
    <n v="311"/>
    <x v="111"/>
    <x v="0"/>
    <s v="Marathi"/>
    <x v="87"/>
    <n v="6417"/>
    <n v="42908.34"/>
    <x v="0"/>
    <n v="6545.34"/>
    <x v="28"/>
    <x v="1"/>
  </r>
  <r>
    <n v="10237"/>
    <n v="312"/>
    <x v="111"/>
    <x v="0"/>
    <s v="Marathi"/>
    <x v="88"/>
    <n v="6210"/>
    <n v="41524.199999999997"/>
    <x v="0"/>
    <n v="6334.2"/>
    <x v="28"/>
    <x v="1"/>
  </r>
  <r>
    <n v="10238"/>
    <n v="313"/>
    <x v="111"/>
    <x v="0"/>
    <s v="Marathi"/>
    <x v="5"/>
    <n v="8100"/>
    <n v="54162"/>
    <x v="0"/>
    <n v="8262"/>
    <x v="0"/>
    <x v="1"/>
  </r>
  <r>
    <n v="10239"/>
    <n v="314"/>
    <x v="111"/>
    <x v="0"/>
    <s v="Marathi"/>
    <x v="169"/>
    <n v="0"/>
    <n v="37170"/>
    <x v="0"/>
    <n v="5670"/>
    <x v="0"/>
    <x v="3"/>
  </r>
  <r>
    <n v="10240"/>
    <n v="315"/>
    <x v="111"/>
    <x v="0"/>
    <s v="Marathi"/>
    <x v="170"/>
    <n v="0"/>
    <n v="2973.6"/>
    <x v="0"/>
    <n v="453.6"/>
    <x v="0"/>
    <x v="3"/>
  </r>
  <r>
    <n v="10241"/>
    <n v="316"/>
    <x v="112"/>
    <x v="0"/>
    <s v="Marathi"/>
    <x v="34"/>
    <n v="0"/>
    <n v="10620"/>
    <x v="0"/>
    <n v="1620"/>
    <x v="19"/>
    <x v="2"/>
  </r>
  <r>
    <n v="10242"/>
    <n v="317"/>
    <x v="112"/>
    <x v="0"/>
    <s v="Marathi"/>
    <x v="169"/>
    <n v="4725"/>
    <n v="31594.5"/>
    <x v="0"/>
    <n v="4819.5"/>
    <x v="19"/>
    <x v="1"/>
  </r>
  <r>
    <n v="10244"/>
    <n v="319"/>
    <x v="113"/>
    <x v="0"/>
    <s v="Marathi"/>
    <x v="80"/>
    <n v="0"/>
    <n v="19824"/>
    <x v="0"/>
    <n v="3024"/>
    <x v="19"/>
    <x v="3"/>
  </r>
  <r>
    <n v="10245"/>
    <n v="320"/>
    <x v="114"/>
    <x v="5"/>
    <s v="Marathi"/>
    <x v="171"/>
    <n v="2733.75"/>
    <n v="18279.68"/>
    <x v="0"/>
    <n v="2788.42"/>
    <x v="31"/>
    <x v="2"/>
  </r>
  <r>
    <n v="10246"/>
    <n v="321"/>
    <x v="115"/>
    <x v="1"/>
    <s v="Marathi"/>
    <x v="172"/>
    <n v="5535"/>
    <n v="37010.699999999997"/>
    <x v="0"/>
    <n v="5645.7"/>
    <x v="32"/>
    <x v="8"/>
  </r>
  <r>
    <n v="10247"/>
    <n v="322"/>
    <x v="109"/>
    <x v="0"/>
    <s v="Marathi"/>
    <x v="173"/>
    <n v="0"/>
    <n v="9540.2999999999993"/>
    <x v="0"/>
    <n v="1455.3"/>
    <x v="18"/>
    <x v="3"/>
  </r>
  <r>
    <n v="10248"/>
    <n v="323"/>
    <x v="109"/>
    <x v="0"/>
    <s v="Marathi"/>
    <x v="174"/>
    <n v="1732.5"/>
    <n v="11584.65"/>
    <x v="0"/>
    <n v="1767.14"/>
    <x v="18"/>
    <x v="1"/>
  </r>
  <r>
    <n v="10249"/>
    <n v="324"/>
    <x v="116"/>
    <x v="0"/>
    <s v="Marathi"/>
    <x v="9"/>
    <n v="0"/>
    <n v="7434"/>
    <x v="0"/>
    <n v="1134"/>
    <x v="33"/>
    <x v="3"/>
  </r>
  <r>
    <n v="10250"/>
    <n v="325"/>
    <x v="116"/>
    <x v="0"/>
    <s v="Marathi"/>
    <x v="90"/>
    <n v="0"/>
    <n v="9440"/>
    <x v="0"/>
    <n v="1440"/>
    <x v="0"/>
    <x v="1"/>
  </r>
  <r>
    <n v="10251"/>
    <n v="326"/>
    <x v="117"/>
    <x v="2"/>
    <s v="Marathi"/>
    <x v="175"/>
    <n v="0"/>
    <n v="692424"/>
    <x v="0"/>
    <n v="105624"/>
    <x v="11"/>
    <x v="5"/>
  </r>
  <r>
    <n v="10252"/>
    <n v="327"/>
    <x v="117"/>
    <x v="0"/>
    <s v="Marathi"/>
    <x v="176"/>
    <n v="0"/>
    <n v="461616"/>
    <x v="0"/>
    <n v="70416"/>
    <x v="11"/>
    <x v="3"/>
  </r>
  <r>
    <n v="10253"/>
    <n v="328"/>
    <x v="118"/>
    <x v="0"/>
    <s v="Marathi"/>
    <x v="1"/>
    <n v="8370"/>
    <n v="55967.4"/>
    <x v="0"/>
    <n v="8537.4"/>
    <x v="28"/>
    <x v="1"/>
  </r>
  <r>
    <n v="10254"/>
    <n v="329"/>
    <x v="118"/>
    <x v="0"/>
    <s v="Marathi"/>
    <x v="12"/>
    <n v="0"/>
    <n v="31860"/>
    <x v="0"/>
    <n v="4860"/>
    <x v="0"/>
    <x v="3"/>
  </r>
  <r>
    <n v="10255"/>
    <n v="330"/>
    <x v="118"/>
    <x v="0"/>
    <s v="Marathi"/>
    <x v="177"/>
    <n v="0"/>
    <n v="32922"/>
    <x v="0"/>
    <n v="5022"/>
    <x v="28"/>
    <x v="0"/>
  </r>
  <r>
    <n v="10256"/>
    <n v="331"/>
    <x v="118"/>
    <x v="0"/>
    <s v="Marathi"/>
    <x v="178"/>
    <n v="0"/>
    <n v="21948"/>
    <x v="0"/>
    <n v="3348"/>
    <x v="28"/>
    <x v="3"/>
  </r>
  <r>
    <n v="10257"/>
    <n v="332"/>
    <x v="118"/>
    <x v="0"/>
    <s v="Marathi"/>
    <x v="179"/>
    <n v="4608"/>
    <n v="30812.16"/>
    <x v="0"/>
    <n v="4700.16"/>
    <x v="0"/>
    <x v="1"/>
  </r>
  <r>
    <n v="10259"/>
    <n v="333"/>
    <x v="118"/>
    <x v="0"/>
    <s v="Marathi"/>
    <x v="118"/>
    <n v="0"/>
    <n v="19116"/>
    <x v="0"/>
    <n v="2916"/>
    <x v="34"/>
    <x v="3"/>
  </r>
  <r>
    <n v="10260"/>
    <n v="334"/>
    <x v="119"/>
    <x v="1"/>
    <s v="Marathi"/>
    <x v="147"/>
    <n v="0"/>
    <n v="43896"/>
    <x v="0"/>
    <n v="6696"/>
    <x v="30"/>
    <x v="8"/>
  </r>
  <r>
    <n v="10261"/>
    <n v="335"/>
    <x v="120"/>
    <x v="0"/>
    <s v="Marathi"/>
    <x v="180"/>
    <n v="0"/>
    <n v="10779.3"/>
    <x v="0"/>
    <n v="1644.3"/>
    <x v="0"/>
    <x v="3"/>
  </r>
  <r>
    <n v="10262"/>
    <n v="336"/>
    <x v="120"/>
    <x v="0"/>
    <s v="Marathi"/>
    <x v="169"/>
    <n v="0"/>
    <n v="37170"/>
    <x v="0"/>
    <n v="5670"/>
    <x v="0"/>
    <x v="3"/>
  </r>
  <r>
    <n v="10263"/>
    <n v="337"/>
    <x v="120"/>
    <x v="0"/>
    <s v="Marathi"/>
    <x v="181"/>
    <n v="7020"/>
    <n v="46940.4"/>
    <x v="0"/>
    <n v="7160.4"/>
    <x v="28"/>
    <x v="1"/>
  </r>
  <r>
    <n v="10264"/>
    <n v="338"/>
    <x v="121"/>
    <x v="0"/>
    <s v="Marathi"/>
    <x v="179"/>
    <n v="4608"/>
    <n v="30812.16"/>
    <x v="0"/>
    <n v="4700.16"/>
    <x v="0"/>
    <x v="1"/>
  </r>
  <r>
    <n v="10265"/>
    <n v="339"/>
    <x v="122"/>
    <x v="5"/>
    <s v="Marathi"/>
    <x v="182"/>
    <n v="0"/>
    <n v="26432"/>
    <x v="0"/>
    <n v="4032"/>
    <x v="31"/>
    <x v="2"/>
  </r>
  <r>
    <n v="10266"/>
    <n v="340"/>
    <x v="123"/>
    <x v="0"/>
    <s v="Marathi"/>
    <x v="183"/>
    <n v="0"/>
    <n v="6195"/>
    <x v="0"/>
    <n v="945"/>
    <x v="0"/>
    <x v="2"/>
  </r>
  <r>
    <n v="10267"/>
    <n v="341"/>
    <x v="123"/>
    <x v="0"/>
    <s v="Marathi"/>
    <x v="9"/>
    <n v="0"/>
    <n v="7434"/>
    <x v="0"/>
    <n v="1134"/>
    <x v="0"/>
    <x v="3"/>
  </r>
  <r>
    <n v="10268"/>
    <n v="342"/>
    <x v="123"/>
    <x v="0"/>
    <s v="Marathi"/>
    <x v="33"/>
    <n v="0"/>
    <n v="14868"/>
    <x v="0"/>
    <n v="2268"/>
    <x v="0"/>
    <x v="1"/>
  </r>
  <r>
    <n v="10269"/>
    <n v="343"/>
    <x v="123"/>
    <x v="0"/>
    <s v="Marathi"/>
    <x v="133"/>
    <n v="0"/>
    <n v="29736"/>
    <x v="0"/>
    <n v="4536"/>
    <x v="28"/>
    <x v="0"/>
  </r>
  <r>
    <n v="10270"/>
    <n v="344"/>
    <x v="124"/>
    <x v="0"/>
    <s v="Marathi"/>
    <x v="184"/>
    <n v="0"/>
    <n v="41152.5"/>
    <x v="0"/>
    <n v="6277.5"/>
    <x v="28"/>
    <x v="3"/>
  </r>
  <r>
    <n v="10271"/>
    <n v="345"/>
    <x v="124"/>
    <x v="0"/>
    <s v="Marathi"/>
    <x v="169"/>
    <n v="0"/>
    <n v="37170"/>
    <x v="0"/>
    <n v="5670"/>
    <x v="0"/>
    <x v="3"/>
  </r>
  <r>
    <n v="10272"/>
    <n v="346"/>
    <x v="124"/>
    <x v="0"/>
    <s v="Marathi"/>
    <x v="185"/>
    <n v="0"/>
    <n v="12744"/>
    <x v="0"/>
    <n v="1944"/>
    <x v="34"/>
    <x v="3"/>
  </r>
  <r>
    <n v="10273"/>
    <n v="347"/>
    <x v="125"/>
    <x v="0"/>
    <s v="Marathi"/>
    <x v="3"/>
    <n v="0"/>
    <n v="26550"/>
    <x v="0"/>
    <n v="4050"/>
    <x v="28"/>
    <x v="2"/>
  </r>
  <r>
    <n v="10275"/>
    <n v="348"/>
    <x v="126"/>
    <x v="2"/>
    <s v="Marathi"/>
    <x v="186"/>
    <n v="0"/>
    <n v="681066.5"/>
    <x v="0"/>
    <n v="103891.5"/>
    <x v="11"/>
    <x v="4"/>
  </r>
  <r>
    <n v="10276"/>
    <n v="349"/>
    <x v="127"/>
    <x v="0"/>
    <s v="Marathi"/>
    <x v="177"/>
    <n v="0"/>
    <n v="32922"/>
    <x v="0"/>
    <n v="5022"/>
    <x v="28"/>
    <x v="7"/>
  </r>
  <r>
    <n v="10277"/>
    <n v="350"/>
    <x v="127"/>
    <x v="0"/>
    <s v="Marathi"/>
    <x v="25"/>
    <n v="0"/>
    <n v="39825"/>
    <x v="0"/>
    <n v="6075"/>
    <x v="28"/>
    <x v="3"/>
  </r>
  <r>
    <n v="10278"/>
    <n v="351"/>
    <x v="127"/>
    <x v="0"/>
    <s v="Marathi"/>
    <x v="187"/>
    <n v="0"/>
    <n v="28036.799999999999"/>
    <x v="0"/>
    <n v="4276.8"/>
    <x v="18"/>
    <x v="1"/>
  </r>
  <r>
    <n v="10279"/>
    <n v="352"/>
    <x v="128"/>
    <x v="0"/>
    <s v="Marathi"/>
    <x v="137"/>
    <n v="5022"/>
    <n v="33580.44"/>
    <x v="0"/>
    <n v="5122.4399999999996"/>
    <x v="18"/>
    <x v="1"/>
  </r>
  <r>
    <n v="10280"/>
    <n v="353"/>
    <x v="128"/>
    <x v="0"/>
    <s v="Marathi"/>
    <x v="146"/>
    <n v="4860"/>
    <n v="32497.200000000001"/>
    <x v="0"/>
    <n v="4957.2"/>
    <x v="18"/>
    <x v="1"/>
  </r>
  <r>
    <n v="10281"/>
    <n v="354"/>
    <x v="128"/>
    <x v="0"/>
    <s v="Marathi"/>
    <x v="188"/>
    <n v="0"/>
    <n v="41300"/>
    <x v="0"/>
    <n v="6300"/>
    <x v="18"/>
    <x v="7"/>
  </r>
  <r>
    <n v="10282"/>
    <n v="355"/>
    <x v="128"/>
    <x v="0"/>
    <s v="Marathi"/>
    <x v="189"/>
    <n v="5832"/>
    <n v="38996.639999999999"/>
    <x v="0"/>
    <n v="5948.64"/>
    <x v="18"/>
    <x v="1"/>
  </r>
  <r>
    <n v="10283"/>
    <n v="356"/>
    <x v="128"/>
    <x v="0"/>
    <s v="Marathi"/>
    <x v="190"/>
    <n v="0"/>
    <n v="35116.800000000003"/>
    <x v="0"/>
    <n v="5356.8"/>
    <x v="7"/>
    <x v="2"/>
  </r>
  <r>
    <n v="10284"/>
    <n v="357"/>
    <x v="128"/>
    <x v="0"/>
    <s v="Marathi"/>
    <x v="13"/>
    <n v="1080"/>
    <n v="7221.6"/>
    <x v="0"/>
    <n v="1101.5999999999999"/>
    <x v="35"/>
    <x v="1"/>
  </r>
  <r>
    <n v="10285"/>
    <n v="358"/>
    <x v="128"/>
    <x v="0"/>
    <s v="Marathi"/>
    <x v="160"/>
    <n v="1512"/>
    <n v="10110.24"/>
    <x v="0"/>
    <n v="1542.24"/>
    <x v="35"/>
    <x v="1"/>
  </r>
  <r>
    <n v="10286"/>
    <n v="359"/>
    <x v="128"/>
    <x v="0"/>
    <s v="Marathi"/>
    <x v="191"/>
    <n v="3024"/>
    <n v="20220.48"/>
    <x v="0"/>
    <n v="3084.48"/>
    <x v="35"/>
    <x v="1"/>
  </r>
  <r>
    <n v="10287"/>
    <n v="360"/>
    <x v="128"/>
    <x v="0"/>
    <s v="Marathi"/>
    <x v="192"/>
    <n v="1404"/>
    <n v="9388.08"/>
    <x v="0"/>
    <n v="1432.08"/>
    <x v="0"/>
    <x v="1"/>
  </r>
  <r>
    <n v="10288"/>
    <n v="361"/>
    <x v="128"/>
    <x v="0"/>
    <s v="Marathi"/>
    <x v="193"/>
    <n v="936"/>
    <n v="6258.72"/>
    <x v="0"/>
    <n v="954.72"/>
    <x v="0"/>
    <x v="1"/>
  </r>
  <r>
    <n v="10289"/>
    <n v="362"/>
    <x v="129"/>
    <x v="0"/>
    <s v="Marathi"/>
    <x v="194"/>
    <n v="0"/>
    <n v="1990.66"/>
    <x v="0"/>
    <n v="303.66000000000003"/>
    <x v="0"/>
    <x v="3"/>
  </r>
  <r>
    <n v="10290"/>
    <n v="363"/>
    <x v="128"/>
    <x v="0"/>
    <s v="Marathi"/>
    <x v="195"/>
    <n v="0"/>
    <n v="4625.6000000000004"/>
    <x v="0"/>
    <n v="705.6"/>
    <x v="0"/>
    <x v="3"/>
  </r>
  <r>
    <n v="10291"/>
    <n v="364"/>
    <x v="130"/>
    <x v="0"/>
    <s v="Marathi"/>
    <x v="196"/>
    <n v="0"/>
    <n v="5615.62"/>
    <x v="0"/>
    <n v="856.62"/>
    <x v="36"/>
    <x v="1"/>
  </r>
  <r>
    <n v="10292"/>
    <n v="365"/>
    <x v="130"/>
    <x v="0"/>
    <s v="Marathi"/>
    <x v="177"/>
    <n v="0"/>
    <n v="32922"/>
    <x v="0"/>
    <n v="5022"/>
    <x v="18"/>
    <x v="2"/>
  </r>
  <r>
    <n v="10293"/>
    <n v="366"/>
    <x v="130"/>
    <x v="0"/>
    <s v="Marathi"/>
    <x v="197"/>
    <n v="0"/>
    <n v="42525"/>
    <x v="0"/>
    <n v="2025"/>
    <x v="18"/>
    <x v="2"/>
  </r>
  <r>
    <n v="10294"/>
    <n v="367"/>
    <x v="130"/>
    <x v="0"/>
    <s v="Marathi"/>
    <x v="198"/>
    <n v="0"/>
    <n v="49383"/>
    <x v="0"/>
    <n v="7533"/>
    <x v="18"/>
    <x v="2"/>
  </r>
  <r>
    <n v="10295"/>
    <n v="368"/>
    <x v="131"/>
    <x v="2"/>
    <s v="Marathi"/>
    <x v="27"/>
    <n v="0"/>
    <n v="0"/>
    <x v="0"/>
    <n v="0"/>
    <x v="11"/>
    <x v="4"/>
  </r>
  <r>
    <n v="10296"/>
    <n v="369"/>
    <x v="132"/>
    <x v="0"/>
    <s v="Marathi"/>
    <x v="33"/>
    <n v="0"/>
    <n v="14868"/>
    <x v="0"/>
    <n v="2268"/>
    <x v="19"/>
    <x v="2"/>
  </r>
  <r>
    <n v="10297"/>
    <n v="370"/>
    <x v="133"/>
    <x v="0"/>
    <s v="Marathi"/>
    <x v="146"/>
    <n v="0"/>
    <n v="38232"/>
    <x v="0"/>
    <n v="5832"/>
    <x v="18"/>
    <x v="1"/>
  </r>
  <r>
    <n v="10298"/>
    <n v="371"/>
    <x v="133"/>
    <x v="0"/>
    <s v="Marathi"/>
    <x v="146"/>
    <n v="4860"/>
    <n v="32497.200000000001"/>
    <x v="0"/>
    <n v="4957.2"/>
    <x v="18"/>
    <x v="1"/>
  </r>
  <r>
    <n v="10299"/>
    <n v="372"/>
    <x v="133"/>
    <x v="0"/>
    <s v="Marathi"/>
    <x v="25"/>
    <n v="5062.5"/>
    <n v="33851.25"/>
    <x v="0"/>
    <n v="5163.76"/>
    <x v="19"/>
    <x v="1"/>
  </r>
  <r>
    <n v="10300"/>
    <n v="373"/>
    <x v="133"/>
    <x v="0"/>
    <s v="Marathi"/>
    <x v="199"/>
    <n v="0"/>
    <n v="73632"/>
    <x v="0"/>
    <n v="11232"/>
    <x v="8"/>
    <x v="3"/>
  </r>
  <r>
    <n v="10301"/>
    <n v="374"/>
    <x v="133"/>
    <x v="0"/>
    <s v="Marathi"/>
    <x v="200"/>
    <n v="0"/>
    <n v="61360"/>
    <x v="0"/>
    <n v="9360"/>
    <x v="8"/>
    <x v="0"/>
  </r>
  <r>
    <n v="10302"/>
    <n v="375"/>
    <x v="133"/>
    <x v="0"/>
    <s v="Marathi"/>
    <x v="201"/>
    <n v="7920"/>
    <n v="52958.400000000001"/>
    <x v="0"/>
    <n v="8078.4"/>
    <x v="0"/>
    <x v="1"/>
  </r>
  <r>
    <n v="10303"/>
    <n v="376"/>
    <x v="133"/>
    <x v="0"/>
    <s v="Marathi"/>
    <x v="202"/>
    <n v="1950.45"/>
    <n v="13042.01"/>
    <x v="0"/>
    <n v="1989.46"/>
    <x v="0"/>
    <x v="1"/>
  </r>
  <r>
    <n v="10304"/>
    <n v="377"/>
    <x v="133"/>
    <x v="0"/>
    <s v="Marathi"/>
    <x v="203"/>
    <n v="0"/>
    <n v="34217.64"/>
    <x v="0"/>
    <n v="5219.6400000000003"/>
    <x v="18"/>
    <x v="9"/>
  </r>
  <r>
    <n v="10306"/>
    <n v="378"/>
    <x v="133"/>
    <x v="0"/>
    <s v="Marathi"/>
    <x v="204"/>
    <n v="0"/>
    <n v="34220"/>
    <x v="0"/>
    <n v="5220"/>
    <x v="18"/>
    <x v="9"/>
  </r>
  <r>
    <n v="10307"/>
    <n v="379"/>
    <x v="134"/>
    <x v="0"/>
    <s v="Marathi"/>
    <x v="205"/>
    <n v="3078"/>
    <n v="20581.560000000001"/>
    <x v="0"/>
    <n v="3139.56"/>
    <x v="0"/>
    <x v="1"/>
  </r>
  <r>
    <n v="10308"/>
    <n v="380"/>
    <x v="134"/>
    <x v="0"/>
    <s v="Marathi"/>
    <x v="206"/>
    <n v="13110"/>
    <n v="87662.2"/>
    <x v="0"/>
    <n v="13372.2"/>
    <x v="0"/>
    <x v="1"/>
  </r>
  <r>
    <n v="10309"/>
    <n v="381"/>
    <x v="134"/>
    <x v="0"/>
    <s v="Marathi"/>
    <x v="207"/>
    <n v="0"/>
    <n v="70800"/>
    <x v="0"/>
    <n v="10800"/>
    <x v="37"/>
    <x v="0"/>
  </r>
  <r>
    <n v="10310"/>
    <n v="382"/>
    <x v="135"/>
    <x v="0"/>
    <s v="Marathi"/>
    <x v="208"/>
    <n v="0"/>
    <n v="41414.46"/>
    <x v="0"/>
    <n v="6317.46"/>
    <x v="18"/>
    <x v="9"/>
  </r>
  <r>
    <n v="10311"/>
    <n v="383"/>
    <x v="135"/>
    <x v="0"/>
    <s v="Marathi"/>
    <x v="12"/>
    <n v="0"/>
    <n v="31860"/>
    <x v="0"/>
    <n v="4860"/>
    <x v="18"/>
    <x v="0"/>
  </r>
  <r>
    <n v="10312"/>
    <n v="384"/>
    <x v="136"/>
    <x v="0"/>
    <s v="Marathi"/>
    <x v="209"/>
    <n v="11880"/>
    <n v="79437.600000000006"/>
    <x v="0"/>
    <n v="12117.6"/>
    <x v="38"/>
    <x v="1"/>
  </r>
  <r>
    <n v="10313"/>
    <n v="385"/>
    <x v="136"/>
    <x v="0"/>
    <s v="Marathi"/>
    <x v="23"/>
    <n v="0"/>
    <n v="55755"/>
    <x v="0"/>
    <n v="8505"/>
    <x v="38"/>
    <x v="3"/>
  </r>
  <r>
    <n v="10314"/>
    <n v="386"/>
    <x v="136"/>
    <x v="0"/>
    <s v="Marathi"/>
    <x v="25"/>
    <n v="0"/>
    <n v="39825"/>
    <x v="0"/>
    <n v="6075"/>
    <x v="38"/>
    <x v="0"/>
  </r>
  <r>
    <n v="10315"/>
    <n v="387"/>
    <x v="137"/>
    <x v="6"/>
    <s v="Marathi"/>
    <x v="210"/>
    <n v="0"/>
    <n v="29603.84"/>
    <x v="0"/>
    <n v="4515.84"/>
    <x v="39"/>
    <x v="10"/>
  </r>
  <r>
    <n v="10316"/>
    <n v="388"/>
    <x v="137"/>
    <x v="0"/>
    <s v="Marathi"/>
    <x v="211"/>
    <n v="0"/>
    <n v="67673"/>
    <x v="0"/>
    <n v="10323"/>
    <x v="39"/>
    <x v="9"/>
  </r>
  <r>
    <n v="10317"/>
    <n v="389"/>
    <x v="138"/>
    <x v="0"/>
    <s v="Marathi"/>
    <x v="9"/>
    <n v="0"/>
    <n v="7434"/>
    <x v="0"/>
    <n v="1134"/>
    <x v="39"/>
    <x v="3"/>
  </r>
  <r>
    <n v="10318"/>
    <n v="390"/>
    <x v="138"/>
    <x v="0"/>
    <s v="Marathi"/>
    <x v="212"/>
    <n v="0"/>
    <n v="6637.5"/>
    <x v="0"/>
    <n v="1012.5"/>
    <x v="39"/>
    <x v="7"/>
  </r>
  <r>
    <n v="10319"/>
    <n v="391"/>
    <x v="138"/>
    <x v="0"/>
    <s v="Marathi"/>
    <x v="16"/>
    <n v="2376"/>
    <n v="15887.52"/>
    <x v="0"/>
    <n v="2423.52"/>
    <x v="39"/>
    <x v="1"/>
  </r>
  <r>
    <n v="10320"/>
    <n v="392"/>
    <x v="138"/>
    <x v="0"/>
    <s v="Marathi"/>
    <x v="213"/>
    <n v="0"/>
    <n v="13876.8"/>
    <x v="0"/>
    <n v="2116.8000000000002"/>
    <x v="39"/>
    <x v="10"/>
  </r>
  <r>
    <n v="10322"/>
    <n v="393"/>
    <x v="139"/>
    <x v="0"/>
    <s v="Marathi"/>
    <x v="214"/>
    <n v="0"/>
    <n v="60085.599999999999"/>
    <x v="0"/>
    <n v="9165.6"/>
    <x v="18"/>
    <x v="1"/>
  </r>
  <r>
    <n v="10323"/>
    <n v="394"/>
    <x v="140"/>
    <x v="0"/>
    <s v="Marathi"/>
    <x v="215"/>
    <n v="0"/>
    <n v="76700"/>
    <x v="0"/>
    <n v="11700"/>
    <x v="39"/>
    <x v="1"/>
  </r>
  <r>
    <n v="10324"/>
    <n v="395"/>
    <x v="141"/>
    <x v="0"/>
    <s v="Marathi"/>
    <x v="208"/>
    <n v="0"/>
    <n v="41414.46"/>
    <x v="0"/>
    <n v="6317.46"/>
    <x v="18"/>
    <x v="9"/>
  </r>
  <r>
    <n v="10325"/>
    <n v="396"/>
    <x v="141"/>
    <x v="0"/>
    <s v="Marathi"/>
    <x v="208"/>
    <n v="0"/>
    <n v="41414.46"/>
    <x v="0"/>
    <n v="6317.46"/>
    <x v="18"/>
    <x v="9"/>
  </r>
  <r>
    <n v="10326"/>
    <n v="397"/>
    <x v="142"/>
    <x v="0"/>
    <s v="Marathi"/>
    <x v="216"/>
    <n v="0"/>
    <n v="34221.18"/>
    <x v="0"/>
    <n v="5220.18"/>
    <x v="18"/>
    <x v="9"/>
  </r>
  <r>
    <n v="10327"/>
    <n v="398"/>
    <x v="142"/>
    <x v="0"/>
    <s v="Marathi"/>
    <x v="203"/>
    <n v="0"/>
    <n v="34217.64"/>
    <x v="0"/>
    <n v="5219.6400000000003"/>
    <x v="40"/>
    <x v="9"/>
  </r>
  <r>
    <n v="10328"/>
    <n v="399"/>
    <x v="142"/>
    <x v="0"/>
    <s v="Marathi"/>
    <x v="217"/>
    <n v="0"/>
    <n v="117998.82"/>
    <x v="0"/>
    <n v="17999.82"/>
    <x v="38"/>
    <x v="7"/>
  </r>
  <r>
    <n v="10329"/>
    <n v="400"/>
    <x v="142"/>
    <x v="0"/>
    <s v="Marathi"/>
    <x v="116"/>
    <n v="0"/>
    <n v="19470"/>
    <x v="0"/>
    <n v="2970"/>
    <x v="41"/>
    <x v="7"/>
  </r>
  <r>
    <n v="10330"/>
    <n v="401"/>
    <x v="142"/>
    <x v="2"/>
    <s v="Marathi"/>
    <x v="218"/>
    <n v="0"/>
    <n v="289100"/>
    <x v="0"/>
    <n v="44100"/>
    <x v="11"/>
    <x v="4"/>
  </r>
  <r>
    <n v="10331"/>
    <n v="402"/>
    <x v="143"/>
    <x v="0"/>
    <s v="Marathi"/>
    <x v="219"/>
    <n v="0"/>
    <n v="41453.4"/>
    <x v="0"/>
    <n v="6323.4"/>
    <x v="18"/>
    <x v="9"/>
  </r>
  <r>
    <n v="10332"/>
    <n v="403"/>
    <x v="143"/>
    <x v="0"/>
    <s v="Marathi"/>
    <x v="27"/>
    <n v="0"/>
    <n v="0"/>
    <x v="0"/>
    <n v="0"/>
    <x v="28"/>
    <x v="7"/>
  </r>
  <r>
    <n v="10333"/>
    <n v="404"/>
    <x v="143"/>
    <x v="0"/>
    <s v="Marathi"/>
    <x v="220"/>
    <n v="8748"/>
    <n v="58494.96"/>
    <x v="0"/>
    <n v="8922.9599999999991"/>
    <x v="28"/>
    <x v="1"/>
  </r>
  <r>
    <n v="10334"/>
    <n v="405"/>
    <x v="143"/>
    <x v="0"/>
    <s v="Marathi"/>
    <x v="221"/>
    <n v="0"/>
    <n v="23895"/>
    <x v="0"/>
    <n v="3645"/>
    <x v="28"/>
    <x v="3"/>
  </r>
  <r>
    <n v="10335"/>
    <n v="406"/>
    <x v="144"/>
    <x v="2"/>
    <s v="Marathi"/>
    <x v="222"/>
    <n v="0"/>
    <n v="309750"/>
    <x v="0"/>
    <n v="47250"/>
    <x v="11"/>
    <x v="4"/>
  </r>
  <r>
    <n v="10336"/>
    <n v="407"/>
    <x v="144"/>
    <x v="2"/>
    <s v="Marathi"/>
    <x v="218"/>
    <n v="0"/>
    <n v="289100"/>
    <x v="0"/>
    <n v="44100"/>
    <x v="11"/>
    <x v="4"/>
  </r>
  <r>
    <n v="10337"/>
    <n v="408"/>
    <x v="144"/>
    <x v="0"/>
    <s v="Marathi"/>
    <x v="146"/>
    <n v="4860"/>
    <n v="32497.200000000001"/>
    <x v="0"/>
    <n v="4957.2"/>
    <x v="28"/>
    <x v="1"/>
  </r>
  <r>
    <n v="10338"/>
    <n v="409"/>
    <x v="144"/>
    <x v="0"/>
    <s v="Marathi"/>
    <x v="223"/>
    <n v="0"/>
    <n v="41418"/>
    <x v="0"/>
    <n v="6318"/>
    <x v="18"/>
    <x v="9"/>
  </r>
  <r>
    <n v="10339"/>
    <n v="410"/>
    <x v="145"/>
    <x v="0"/>
    <s v="Marathi"/>
    <x v="224"/>
    <n v="0"/>
    <n v="9416.4"/>
    <x v="0"/>
    <n v="1436.4"/>
    <x v="42"/>
    <x v="3"/>
  </r>
  <r>
    <n v="10340"/>
    <n v="411"/>
    <x v="146"/>
    <x v="0"/>
    <s v="Marathi"/>
    <x v="225"/>
    <n v="7260"/>
    <n v="48545.2"/>
    <x v="0"/>
    <n v="7405.2"/>
    <x v="42"/>
    <x v="1"/>
  </r>
  <r>
    <n v="10341"/>
    <n v="412"/>
    <x v="146"/>
    <x v="0"/>
    <s v="Marathi"/>
    <x v="226"/>
    <n v="0"/>
    <n v="32355.599999999999"/>
    <x v="0"/>
    <n v="4935.6000000000004"/>
    <x v="18"/>
    <x v="7"/>
  </r>
  <r>
    <n v="10342"/>
    <n v="413"/>
    <x v="146"/>
    <x v="0"/>
    <s v="Marathi"/>
    <x v="227"/>
    <n v="0"/>
    <n v="24691.5"/>
    <x v="0"/>
    <n v="3766.5"/>
    <x v="28"/>
    <x v="3"/>
  </r>
  <r>
    <n v="10343"/>
    <n v="414"/>
    <x v="146"/>
    <x v="0"/>
    <s v="Marathi"/>
    <x v="228"/>
    <n v="0"/>
    <n v="14814.9"/>
    <x v="0"/>
    <n v="2259.9"/>
    <x v="28"/>
    <x v="2"/>
  </r>
  <r>
    <n v="10344"/>
    <n v="415"/>
    <x v="146"/>
    <x v="0"/>
    <s v="Marathi"/>
    <x v="229"/>
    <n v="0"/>
    <n v="44005.74"/>
    <x v="0"/>
    <n v="6712.74"/>
    <x v="18"/>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E80261-3F25-4956-B27C-F4BB7ABD9F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A4" firstHeaderRow="1" firstDataRow="1" firstDataCol="0"/>
  <pivotFields count="15">
    <pivotField dataField="1" showAll="0"/>
    <pivotField showAll="0"/>
    <pivotField numFmtId="14" showAll="0">
      <items count="148">
        <item x="0"/>
        <item x="2"/>
        <item x="4"/>
        <item x="3"/>
        <item x="1"/>
        <item x="6"/>
        <item x="5"/>
        <item x="7"/>
        <item x="8"/>
        <item x="9"/>
        <item x="10"/>
        <item x="11"/>
        <item x="12"/>
        <item x="13"/>
        <item x="14"/>
        <item x="15"/>
        <item x="16"/>
        <item x="17"/>
        <item x="18"/>
        <item x="19"/>
        <item x="21"/>
        <item x="22"/>
        <item x="23"/>
        <item x="24"/>
        <item x="25"/>
        <item x="26"/>
        <item x="27"/>
        <item x="28"/>
        <item x="29"/>
        <item x="30"/>
        <item x="31"/>
        <item x="32"/>
        <item x="20"/>
        <item x="33"/>
        <item x="34"/>
        <item x="35"/>
        <item x="36"/>
        <item x="37"/>
        <item x="38"/>
        <item x="39"/>
        <item x="40"/>
        <item x="41"/>
        <item x="42"/>
        <item x="43"/>
        <item x="44"/>
        <item x="47"/>
        <item x="45"/>
        <item x="46"/>
        <item x="48"/>
        <item x="49"/>
        <item x="50"/>
        <item x="51"/>
        <item x="52"/>
        <item x="53"/>
        <item x="54"/>
        <item x="55"/>
        <item x="56"/>
        <item x="57"/>
        <item x="62"/>
        <item x="58"/>
        <item x="59"/>
        <item x="60"/>
        <item x="61"/>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10"/>
        <item x="111"/>
        <item x="112"/>
        <item x="113"/>
        <item x="115"/>
        <item x="114"/>
        <item x="10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showAll="0">
      <items count="10">
        <item x="3"/>
        <item x="0"/>
        <item m="1" x="8"/>
        <item x="4"/>
        <item x="6"/>
        <item x="2"/>
        <item x="5"/>
        <item m="1" x="7"/>
        <item x="1"/>
        <item t="default"/>
      </items>
    </pivotField>
    <pivotField showAll="0"/>
    <pivotField showAll="0"/>
    <pivotField showAll="0"/>
    <pivotField showAll="0"/>
    <pivotField showAll="0">
      <items count="3">
        <item x="1"/>
        <item x="0"/>
        <item t="default"/>
      </items>
    </pivotField>
    <pivotField showAll="0"/>
    <pivotField showAll="0">
      <items count="44">
        <item x="4"/>
        <item x="39"/>
        <item x="34"/>
        <item x="0"/>
        <item x="9"/>
        <item x="37"/>
        <item x="19"/>
        <item x="25"/>
        <item x="30"/>
        <item x="12"/>
        <item x="10"/>
        <item x="2"/>
        <item x="42"/>
        <item x="32"/>
        <item x="1"/>
        <item x="11"/>
        <item x="14"/>
        <item x="36"/>
        <item x="27"/>
        <item x="28"/>
        <item x="8"/>
        <item x="13"/>
        <item x="33"/>
        <item x="15"/>
        <item x="35"/>
        <item x="5"/>
        <item x="3"/>
        <item x="6"/>
        <item x="26"/>
        <item x="16"/>
        <item x="31"/>
        <item x="22"/>
        <item x="7"/>
        <item x="38"/>
        <item x="20"/>
        <item x="23"/>
        <item x="21"/>
        <item x="29"/>
        <item x="24"/>
        <item x="41"/>
        <item x="17"/>
        <item x="40"/>
        <item x="18"/>
        <item t="default"/>
      </items>
    </pivotField>
    <pivotField showAll="0">
      <items count="12">
        <item x="1"/>
        <item x="10"/>
        <item x="9"/>
        <item x="3"/>
        <item x="6"/>
        <item x="8"/>
        <item x="0"/>
        <item x="7"/>
        <item x="2"/>
        <item x="5"/>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Items count="1">
    <i/>
  </rowItems>
  <colItems count="1">
    <i/>
  </colItems>
  <dataFields count="1">
    <dataField name="Count of Id" fld="0" subtotal="count" baseField="0" baseItem="0"/>
  </dataFields>
  <chartFormats count="11">
    <chartFormat chart="0"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6" format="4">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7" format="4">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 chart="10" format="4">
      <pivotArea type="data" outline="0" fieldPosition="0">
        <references count="1">
          <reference field="4294967294" count="1" selected="0">
            <x v="0"/>
          </reference>
        </references>
      </pivotArea>
    </chartFormat>
    <chartFormat chart="8"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27ED5BB-BC0E-43E1-9613-EEC089C6CC7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14" firstHeaderRow="1" firstDataRow="1" firstDataCol="1"/>
  <pivotFields count="15">
    <pivotField showAll="0"/>
    <pivotField showAll="0"/>
    <pivotField numFmtId="14" showAll="0">
      <items count="148">
        <item x="0"/>
        <item x="2"/>
        <item x="4"/>
        <item x="3"/>
        <item x="1"/>
        <item x="6"/>
        <item x="5"/>
        <item x="7"/>
        <item x="8"/>
        <item x="9"/>
        <item x="10"/>
        <item x="11"/>
        <item x="12"/>
        <item x="13"/>
        <item x="14"/>
        <item x="15"/>
        <item x="16"/>
        <item x="17"/>
        <item x="18"/>
        <item x="19"/>
        <item x="21"/>
        <item x="22"/>
        <item x="23"/>
        <item x="24"/>
        <item x="25"/>
        <item x="26"/>
        <item x="27"/>
        <item x="28"/>
        <item x="29"/>
        <item x="30"/>
        <item x="31"/>
        <item x="32"/>
        <item x="20"/>
        <item x="33"/>
        <item x="34"/>
        <item x="35"/>
        <item x="36"/>
        <item x="37"/>
        <item x="38"/>
        <item x="39"/>
        <item x="40"/>
        <item x="41"/>
        <item x="42"/>
        <item x="43"/>
        <item x="44"/>
        <item x="47"/>
        <item x="45"/>
        <item x="46"/>
        <item x="48"/>
        <item x="49"/>
        <item x="50"/>
        <item x="51"/>
        <item x="52"/>
        <item x="53"/>
        <item x="54"/>
        <item x="55"/>
        <item x="56"/>
        <item x="57"/>
        <item x="62"/>
        <item x="58"/>
        <item x="59"/>
        <item x="60"/>
        <item x="61"/>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10"/>
        <item x="111"/>
        <item x="112"/>
        <item x="113"/>
        <item x="115"/>
        <item x="114"/>
        <item x="10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showAll="0">
      <items count="10">
        <item x="3"/>
        <item x="0"/>
        <item m="1" x="8"/>
        <item x="4"/>
        <item x="6"/>
        <item x="2"/>
        <item x="5"/>
        <item m="1" x="7"/>
        <item x="1"/>
        <item t="default"/>
      </items>
    </pivotField>
    <pivotField showAll="0"/>
    <pivotField showAll="0"/>
    <pivotField showAll="0"/>
    <pivotField showAll="0"/>
    <pivotField showAll="0">
      <items count="3">
        <item x="1"/>
        <item x="0"/>
        <item t="default"/>
      </items>
    </pivotField>
    <pivotField showAll="0"/>
    <pivotField showAll="0">
      <items count="44">
        <item x="4"/>
        <item x="39"/>
        <item x="34"/>
        <item x="0"/>
        <item x="9"/>
        <item x="37"/>
        <item x="19"/>
        <item x="25"/>
        <item x="30"/>
        <item x="12"/>
        <item x="10"/>
        <item x="2"/>
        <item x="42"/>
        <item x="32"/>
        <item x="1"/>
        <item x="11"/>
        <item x="14"/>
        <item x="36"/>
        <item x="27"/>
        <item x="28"/>
        <item x="8"/>
        <item x="13"/>
        <item x="33"/>
        <item x="15"/>
        <item x="35"/>
        <item x="5"/>
        <item x="3"/>
        <item x="6"/>
        <item x="26"/>
        <item x="16"/>
        <item x="31"/>
        <item x="22"/>
        <item x="7"/>
        <item x="38"/>
        <item x="20"/>
        <item x="23"/>
        <item x="21"/>
        <item x="29"/>
        <item x="24"/>
        <item x="41"/>
        <item x="17"/>
        <item x="40"/>
        <item x="18"/>
        <item t="default"/>
      </items>
    </pivotField>
    <pivotField axis="axisRow" dataField="1" showAll="0">
      <items count="12">
        <item x="1"/>
        <item x="10"/>
        <item x="9"/>
        <item x="3"/>
        <item x="6"/>
        <item x="8"/>
        <item x="0"/>
        <item x="7"/>
        <item x="2"/>
        <item x="5"/>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1"/>
  </rowFields>
  <rowItems count="11">
    <i>
      <x/>
    </i>
    <i>
      <x v="1"/>
    </i>
    <i>
      <x v="2"/>
    </i>
    <i>
      <x v="3"/>
    </i>
    <i>
      <x v="4"/>
    </i>
    <i>
      <x v="5"/>
    </i>
    <i>
      <x v="6"/>
    </i>
    <i>
      <x v="7"/>
    </i>
    <i>
      <x v="8"/>
    </i>
    <i>
      <x v="9"/>
    </i>
    <i>
      <x v="10"/>
    </i>
  </rowItems>
  <colItems count="1">
    <i/>
  </colItems>
  <dataFields count="1">
    <dataField name="Count of PublicationName" fld="11"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89683F-309B-44B5-855D-73B2F369AFC0}"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3" firstHeaderRow="1" firstDataRow="1" firstDataCol="1"/>
  <pivotFields count="15">
    <pivotField showAll="0"/>
    <pivotField dataField="1" showAll="0"/>
    <pivotField numFmtId="14" showAll="0">
      <items count="148">
        <item x="0"/>
        <item x="2"/>
        <item x="4"/>
        <item x="3"/>
        <item x="1"/>
        <item x="6"/>
        <item x="5"/>
        <item x="7"/>
        <item x="8"/>
        <item x="9"/>
        <item x="10"/>
        <item x="11"/>
        <item x="12"/>
        <item x="13"/>
        <item x="14"/>
        <item x="15"/>
        <item x="16"/>
        <item x="17"/>
        <item x="18"/>
        <item x="19"/>
        <item x="21"/>
        <item x="22"/>
        <item x="23"/>
        <item x="24"/>
        <item x="25"/>
        <item x="26"/>
        <item x="27"/>
        <item x="28"/>
        <item x="29"/>
        <item x="30"/>
        <item x="31"/>
        <item x="32"/>
        <item x="20"/>
        <item x="33"/>
        <item x="34"/>
        <item x="35"/>
        <item x="36"/>
        <item x="37"/>
        <item x="38"/>
        <item x="39"/>
        <item x="40"/>
        <item x="41"/>
        <item x="42"/>
        <item x="43"/>
        <item x="44"/>
        <item x="47"/>
        <item x="45"/>
        <item x="46"/>
        <item x="48"/>
        <item x="49"/>
        <item x="50"/>
        <item x="51"/>
        <item x="52"/>
        <item x="53"/>
        <item x="54"/>
        <item x="55"/>
        <item x="56"/>
        <item x="57"/>
        <item x="62"/>
        <item x="58"/>
        <item x="59"/>
        <item x="60"/>
        <item x="61"/>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10"/>
        <item x="111"/>
        <item x="112"/>
        <item x="113"/>
        <item x="115"/>
        <item x="114"/>
        <item x="10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showAll="0">
      <items count="10">
        <item x="3"/>
        <item x="0"/>
        <item m="1" x="8"/>
        <item x="4"/>
        <item x="6"/>
        <item x="2"/>
        <item x="5"/>
        <item m="1" x="7"/>
        <item x="1"/>
        <item t="default"/>
      </items>
    </pivotField>
    <pivotField showAll="0"/>
    <pivotField showAll="0"/>
    <pivotField showAll="0"/>
    <pivotField showAll="0"/>
    <pivotField showAll="0">
      <items count="3">
        <item x="1"/>
        <item x="0"/>
        <item t="default"/>
      </items>
    </pivotField>
    <pivotField showAll="0"/>
    <pivotField axis="axisRow" showAll="0" measureFilter="1" sortType="descending">
      <items count="44">
        <item x="4"/>
        <item x="39"/>
        <item x="34"/>
        <item x="0"/>
        <item x="9"/>
        <item x="37"/>
        <item x="19"/>
        <item x="25"/>
        <item x="30"/>
        <item x="12"/>
        <item x="10"/>
        <item x="2"/>
        <item x="42"/>
        <item x="32"/>
        <item x="1"/>
        <item x="11"/>
        <item x="14"/>
        <item x="36"/>
        <item x="27"/>
        <item x="28"/>
        <item x="8"/>
        <item x="13"/>
        <item x="33"/>
        <item x="15"/>
        <item x="35"/>
        <item x="5"/>
        <item x="3"/>
        <item x="6"/>
        <item x="26"/>
        <item x="16"/>
        <item x="31"/>
        <item x="22"/>
        <item x="7"/>
        <item x="38"/>
        <item x="20"/>
        <item x="23"/>
        <item x="21"/>
        <item x="29"/>
        <item x="24"/>
        <item x="41"/>
        <item x="17"/>
        <item x="40"/>
        <item x="18"/>
        <item t="default"/>
      </items>
      <autoSortScope>
        <pivotArea dataOnly="0" outline="0" fieldPosition="0">
          <references count="1">
            <reference field="4294967294" count="1" selected="0">
              <x v="0"/>
            </reference>
          </references>
        </pivotArea>
      </autoSortScope>
    </pivotField>
    <pivotField showAll="0">
      <items count="12">
        <item x="1"/>
        <item x="10"/>
        <item x="9"/>
        <item x="3"/>
        <item x="6"/>
        <item x="8"/>
        <item x="0"/>
        <item x="7"/>
        <item x="2"/>
        <item x="5"/>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0"/>
  </rowFields>
  <rowItems count="10">
    <i>
      <x v="3"/>
    </i>
    <i>
      <x v="15"/>
    </i>
    <i>
      <x v="42"/>
    </i>
    <i>
      <x v="19"/>
    </i>
    <i>
      <x v="14"/>
    </i>
    <i>
      <x v="40"/>
    </i>
    <i>
      <x v="20"/>
    </i>
    <i>
      <x v="32"/>
    </i>
    <i>
      <x v="28"/>
    </i>
    <i>
      <x v="6"/>
    </i>
  </rowItems>
  <colItems count="1">
    <i/>
  </colItems>
  <dataFields count="1">
    <dataField name="Count of RisterOrderNo" fld="1" subtotal="count" baseField="10" baseItem="0"/>
  </dataFields>
  <pivotTableStyleInfo name="PivotStyleLight16"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DC6C16-E33C-41AD-9995-9CE9ED6B1B72}"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0" firstHeaderRow="1" firstDataRow="1" firstDataCol="1"/>
  <pivotFields count="15">
    <pivotField showAll="0"/>
    <pivotField dataField="1" showAll="0"/>
    <pivotField numFmtId="14" showAll="0">
      <items count="148">
        <item x="0"/>
        <item x="2"/>
        <item x="4"/>
        <item x="3"/>
        <item x="1"/>
        <item x="6"/>
        <item x="5"/>
        <item x="7"/>
        <item x="8"/>
        <item x="9"/>
        <item x="10"/>
        <item x="11"/>
        <item x="12"/>
        <item x="13"/>
        <item x="14"/>
        <item x="15"/>
        <item x="16"/>
        <item x="17"/>
        <item x="18"/>
        <item x="19"/>
        <item x="21"/>
        <item x="22"/>
        <item x="23"/>
        <item x="24"/>
        <item x="25"/>
        <item x="26"/>
        <item x="27"/>
        <item x="28"/>
        <item x="29"/>
        <item x="30"/>
        <item x="31"/>
        <item x="32"/>
        <item x="20"/>
        <item x="33"/>
        <item x="34"/>
        <item x="35"/>
        <item x="36"/>
        <item x="37"/>
        <item x="38"/>
        <item x="39"/>
        <item x="40"/>
        <item x="41"/>
        <item x="42"/>
        <item x="43"/>
        <item x="44"/>
        <item x="47"/>
        <item x="45"/>
        <item x="46"/>
        <item x="48"/>
        <item x="49"/>
        <item x="50"/>
        <item x="51"/>
        <item x="52"/>
        <item x="53"/>
        <item x="54"/>
        <item x="55"/>
        <item x="56"/>
        <item x="57"/>
        <item x="62"/>
        <item x="58"/>
        <item x="59"/>
        <item x="60"/>
        <item x="61"/>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10"/>
        <item x="111"/>
        <item x="112"/>
        <item x="113"/>
        <item x="115"/>
        <item x="114"/>
        <item x="10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axis="axisRow" showAll="0">
      <items count="10">
        <item x="3"/>
        <item x="0"/>
        <item m="1" x="8"/>
        <item x="4"/>
        <item x="6"/>
        <item x="2"/>
        <item x="5"/>
        <item m="1" x="7"/>
        <item x="1"/>
        <item t="default"/>
      </items>
    </pivotField>
    <pivotField showAll="0"/>
    <pivotField showAll="0"/>
    <pivotField showAll="0"/>
    <pivotField showAll="0"/>
    <pivotField showAll="0">
      <items count="3">
        <item x="1"/>
        <item x="0"/>
        <item t="default"/>
      </items>
    </pivotField>
    <pivotField showAll="0"/>
    <pivotField showAll="0">
      <items count="44">
        <item x="4"/>
        <item x="39"/>
        <item x="34"/>
        <item x="0"/>
        <item x="9"/>
        <item x="37"/>
        <item x="19"/>
        <item x="25"/>
        <item x="30"/>
        <item x="12"/>
        <item x="10"/>
        <item x="2"/>
        <item x="42"/>
        <item x="32"/>
        <item x="1"/>
        <item x="11"/>
        <item x="14"/>
        <item x="36"/>
        <item x="27"/>
        <item x="28"/>
        <item x="8"/>
        <item x="13"/>
        <item x="33"/>
        <item x="15"/>
        <item x="35"/>
        <item x="5"/>
        <item x="3"/>
        <item x="6"/>
        <item x="26"/>
        <item x="16"/>
        <item x="31"/>
        <item x="22"/>
        <item x="7"/>
        <item x="38"/>
        <item x="20"/>
        <item x="23"/>
        <item x="21"/>
        <item x="29"/>
        <item x="24"/>
        <item x="41"/>
        <item x="17"/>
        <item x="40"/>
        <item x="18"/>
        <item t="default"/>
      </items>
    </pivotField>
    <pivotField showAll="0">
      <items count="12">
        <item x="1"/>
        <item x="10"/>
        <item x="9"/>
        <item x="3"/>
        <item x="6"/>
        <item x="8"/>
        <item x="0"/>
        <item x="7"/>
        <item x="2"/>
        <item x="5"/>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3"/>
  </rowFields>
  <rowItems count="7">
    <i>
      <x/>
    </i>
    <i>
      <x v="1"/>
    </i>
    <i>
      <x v="3"/>
    </i>
    <i>
      <x v="4"/>
    </i>
    <i>
      <x v="5"/>
    </i>
    <i>
      <x v="6"/>
    </i>
    <i>
      <x v="8"/>
    </i>
  </rowItems>
  <colItems count="1">
    <i/>
  </colItems>
  <dataFields count="1">
    <dataField name="Count of RisterOrderNo" fld="1"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819AC9-413D-401C-9389-088B6ADE29FC}"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5" firstHeaderRow="1" firstDataRow="1" firstDataCol="1"/>
  <pivotFields count="15">
    <pivotField showAll="0"/>
    <pivotField showAll="0"/>
    <pivotField numFmtId="14" showAll="0">
      <items count="148">
        <item x="0"/>
        <item x="2"/>
        <item x="4"/>
        <item x="3"/>
        <item x="1"/>
        <item x="6"/>
        <item x="5"/>
        <item x="7"/>
        <item x="8"/>
        <item x="9"/>
        <item x="10"/>
        <item x="11"/>
        <item x="12"/>
        <item x="13"/>
        <item x="14"/>
        <item x="15"/>
        <item x="16"/>
        <item x="17"/>
        <item x="18"/>
        <item x="19"/>
        <item x="21"/>
        <item x="22"/>
        <item x="23"/>
        <item x="24"/>
        <item x="25"/>
        <item x="26"/>
        <item x="27"/>
        <item x="28"/>
        <item x="29"/>
        <item x="30"/>
        <item x="31"/>
        <item x="32"/>
        <item x="20"/>
        <item x="33"/>
        <item x="34"/>
        <item x="35"/>
        <item x="36"/>
        <item x="37"/>
        <item x="38"/>
        <item x="39"/>
        <item x="40"/>
        <item x="41"/>
        <item x="42"/>
        <item x="43"/>
        <item x="44"/>
        <item x="47"/>
        <item x="45"/>
        <item x="46"/>
        <item x="48"/>
        <item x="49"/>
        <item x="50"/>
        <item x="51"/>
        <item x="52"/>
        <item x="53"/>
        <item x="54"/>
        <item x="55"/>
        <item x="56"/>
        <item x="57"/>
        <item x="62"/>
        <item x="58"/>
        <item x="59"/>
        <item x="60"/>
        <item x="61"/>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10"/>
        <item x="111"/>
        <item x="112"/>
        <item x="113"/>
        <item x="115"/>
        <item x="114"/>
        <item x="10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showAll="0">
      <items count="10">
        <item x="3"/>
        <item x="0"/>
        <item m="1" x="8"/>
        <item x="4"/>
        <item x="6"/>
        <item x="2"/>
        <item x="5"/>
        <item m="1" x="7"/>
        <item x="1"/>
        <item t="default"/>
      </items>
    </pivotField>
    <pivotField showAll="0"/>
    <pivotField showAll="0"/>
    <pivotField showAll="0"/>
    <pivotField dataField="1" showAll="0"/>
    <pivotField axis="axisRow" showAll="0">
      <items count="3">
        <item x="1"/>
        <item x="0"/>
        <item t="default"/>
      </items>
    </pivotField>
    <pivotField showAll="0"/>
    <pivotField showAll="0">
      <items count="44">
        <item x="4"/>
        <item x="39"/>
        <item x="34"/>
        <item x="0"/>
        <item x="9"/>
        <item x="37"/>
        <item x="19"/>
        <item x="25"/>
        <item x="30"/>
        <item x="12"/>
        <item x="10"/>
        <item x="2"/>
        <item x="42"/>
        <item x="32"/>
        <item x="1"/>
        <item x="11"/>
        <item x="14"/>
        <item x="36"/>
        <item x="27"/>
        <item x="28"/>
        <item x="8"/>
        <item x="13"/>
        <item x="33"/>
        <item x="15"/>
        <item x="35"/>
        <item x="5"/>
        <item x="3"/>
        <item x="6"/>
        <item x="26"/>
        <item x="16"/>
        <item x="31"/>
        <item x="22"/>
        <item x="7"/>
        <item x="38"/>
        <item x="20"/>
        <item x="23"/>
        <item x="21"/>
        <item x="29"/>
        <item x="24"/>
        <item x="41"/>
        <item x="17"/>
        <item x="40"/>
        <item x="18"/>
        <item t="default"/>
      </items>
    </pivotField>
    <pivotField showAll="0">
      <items count="12">
        <item x="1"/>
        <item x="10"/>
        <item x="9"/>
        <item x="3"/>
        <item x="6"/>
        <item x="8"/>
        <item x="0"/>
        <item x="7"/>
        <item x="2"/>
        <item x="5"/>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8"/>
  </rowFields>
  <rowItems count="2">
    <i>
      <x/>
    </i>
    <i>
      <x v="1"/>
    </i>
  </rowItems>
  <colItems count="1">
    <i/>
  </colItems>
  <dataFields count="1">
    <dataField name="Sum of ROBillAmount" fld="7"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CA91C1-3A75-46C8-AC36-213ED5D664DD}"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10" firstHeaderRow="1" firstDataRow="1" firstDataCol="1"/>
  <pivotFields count="15">
    <pivotField showAll="0"/>
    <pivotField showAll="0"/>
    <pivotField numFmtId="14" showAll="0">
      <items count="148">
        <item x="0"/>
        <item x="2"/>
        <item x="4"/>
        <item x="3"/>
        <item x="1"/>
        <item x="6"/>
        <item x="5"/>
        <item x="7"/>
        <item x="8"/>
        <item x="9"/>
        <item x="10"/>
        <item x="11"/>
        <item x="12"/>
        <item x="13"/>
        <item x="14"/>
        <item x="15"/>
        <item x="16"/>
        <item x="17"/>
        <item x="18"/>
        <item x="19"/>
        <item x="21"/>
        <item x="22"/>
        <item x="23"/>
        <item x="24"/>
        <item x="25"/>
        <item x="26"/>
        <item x="27"/>
        <item x="28"/>
        <item x="29"/>
        <item x="30"/>
        <item x="31"/>
        <item x="32"/>
        <item x="20"/>
        <item x="33"/>
        <item x="34"/>
        <item x="35"/>
        <item x="36"/>
        <item x="37"/>
        <item x="38"/>
        <item x="39"/>
        <item x="40"/>
        <item x="41"/>
        <item x="42"/>
        <item x="43"/>
        <item x="44"/>
        <item x="47"/>
        <item x="45"/>
        <item x="46"/>
        <item x="48"/>
        <item x="49"/>
        <item x="50"/>
        <item x="51"/>
        <item x="52"/>
        <item x="53"/>
        <item x="54"/>
        <item x="55"/>
        <item x="56"/>
        <item x="57"/>
        <item x="62"/>
        <item x="58"/>
        <item x="59"/>
        <item x="60"/>
        <item x="61"/>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10"/>
        <item x="111"/>
        <item x="112"/>
        <item x="113"/>
        <item x="115"/>
        <item x="114"/>
        <item x="10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axis="axisRow" showAll="0">
      <items count="10">
        <item x="3"/>
        <item x="0"/>
        <item m="1" x="8"/>
        <item x="4"/>
        <item x="6"/>
        <item x="2"/>
        <item x="5"/>
        <item m="1" x="7"/>
        <item x="1"/>
        <item t="default"/>
      </items>
    </pivotField>
    <pivotField showAll="0"/>
    <pivotField showAll="0"/>
    <pivotField showAll="0"/>
    <pivotField dataField="1" showAll="0"/>
    <pivotField showAll="0">
      <items count="3">
        <item x="1"/>
        <item x="0"/>
        <item t="default"/>
      </items>
    </pivotField>
    <pivotField showAll="0"/>
    <pivotField showAll="0">
      <items count="44">
        <item x="4"/>
        <item x="39"/>
        <item x="34"/>
        <item x="0"/>
        <item x="9"/>
        <item x="37"/>
        <item x="19"/>
        <item x="25"/>
        <item x="30"/>
        <item x="12"/>
        <item x="10"/>
        <item x="2"/>
        <item x="42"/>
        <item x="32"/>
        <item x="1"/>
        <item x="11"/>
        <item x="14"/>
        <item x="36"/>
        <item x="27"/>
        <item x="28"/>
        <item x="8"/>
        <item x="13"/>
        <item x="33"/>
        <item x="15"/>
        <item x="35"/>
        <item x="5"/>
        <item x="3"/>
        <item x="6"/>
        <item x="26"/>
        <item x="16"/>
        <item x="31"/>
        <item x="22"/>
        <item x="7"/>
        <item x="38"/>
        <item x="20"/>
        <item x="23"/>
        <item x="21"/>
        <item x="29"/>
        <item x="24"/>
        <item x="41"/>
        <item x="17"/>
        <item x="40"/>
        <item x="18"/>
        <item t="default"/>
      </items>
    </pivotField>
    <pivotField showAll="0">
      <items count="12">
        <item x="1"/>
        <item x="10"/>
        <item x="9"/>
        <item x="3"/>
        <item x="6"/>
        <item x="8"/>
        <item x="0"/>
        <item x="7"/>
        <item x="2"/>
        <item x="5"/>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3"/>
  </rowFields>
  <rowItems count="7">
    <i>
      <x/>
    </i>
    <i>
      <x v="1"/>
    </i>
    <i>
      <x v="3"/>
    </i>
    <i>
      <x v="4"/>
    </i>
    <i>
      <x v="5"/>
    </i>
    <i>
      <x v="6"/>
    </i>
    <i>
      <x v="8"/>
    </i>
  </rowItems>
  <colItems count="1">
    <i/>
  </colItems>
  <dataFields count="1">
    <dataField name="Sum of ROBillAmount" fld="7" baseField="0" baseItem="0" numFmtId="164"/>
  </dataFields>
  <formats count="1">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0E3762-F434-49DB-A8A7-6F09AB8ECBEF}"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PUBLICATIONS">
  <location ref="A3:B12" firstHeaderRow="1" firstDataRow="1" firstDataCol="1"/>
  <pivotFields count="15">
    <pivotField showAll="0"/>
    <pivotField dataField="1" showAll="0"/>
    <pivotField numFmtId="14" showAll="0">
      <items count="148">
        <item x="0"/>
        <item x="2"/>
        <item x="4"/>
        <item x="3"/>
        <item x="1"/>
        <item x="6"/>
        <item x="5"/>
        <item x="7"/>
        <item x="8"/>
        <item x="9"/>
        <item x="10"/>
        <item x="11"/>
        <item x="12"/>
        <item x="13"/>
        <item x="14"/>
        <item x="15"/>
        <item x="16"/>
        <item x="17"/>
        <item x="18"/>
        <item x="19"/>
        <item x="21"/>
        <item x="22"/>
        <item x="23"/>
        <item x="24"/>
        <item x="25"/>
        <item x="26"/>
        <item x="27"/>
        <item x="28"/>
        <item x="29"/>
        <item x="30"/>
        <item x="31"/>
        <item x="32"/>
        <item x="20"/>
        <item x="33"/>
        <item x="34"/>
        <item x="35"/>
        <item x="36"/>
        <item x="37"/>
        <item x="38"/>
        <item x="39"/>
        <item x="40"/>
        <item x="41"/>
        <item x="42"/>
        <item x="43"/>
        <item x="44"/>
        <item x="47"/>
        <item x="45"/>
        <item x="46"/>
        <item x="48"/>
        <item x="49"/>
        <item x="50"/>
        <item x="51"/>
        <item x="52"/>
        <item x="53"/>
        <item x="54"/>
        <item x="55"/>
        <item x="56"/>
        <item x="57"/>
        <item x="62"/>
        <item x="58"/>
        <item x="59"/>
        <item x="60"/>
        <item x="61"/>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10"/>
        <item x="111"/>
        <item x="112"/>
        <item x="113"/>
        <item x="115"/>
        <item x="114"/>
        <item x="10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showAll="0">
      <items count="10">
        <item x="3"/>
        <item x="0"/>
        <item m="1" x="8"/>
        <item x="4"/>
        <item x="6"/>
        <item x="2"/>
        <item x="5"/>
        <item m="1" x="7"/>
        <item x="1"/>
        <item t="default"/>
      </items>
    </pivotField>
    <pivotField showAll="0"/>
    <pivotField showAll="0"/>
    <pivotField showAll="0"/>
    <pivotField showAll="0"/>
    <pivotField showAll="0">
      <items count="3">
        <item x="1"/>
        <item x="0"/>
        <item t="default"/>
      </items>
    </pivotField>
    <pivotField showAll="0"/>
    <pivotField showAll="0">
      <items count="44">
        <item x="4"/>
        <item x="39"/>
        <item x="34"/>
        <item x="0"/>
        <item x="9"/>
        <item x="37"/>
        <item x="19"/>
        <item x="25"/>
        <item x="30"/>
        <item x="12"/>
        <item x="10"/>
        <item x="2"/>
        <item x="42"/>
        <item x="32"/>
        <item x="1"/>
        <item x="11"/>
        <item x="14"/>
        <item x="36"/>
        <item x="27"/>
        <item x="28"/>
        <item x="8"/>
        <item x="13"/>
        <item x="33"/>
        <item x="15"/>
        <item x="35"/>
        <item x="5"/>
        <item x="3"/>
        <item x="6"/>
        <item x="26"/>
        <item x="16"/>
        <item x="31"/>
        <item x="22"/>
        <item x="7"/>
        <item x="38"/>
        <item x="20"/>
        <item x="23"/>
        <item x="21"/>
        <item x="29"/>
        <item x="24"/>
        <item x="41"/>
        <item x="17"/>
        <item x="40"/>
        <item x="18"/>
        <item t="default"/>
      </items>
    </pivotField>
    <pivotField axis="axisRow" showAll="0" measureFilter="1">
      <items count="12">
        <item x="1"/>
        <item x="10"/>
        <item x="9"/>
        <item x="3"/>
        <item x="6"/>
        <item x="8"/>
        <item x="0"/>
        <item x="7"/>
        <item x="2"/>
        <item x="5"/>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1"/>
  </rowFields>
  <rowItems count="9">
    <i>
      <x/>
    </i>
    <i>
      <x v="2"/>
    </i>
    <i>
      <x v="3"/>
    </i>
    <i>
      <x v="5"/>
    </i>
    <i>
      <x v="6"/>
    </i>
    <i>
      <x v="7"/>
    </i>
    <i>
      <x v="8"/>
    </i>
    <i>
      <x v="9"/>
    </i>
    <i>
      <x v="10"/>
    </i>
  </rowItems>
  <colItems count="1">
    <i/>
  </colItems>
  <dataFields count="1">
    <dataField name="Count of ADS" fld="1" subtotal="count" baseField="0" baseItem="69206016"/>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9" filterVal="9"/>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3FE0BE4-02C7-45AC-9015-E20A9E71E164}"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10" firstHeaderRow="1" firstDataRow="1" firstDataCol="1"/>
  <pivotFields count="15">
    <pivotField showAll="0"/>
    <pivotField dataField="1" showAll="0"/>
    <pivotField axis="axisRow" numFmtId="14" showAll="0">
      <items count="148">
        <item x="0"/>
        <item x="2"/>
        <item x="4"/>
        <item x="3"/>
        <item x="1"/>
        <item x="6"/>
        <item x="5"/>
        <item x="7"/>
        <item x="8"/>
        <item x="9"/>
        <item x="10"/>
        <item x="11"/>
        <item x="12"/>
        <item x="13"/>
        <item x="14"/>
        <item x="15"/>
        <item x="16"/>
        <item x="17"/>
        <item x="18"/>
        <item x="19"/>
        <item x="21"/>
        <item x="22"/>
        <item x="23"/>
        <item x="24"/>
        <item x="25"/>
        <item x="26"/>
        <item x="27"/>
        <item x="28"/>
        <item x="29"/>
        <item x="30"/>
        <item x="31"/>
        <item x="32"/>
        <item x="20"/>
        <item x="33"/>
        <item x="34"/>
        <item x="35"/>
        <item x="36"/>
        <item x="37"/>
        <item x="38"/>
        <item x="39"/>
        <item x="40"/>
        <item x="41"/>
        <item x="42"/>
        <item x="43"/>
        <item x="44"/>
        <item x="47"/>
        <item x="45"/>
        <item x="46"/>
        <item x="48"/>
        <item x="49"/>
        <item x="50"/>
        <item x="51"/>
        <item x="52"/>
        <item x="53"/>
        <item x="54"/>
        <item x="55"/>
        <item x="56"/>
        <item x="57"/>
        <item x="62"/>
        <item x="58"/>
        <item x="59"/>
        <item x="60"/>
        <item x="61"/>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10"/>
        <item x="111"/>
        <item x="112"/>
        <item x="113"/>
        <item x="115"/>
        <item x="114"/>
        <item x="10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showAll="0">
      <items count="10">
        <item x="3"/>
        <item x="0"/>
        <item m="1" x="8"/>
        <item x="4"/>
        <item x="6"/>
        <item x="2"/>
        <item x="5"/>
        <item m="1" x="7"/>
        <item x="1"/>
        <item t="default"/>
      </items>
    </pivotField>
    <pivotField showAll="0"/>
    <pivotField showAll="0"/>
    <pivotField showAll="0"/>
    <pivotField showAll="0"/>
    <pivotField showAll="0">
      <items count="3">
        <item x="1"/>
        <item x="0"/>
        <item t="default"/>
      </items>
    </pivotField>
    <pivotField showAll="0"/>
    <pivotField showAll="0">
      <items count="44">
        <item x="4"/>
        <item x="39"/>
        <item x="34"/>
        <item x="0"/>
        <item x="9"/>
        <item x="37"/>
        <item x="19"/>
        <item x="25"/>
        <item x="30"/>
        <item x="12"/>
        <item x="10"/>
        <item x="2"/>
        <item x="42"/>
        <item x="32"/>
        <item x="1"/>
        <item x="11"/>
        <item x="14"/>
        <item x="36"/>
        <item x="27"/>
        <item x="28"/>
        <item x="8"/>
        <item x="13"/>
        <item x="33"/>
        <item x="15"/>
        <item x="35"/>
        <item x="5"/>
        <item x="3"/>
        <item x="6"/>
        <item x="26"/>
        <item x="16"/>
        <item x="31"/>
        <item x="22"/>
        <item x="7"/>
        <item x="38"/>
        <item x="20"/>
        <item x="23"/>
        <item x="21"/>
        <item x="29"/>
        <item x="24"/>
        <item x="41"/>
        <item x="17"/>
        <item x="40"/>
        <item x="18"/>
        <item t="default"/>
      </items>
    </pivotField>
    <pivotField showAll="0">
      <items count="12">
        <item x="1"/>
        <item x="10"/>
        <item x="9"/>
        <item x="3"/>
        <item x="6"/>
        <item x="8"/>
        <item x="0"/>
        <item x="7"/>
        <item x="2"/>
        <item x="5"/>
        <item x="4"/>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10">
        <item sd="0" x="0"/>
        <item sd="0" x="1"/>
        <item sd="0" x="2"/>
        <item sd="0" x="3"/>
        <item sd="0" x="4"/>
        <item sd="0" x="5"/>
        <item sd="0" x="6"/>
        <item sd="0" x="7"/>
        <item sd="0" x="8"/>
        <item t="default"/>
      </items>
    </pivotField>
  </pivotFields>
  <rowFields count="2">
    <field x="14"/>
    <field x="2"/>
  </rowFields>
  <rowItems count="7">
    <i>
      <x v="1"/>
    </i>
    <i>
      <x v="2"/>
    </i>
    <i>
      <x v="3"/>
    </i>
    <i>
      <x v="4"/>
    </i>
    <i>
      <x v="5"/>
    </i>
    <i>
      <x v="6"/>
    </i>
    <i>
      <x v="7"/>
    </i>
  </rowItems>
  <colItems count="1">
    <i/>
  </colItems>
  <dataFields count="1">
    <dataField name="Count of RisterOrderNo" fld="1" subtotal="count" baseField="14" baseItem="7"/>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06D26A4-AA58-43DC-B10B-6DAA492BABC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4" firstHeaderRow="0" firstDataRow="1" firstDataCol="0"/>
  <pivotFields count="15">
    <pivotField showAll="0"/>
    <pivotField showAll="0"/>
    <pivotField numFmtId="14" showAll="0">
      <items count="148">
        <item x="0"/>
        <item x="2"/>
        <item x="4"/>
        <item x="3"/>
        <item x="1"/>
        <item x="6"/>
        <item x="5"/>
        <item x="7"/>
        <item x="8"/>
        <item x="9"/>
        <item x="10"/>
        <item x="11"/>
        <item x="12"/>
        <item x="13"/>
        <item x="14"/>
        <item x="15"/>
        <item x="16"/>
        <item x="17"/>
        <item x="18"/>
        <item x="19"/>
        <item x="21"/>
        <item x="22"/>
        <item x="23"/>
        <item x="24"/>
        <item x="25"/>
        <item x="26"/>
        <item x="27"/>
        <item x="28"/>
        <item x="29"/>
        <item x="30"/>
        <item x="31"/>
        <item x="32"/>
        <item x="20"/>
        <item x="33"/>
        <item x="34"/>
        <item x="35"/>
        <item x="36"/>
        <item x="37"/>
        <item x="38"/>
        <item x="39"/>
        <item x="40"/>
        <item x="41"/>
        <item x="42"/>
        <item x="43"/>
        <item x="44"/>
        <item x="47"/>
        <item x="45"/>
        <item x="46"/>
        <item x="48"/>
        <item x="49"/>
        <item x="50"/>
        <item x="51"/>
        <item x="52"/>
        <item x="53"/>
        <item x="54"/>
        <item x="55"/>
        <item x="56"/>
        <item x="57"/>
        <item x="62"/>
        <item x="58"/>
        <item x="59"/>
        <item x="60"/>
        <item x="61"/>
        <item x="63"/>
        <item x="64"/>
        <item x="65"/>
        <item x="66"/>
        <item x="67"/>
        <item x="68"/>
        <item x="69"/>
        <item x="70"/>
        <item x="71"/>
        <item x="72"/>
        <item x="73"/>
        <item x="74"/>
        <item x="75"/>
        <item x="76"/>
        <item x="77"/>
        <item x="78"/>
        <item x="79"/>
        <item x="80"/>
        <item x="81"/>
        <item x="82"/>
        <item x="83"/>
        <item x="84"/>
        <item x="85"/>
        <item x="86"/>
        <item x="87"/>
        <item x="88"/>
        <item x="90"/>
        <item x="89"/>
        <item x="91"/>
        <item x="92"/>
        <item x="93"/>
        <item x="94"/>
        <item x="95"/>
        <item x="96"/>
        <item x="97"/>
        <item x="98"/>
        <item x="99"/>
        <item x="100"/>
        <item x="101"/>
        <item x="102"/>
        <item x="103"/>
        <item x="104"/>
        <item x="105"/>
        <item x="106"/>
        <item x="107"/>
        <item x="108"/>
        <item x="110"/>
        <item x="111"/>
        <item x="112"/>
        <item x="113"/>
        <item x="115"/>
        <item x="114"/>
        <item x="109"/>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t="default"/>
      </items>
    </pivotField>
    <pivotField showAll="0">
      <items count="10">
        <item x="3"/>
        <item x="0"/>
        <item m="1" x="8"/>
        <item x="4"/>
        <item x="6"/>
        <item x="2"/>
        <item x="5"/>
        <item m="1" x="7"/>
        <item x="1"/>
        <item t="default"/>
      </items>
    </pivotField>
    <pivotField showAll="0"/>
    <pivotField showAll="0">
      <items count="231">
        <item x="27"/>
        <item x="129"/>
        <item x="130"/>
        <item x="194"/>
        <item x="157"/>
        <item x="170"/>
        <item x="144"/>
        <item x="81"/>
        <item x="40"/>
        <item x="195"/>
        <item x="86"/>
        <item x="39"/>
        <item x="69"/>
        <item x="196"/>
        <item x="183"/>
        <item x="212"/>
        <item x="18"/>
        <item x="193"/>
        <item x="9"/>
        <item x="21"/>
        <item x="45"/>
        <item x="7"/>
        <item x="13"/>
        <item x="111"/>
        <item x="224"/>
        <item x="90"/>
        <item x="173"/>
        <item x="66"/>
        <item x="4"/>
        <item x="28"/>
        <item x="136"/>
        <item x="34"/>
        <item x="180"/>
        <item x="192"/>
        <item x="138"/>
        <item x="15"/>
        <item x="160"/>
        <item x="159"/>
        <item x="91"/>
        <item x="185"/>
        <item x="174"/>
        <item x="59"/>
        <item x="213"/>
        <item x="36"/>
        <item x="2"/>
        <item x="64"/>
        <item x="141"/>
        <item x="150"/>
        <item x="228"/>
        <item x="33"/>
        <item x="110"/>
        <item x="11"/>
        <item x="202"/>
        <item x="26"/>
        <item x="79"/>
        <item x="103"/>
        <item x="128"/>
        <item x="35"/>
        <item x="16"/>
        <item x="153"/>
        <item x="65"/>
        <item x="118"/>
        <item x="71"/>
        <item x="116"/>
        <item x="73"/>
        <item x="80"/>
        <item x="42"/>
        <item x="96"/>
        <item x="156"/>
        <item x="14"/>
        <item x="171"/>
        <item x="178"/>
        <item x="56"/>
        <item x="155"/>
        <item x="127"/>
        <item x="6"/>
        <item x="163"/>
        <item x="31"/>
        <item x="47"/>
        <item x="20"/>
        <item x="191"/>
        <item x="221"/>
        <item x="113"/>
        <item x="205"/>
        <item x="166"/>
        <item x="227"/>
        <item x="148"/>
        <item x="19"/>
        <item x="134"/>
        <item x="105"/>
        <item x="182"/>
        <item x="3"/>
        <item x="109"/>
        <item x="187"/>
        <item x="46"/>
        <item x="95"/>
        <item x="140"/>
        <item x="119"/>
        <item x="210"/>
        <item x="133"/>
        <item x="161"/>
        <item x="112"/>
        <item x="12"/>
        <item x="226"/>
        <item x="165"/>
        <item x="177"/>
        <item x="30"/>
        <item x="168"/>
        <item x="203"/>
        <item x="204"/>
        <item x="216"/>
        <item x="190"/>
        <item x="167"/>
        <item x="0"/>
        <item x="164"/>
        <item x="10"/>
        <item x="179"/>
        <item x="97"/>
        <item x="169"/>
        <item x="98"/>
        <item x="146"/>
        <item x="117"/>
        <item x="137"/>
        <item x="152"/>
        <item x="25"/>
        <item x="32"/>
        <item x="106"/>
        <item x="104"/>
        <item x="184"/>
        <item x="188"/>
        <item x="208"/>
        <item x="223"/>
        <item x="219"/>
        <item x="38"/>
        <item x="154"/>
        <item x="108"/>
        <item x="172"/>
        <item x="147"/>
        <item x="229"/>
        <item x="37"/>
        <item x="189"/>
        <item x="74"/>
        <item x="48"/>
        <item x="197"/>
        <item x="88"/>
        <item x="198"/>
        <item x="8"/>
        <item x="87"/>
        <item x="41"/>
        <item x="120"/>
        <item x="181"/>
        <item x="121"/>
        <item x="23"/>
        <item x="162"/>
        <item x="225"/>
        <item x="29"/>
        <item x="68"/>
        <item x="85"/>
        <item x="158"/>
        <item x="214"/>
        <item x="200"/>
        <item x="126"/>
        <item x="151"/>
        <item x="201"/>
        <item x="139"/>
        <item x="5"/>
        <item x="135"/>
        <item x="100"/>
        <item x="142"/>
        <item x="1"/>
        <item x="125"/>
        <item x="22"/>
        <item x="211"/>
        <item x="122"/>
        <item x="220"/>
        <item x="207"/>
        <item x="199"/>
        <item x="49"/>
        <item x="55"/>
        <item x="215"/>
        <item x="99"/>
        <item x="102"/>
        <item x="75"/>
        <item x="17"/>
        <item x="101"/>
        <item x="24"/>
        <item x="50"/>
        <item x="76"/>
        <item x="209"/>
        <item x="52"/>
        <item x="206"/>
        <item x="62"/>
        <item x="44"/>
        <item x="143"/>
        <item x="60"/>
        <item x="217"/>
        <item x="131"/>
        <item x="61"/>
        <item x="89"/>
        <item x="93"/>
        <item x="78"/>
        <item x="53"/>
        <item x="57"/>
        <item x="58"/>
        <item x="67"/>
        <item x="94"/>
        <item x="82"/>
        <item x="132"/>
        <item x="92"/>
        <item x="123"/>
        <item x="51"/>
        <item x="115"/>
        <item x="63"/>
        <item x="83"/>
        <item x="114"/>
        <item x="54"/>
        <item x="149"/>
        <item x="218"/>
        <item x="124"/>
        <item x="222"/>
        <item x="84"/>
        <item x="70"/>
        <item x="176"/>
        <item x="43"/>
        <item x="107"/>
        <item x="145"/>
        <item x="72"/>
        <item x="77"/>
        <item x="186"/>
        <item x="175"/>
        <item t="default"/>
      </items>
    </pivotField>
    <pivotField dataField="1" showAll="0"/>
    <pivotField dataField="1" showAll="0"/>
    <pivotField showAll="0">
      <items count="3">
        <item x="1"/>
        <item x="0"/>
        <item t="default"/>
      </items>
    </pivotField>
    <pivotField showAll="0"/>
    <pivotField showAll="0">
      <items count="44">
        <item x="4"/>
        <item x="39"/>
        <item x="34"/>
        <item x="0"/>
        <item x="9"/>
        <item x="37"/>
        <item x="19"/>
        <item x="25"/>
        <item x="30"/>
        <item x="12"/>
        <item x="10"/>
        <item x="2"/>
        <item x="42"/>
        <item x="32"/>
        <item x="1"/>
        <item x="11"/>
        <item x="14"/>
        <item x="36"/>
        <item x="27"/>
        <item x="28"/>
        <item x="8"/>
        <item x="13"/>
        <item x="33"/>
        <item x="15"/>
        <item x="35"/>
        <item x="5"/>
        <item x="3"/>
        <item x="6"/>
        <item x="26"/>
        <item x="16"/>
        <item x="31"/>
        <item x="22"/>
        <item x="7"/>
        <item x="38"/>
        <item x="20"/>
        <item x="23"/>
        <item x="21"/>
        <item x="29"/>
        <item x="24"/>
        <item x="41"/>
        <item x="17"/>
        <item x="40"/>
        <item x="18"/>
        <item t="default"/>
      </items>
    </pivotField>
    <pivotField showAll="0">
      <items count="12">
        <item x="1"/>
        <item x="10"/>
        <item x="9"/>
        <item x="3"/>
        <item x="6"/>
        <item x="8"/>
        <item x="0"/>
        <item x="7"/>
        <item x="2"/>
        <item x="5"/>
        <item x="4"/>
        <item t="default"/>
      </items>
    </pivotField>
    <pivotField showAll="0" defaultSubtotal="0"/>
    <pivotField showAll="0" defaultSubtotal="0"/>
    <pivotField showAll="0" defaultSubtotal="0">
      <items count="9">
        <item x="0"/>
        <item x="1"/>
        <item x="2"/>
        <item x="3"/>
        <item x="4"/>
        <item x="5"/>
        <item x="6"/>
        <item x="7"/>
        <item x="8"/>
      </items>
    </pivotField>
  </pivotFields>
  <rowItems count="1">
    <i/>
  </rowItems>
  <colFields count="1">
    <field x="-2"/>
  </colFields>
  <colItems count="2">
    <i>
      <x/>
    </i>
    <i i="1">
      <x v="1"/>
    </i>
  </colItems>
  <dataFields count="2">
    <dataField name="Sum of ComissionAmount" fld="6" baseField="0" baseItem="0"/>
    <dataField name="Sum of ROBillAmount" fld="7" baseField="0" baseItem="0"/>
  </dataFields>
  <chartFormats count="8">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1">
          <reference field="4294967294" count="1" selected="0">
            <x v="1"/>
          </reference>
        </references>
      </pivotArea>
    </chartFormat>
    <chartFormat chart="3" format="7">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oadcastCenters" xr10:uid="{B50433FD-E25C-406E-82EF-026E18B868A0}" sourceName="BroadcastCenters">
  <pivotTables>
    <pivotTable tabId="4" name="PivotTable2"/>
    <pivotTable tabId="7" name="PivotTable9"/>
    <pivotTable tabId="6" name="PivotTable4"/>
    <pivotTable tabId="12" name="PivotTable2"/>
    <pivotTable tabId="8" name="PivotTable10"/>
    <pivotTable tabId="9" name="PivotTable11"/>
    <pivotTable tabId="5" name="PivotTable1"/>
    <pivotTable tabId="3" name="PivotTable1"/>
    <pivotTable tabId="10" name="PivotTable12"/>
  </pivotTables>
  <data>
    <tabular pivotCacheId="1879892015">
      <items count="9">
        <i x="3" s="1"/>
        <i x="0" s="1"/>
        <i x="4" s="1"/>
        <i x="6" s="1"/>
        <i x="2" s="1"/>
        <i x="5" s="1"/>
        <i x="1" s="1"/>
        <i x="8" s="1" nd="1"/>
        <i x="7"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73DF5F40-4E8C-4D9F-B253-9AAEA56F4E11}" sourceName="Status">
  <pivotTables>
    <pivotTable tabId="4" name="PivotTable2"/>
    <pivotTable tabId="7" name="PivotTable9"/>
    <pivotTable tabId="6" name="PivotTable4"/>
    <pivotTable tabId="12" name="PivotTable2"/>
    <pivotTable tabId="8" name="PivotTable10"/>
    <pivotTable tabId="9" name="PivotTable11"/>
    <pivotTable tabId="5" name="PivotTable1"/>
    <pivotTable tabId="3" name="PivotTable1"/>
    <pivotTable tabId="10" name="PivotTable12"/>
  </pivotTables>
  <data>
    <tabular pivotCacheId="187989201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entName" xr10:uid="{5C1A284C-83D7-4FB6-8F7B-4BD1446D0AA7}" sourceName="ClientName">
  <pivotTables>
    <pivotTable tabId="4" name="PivotTable2"/>
    <pivotTable tabId="7" name="PivotTable9"/>
    <pivotTable tabId="6" name="PivotTable4"/>
    <pivotTable tabId="12" name="PivotTable2"/>
    <pivotTable tabId="8" name="PivotTable10"/>
    <pivotTable tabId="9" name="PivotTable11"/>
    <pivotTable tabId="5" name="PivotTable1"/>
    <pivotTable tabId="3" name="PivotTable1"/>
    <pivotTable tabId="10" name="PivotTable12"/>
  </pivotTables>
  <data>
    <tabular pivotCacheId="1879892015">
      <items count="43">
        <i x="4" s="1"/>
        <i x="39" s="1"/>
        <i x="34" s="1"/>
        <i x="0" s="1"/>
        <i x="9" s="1"/>
        <i x="37" s="1"/>
        <i x="19" s="1"/>
        <i x="25" s="1"/>
        <i x="30" s="1"/>
        <i x="12" s="1"/>
        <i x="10" s="1"/>
        <i x="2" s="1"/>
        <i x="42" s="1"/>
        <i x="32" s="1"/>
        <i x="1" s="1"/>
        <i x="11" s="1"/>
        <i x="14" s="1"/>
        <i x="36" s="1"/>
        <i x="27" s="1"/>
        <i x="28" s="1"/>
        <i x="8" s="1"/>
        <i x="13" s="1"/>
        <i x="33" s="1"/>
        <i x="15" s="1"/>
        <i x="35" s="1"/>
        <i x="5" s="1"/>
        <i x="3" s="1"/>
        <i x="6" s="1"/>
        <i x="26" s="1"/>
        <i x="16" s="1"/>
        <i x="31" s="1"/>
        <i x="22" s="1"/>
        <i x="7" s="1"/>
        <i x="38" s="1"/>
        <i x="20" s="1"/>
        <i x="23" s="1"/>
        <i x="21" s="1"/>
        <i x="29" s="1"/>
        <i x="24" s="1"/>
        <i x="41" s="1"/>
        <i x="17" s="1"/>
        <i x="40" s="1"/>
        <i x="18"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blicationName" xr10:uid="{4DF6CE09-F7FC-4A74-B0C6-04BAFC01E262}" sourceName="PublicationName">
  <pivotTables>
    <pivotTable tabId="4" name="PivotTable2"/>
    <pivotTable tabId="7" name="PivotTable9"/>
    <pivotTable tabId="6" name="PivotTable4"/>
    <pivotTable tabId="12" name="PivotTable2"/>
    <pivotTable tabId="8" name="PivotTable10"/>
    <pivotTable tabId="9" name="PivotTable11"/>
    <pivotTable tabId="5" name="PivotTable1"/>
    <pivotTable tabId="3" name="PivotTable1"/>
    <pivotTable tabId="10" name="PivotTable12"/>
  </pivotTables>
  <data>
    <tabular pivotCacheId="1879892015">
      <items count="11">
        <i x="1" s="1"/>
        <i x="10" s="1"/>
        <i x="9" s="1"/>
        <i x="3" s="1"/>
        <i x="6" s="1"/>
        <i x="8" s="1"/>
        <i x="0" s="1"/>
        <i x="7" s="1"/>
        <i x="2" s="1"/>
        <i x="5"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RODate" xr10:uid="{605920C4-01EC-4C68-99B9-7ABF7B4BC009}" sourceName="Years (RODate)">
  <pivotTables>
    <pivotTable tabId="4" name="PivotTable2"/>
    <pivotTable tabId="7" name="PivotTable9"/>
    <pivotTable tabId="6" name="PivotTable4"/>
    <pivotTable tabId="8" name="PivotTable10"/>
    <pivotTable tabId="5" name="PivotTable1"/>
    <pivotTable tabId="3" name="PivotTable1"/>
    <pivotTable tabId="10" name="PivotTable12"/>
    <pivotTable tabId="9" name="PivotTable11"/>
    <pivotTable tabId="12" name="PivotTable2"/>
  </pivotTables>
  <data>
    <tabular pivotCacheId="1879892015">
      <items count="9">
        <i x="1" s="1"/>
        <i x="2" s="1"/>
        <i x="3" s="1"/>
        <i x="4" s="1"/>
        <i x="5" s="1"/>
        <i x="6" s="1"/>
        <i x="7" s="1"/>
        <i x="0" s="1" nd="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oadcastCenters" xr10:uid="{685476BF-C790-41D8-AAB1-D7AB4CC54BCE}" cache="Slicer_BroadcastCenters" caption="BroadcastCenters" startItem="1" rowHeight="241300"/>
  <slicer name="Status" xr10:uid="{B769BBF6-A17E-49B4-AF27-EBD1F3D0E441}" cache="Slicer_Status" caption="Status" rowHeight="241300"/>
  <slicer name="ClientName" xr10:uid="{DABA745E-0124-4DE8-A900-699ED0F5772A}" cache="Slicer_ClientName" caption="ClientName" startItem="10" rowHeight="241300"/>
  <slicer name="PublicationName" xr10:uid="{A36091D1-1E75-4423-BFD8-B3ED3A92E380}" cache="Slicer_PublicationName" caption="PublicationName" startItem="8" rowHeight="241300"/>
  <slicer name="Years (RODate)" xr10:uid="{90020D49-1737-4BE1-92D1-16ACFDFB5D58}" cache="Slicer_Years__RODate" caption="Years (RODate)" startItem="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9187C4-D8A6-4CC6-85DF-772CCB3EBD17}" name="Table1" displayName="Table1" ref="A1:L315" totalsRowShown="0">
  <autoFilter ref="A1:L315" xr:uid="{A99187C4-D8A6-4CC6-85DF-772CCB3EBD17}"/>
  <tableColumns count="12">
    <tableColumn id="1" xr3:uid="{4BAA5624-9675-40CD-A571-34A89779F0E1}" name="Id"/>
    <tableColumn id="2" xr3:uid="{F1CA49B4-7CA9-45E2-A384-0E3A12ECED71}" name="RisterOrderNo"/>
    <tableColumn id="3" xr3:uid="{323EE0DE-AA9B-473B-9C97-66E0A2E4DA91}" name="RODate" dataDxfId="2"/>
    <tableColumn id="4" xr3:uid="{F8433E71-D30E-45C8-A0D2-C7C7D4623796}" name="BroadcastCenters"/>
    <tableColumn id="5" xr3:uid="{D0521538-D55D-488E-BE34-12BD647D7535}" name="Language"/>
    <tableColumn id="6" xr3:uid="{166744B7-D8A3-47CC-B5B8-DBAF8B38B7BE}" name="TotalCharges"/>
    <tableColumn id="7" xr3:uid="{3E3DD002-52C7-4288-B324-B7377AF33562}" name="ComissionAmount"/>
    <tableColumn id="8" xr3:uid="{63C80DB5-087A-4386-8C9D-5E68B7B90260}" name="ROBillAmount"/>
    <tableColumn id="9" xr3:uid="{E952BB87-BD26-493C-8D54-03EE0EC1A096}" name="Status"/>
    <tableColumn id="10" xr3:uid="{A4AEC60C-6374-4B7A-A1DF-C757AC99EE58}" name="GST Amount"/>
    <tableColumn id="11" xr3:uid="{80533E72-9405-444D-B172-1800B1400789}" name="ClientName"/>
    <tableColumn id="12" xr3:uid="{FBFD7E15-AE6D-4C2F-9765-B6C2E4FC28F1}" name="Publication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F28A3-B6FB-4FB0-8270-CD2543DA7233}">
  <dimension ref="A3:A4"/>
  <sheetViews>
    <sheetView workbookViewId="0">
      <selection activeCell="A4" sqref="A4"/>
    </sheetView>
  </sheetViews>
  <sheetFormatPr defaultRowHeight="15" x14ac:dyDescent="0.25"/>
  <cols>
    <col min="1" max="1" width="10.7109375" bestFit="1" customWidth="1"/>
  </cols>
  <sheetData>
    <row r="3" spans="1:1" x14ac:dyDescent="0.25">
      <c r="A3" t="s">
        <v>77</v>
      </c>
    </row>
    <row r="4" spans="1:1" x14ac:dyDescent="0.25">
      <c r="A4" s="11">
        <v>314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A416C-53A1-42B1-80F5-9B5F2C8A84F4}">
  <dimension ref="A3:B14"/>
  <sheetViews>
    <sheetView workbookViewId="0">
      <selection activeCell="B9" sqref="B9"/>
    </sheetView>
  </sheetViews>
  <sheetFormatPr defaultRowHeight="15" x14ac:dyDescent="0.25"/>
  <cols>
    <col min="1" max="1" width="58" bestFit="1" customWidth="1"/>
    <col min="2" max="2" width="24.7109375" bestFit="1" customWidth="1"/>
  </cols>
  <sheetData>
    <row r="3" spans="1:2" x14ac:dyDescent="0.25">
      <c r="A3" s="4" t="s">
        <v>79</v>
      </c>
      <c r="B3" t="s">
        <v>78</v>
      </c>
    </row>
    <row r="4" spans="1:2" x14ac:dyDescent="0.25">
      <c r="A4" s="5" t="s">
        <v>16</v>
      </c>
      <c r="B4" s="11">
        <v>100</v>
      </c>
    </row>
    <row r="5" spans="1:2" x14ac:dyDescent="0.25">
      <c r="A5" s="5" t="s">
        <v>70</v>
      </c>
      <c r="B5" s="11">
        <v>2</v>
      </c>
    </row>
    <row r="6" spans="1:2" x14ac:dyDescent="0.25">
      <c r="A6" s="5" t="s">
        <v>65</v>
      </c>
      <c r="B6" s="11">
        <v>11</v>
      </c>
    </row>
    <row r="7" spans="1:2" x14ac:dyDescent="0.25">
      <c r="A7" s="5" t="s">
        <v>22</v>
      </c>
      <c r="B7" s="11">
        <v>71</v>
      </c>
    </row>
    <row r="8" spans="1:2" x14ac:dyDescent="0.25">
      <c r="A8" s="5" t="s">
        <v>48</v>
      </c>
      <c r="B8" s="11">
        <v>1</v>
      </c>
    </row>
    <row r="9" spans="1:2" x14ac:dyDescent="0.25">
      <c r="A9" s="5" t="s">
        <v>57</v>
      </c>
      <c r="B9" s="11">
        <v>3</v>
      </c>
    </row>
    <row r="10" spans="1:2" x14ac:dyDescent="0.25">
      <c r="A10" s="5" t="s">
        <v>14</v>
      </c>
      <c r="B10" s="11">
        <v>49</v>
      </c>
    </row>
    <row r="11" spans="1:2" x14ac:dyDescent="0.25">
      <c r="A11" s="5" t="s">
        <v>50</v>
      </c>
      <c r="B11" s="11">
        <v>9</v>
      </c>
    </row>
    <row r="12" spans="1:2" x14ac:dyDescent="0.25">
      <c r="A12" s="5" t="s">
        <v>18</v>
      </c>
      <c r="B12" s="11">
        <v>36</v>
      </c>
    </row>
    <row r="13" spans="1:2" x14ac:dyDescent="0.25">
      <c r="A13" s="5" t="s">
        <v>35</v>
      </c>
      <c r="B13" s="11">
        <v>12</v>
      </c>
    </row>
    <row r="14" spans="1:2" x14ac:dyDescent="0.25">
      <c r="A14" s="5" t="s">
        <v>32</v>
      </c>
      <c r="B14" s="11">
        <v>20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1C004-1614-4077-AA3F-A7D076B4959C}">
  <dimension ref="A3:B28"/>
  <sheetViews>
    <sheetView workbookViewId="0">
      <selection activeCell="A6" sqref="A4:A13"/>
      <pivotSelection pane="bottomRight" showHeader="1" axis="axisRow" activeRow="5" previousRow="5" click="1" r:id="rId1">
        <pivotArea dataOnly="0" labelOnly="1" fieldPosition="0">
          <references count="1">
            <reference field="10" count="0"/>
          </references>
        </pivotArea>
      </pivotSelection>
    </sheetView>
  </sheetViews>
  <sheetFormatPr defaultRowHeight="15" x14ac:dyDescent="0.25"/>
  <cols>
    <col min="1" max="1" width="131.140625" bestFit="1" customWidth="1"/>
    <col min="2" max="2" width="22.28515625" bestFit="1" customWidth="1"/>
    <col min="3" max="148" width="10.42578125" bestFit="1" customWidth="1"/>
    <col min="149" max="149" width="11.28515625" bestFit="1" customWidth="1"/>
  </cols>
  <sheetData>
    <row r="3" spans="1:2" x14ac:dyDescent="0.25">
      <c r="A3" s="4" t="s">
        <v>79</v>
      </c>
      <c r="B3" t="s">
        <v>81</v>
      </c>
    </row>
    <row r="4" spans="1:2" x14ac:dyDescent="0.25">
      <c r="A4" s="5" t="s">
        <v>12</v>
      </c>
      <c r="B4" s="11">
        <v>63</v>
      </c>
    </row>
    <row r="5" spans="1:2" x14ac:dyDescent="0.25">
      <c r="A5" s="5" t="s">
        <v>31</v>
      </c>
      <c r="B5" s="11">
        <v>47</v>
      </c>
    </row>
    <row r="6" spans="1:2" x14ac:dyDescent="0.25">
      <c r="A6" s="5" t="s">
        <v>41</v>
      </c>
      <c r="B6" s="11">
        <v>32</v>
      </c>
    </row>
    <row r="7" spans="1:2" x14ac:dyDescent="0.25">
      <c r="A7" s="5" t="s">
        <v>54</v>
      </c>
      <c r="B7" s="11">
        <v>31</v>
      </c>
    </row>
    <row r="8" spans="1:2" x14ac:dyDescent="0.25">
      <c r="A8" s="5" t="s">
        <v>15</v>
      </c>
      <c r="B8" s="11">
        <v>18</v>
      </c>
    </row>
    <row r="9" spans="1:2" x14ac:dyDescent="0.25">
      <c r="A9" s="5" t="s">
        <v>40</v>
      </c>
      <c r="B9" s="11">
        <v>13</v>
      </c>
    </row>
    <row r="10" spans="1:2" x14ac:dyDescent="0.25">
      <c r="A10" s="5" t="s">
        <v>27</v>
      </c>
      <c r="B10" s="11">
        <v>12</v>
      </c>
    </row>
    <row r="11" spans="1:2" x14ac:dyDescent="0.25">
      <c r="A11" s="5" t="s">
        <v>26</v>
      </c>
      <c r="B11" s="11">
        <v>11</v>
      </c>
    </row>
    <row r="12" spans="1:2" x14ac:dyDescent="0.25">
      <c r="A12" s="5" t="s">
        <v>52</v>
      </c>
      <c r="B12" s="11">
        <v>11</v>
      </c>
    </row>
    <row r="13" spans="1:2" x14ac:dyDescent="0.25">
      <c r="A13" s="5" t="s">
        <v>42</v>
      </c>
      <c r="B13" s="11">
        <v>9</v>
      </c>
    </row>
    <row r="16" spans="1:2" x14ac:dyDescent="0.25">
      <c r="A16" t="str">
        <f>A3</f>
        <v>Row Labels</v>
      </c>
      <c r="B16" t="s">
        <v>82</v>
      </c>
    </row>
    <row r="17" spans="1:2" x14ac:dyDescent="0.25">
      <c r="A17" t="str">
        <f>A4</f>
        <v>Aster Aadhar Hospital-Kolhapur</v>
      </c>
      <c r="B17">
        <f>GETPIVOTDATA("RisterOrderNo",$A$3,"ClientName","Aster Aadhar Hospital-Kolhapur")</f>
        <v>63</v>
      </c>
    </row>
    <row r="18" spans="1:2" x14ac:dyDescent="0.25">
      <c r="A18" t="str">
        <f t="shared" ref="A18:A28" si="0">A5</f>
        <v>HAJARE TEXTILES</v>
      </c>
      <c r="B18">
        <f>GETPIVOTDATA("RisterOrderNo",$A$3,"ClientName","HAJARE TEXTILES")</f>
        <v>47</v>
      </c>
    </row>
    <row r="19" spans="1:2" x14ac:dyDescent="0.25">
      <c r="A19" t="str">
        <f t="shared" si="0"/>
        <v>WALAWALKAR-KAPAD-DUKAN</v>
      </c>
      <c r="B19">
        <f>GETPIVOTDATA("RisterOrderNo",$A$3,"ClientName","WALAWALKAR-KAPAD-DUKAN")</f>
        <v>32</v>
      </c>
    </row>
    <row r="20" spans="1:2" x14ac:dyDescent="0.25">
      <c r="A20" t="str">
        <f t="shared" si="0"/>
        <v>K &amp; R NURSING CENTER PVT. LTD.</v>
      </c>
      <c r="B20">
        <f>GETPIVOTDATA("RisterOrderNo",$A$3,"ClientName","K &amp; R NURSING CENTER PVT. LTD.")</f>
        <v>31</v>
      </c>
    </row>
    <row r="21" spans="1:2" x14ac:dyDescent="0.25">
      <c r="A21" t="str">
        <f t="shared" si="0"/>
        <v>G P PARSIK SAHKARI BANK LTD.</v>
      </c>
      <c r="B21">
        <f>GETPIVOTDATA("RisterOrderNo",$A$3,"ClientName","G P PARSIK SAHKARI BANK LTD.")</f>
        <v>18</v>
      </c>
    </row>
    <row r="22" spans="1:2" x14ac:dyDescent="0.25">
      <c r="A22" t="str">
        <f t="shared" si="0"/>
        <v>VASTUTATHASTU-SR NO-24-OFFICE NO-404, 4TH FLOOR, RAMA ICON, OPP. SANAS GROUND, NEAR APOLLO HOSPITAL, SADASHIV PETH, PUNE-30.</v>
      </c>
      <c r="B22">
        <f>GETPIVOTDATA("RisterOrderNo",$A$3,"ClientName","VASTUTATHASTU-SR NO-24-OFFICE NO-404, 4TH FLOOR, RAMA ICON, OPP. SANAS GROUND, NEAR APOLLO HOSPITAL, SADASHIV PETH, PUNE-30.")</f>
        <v>13</v>
      </c>
    </row>
    <row r="23" spans="1:2" x14ac:dyDescent="0.25">
      <c r="A23" t="str">
        <f t="shared" si="0"/>
        <v>Karekar Jwellers</v>
      </c>
      <c r="B23">
        <f>GETPIVOTDATA("RisterOrderNo",$A$3,"ClientName","Karekar Jwellers")</f>
        <v>12</v>
      </c>
    </row>
    <row r="24" spans="1:2" x14ac:dyDescent="0.25">
      <c r="A24" t="str">
        <f t="shared" si="0"/>
        <v>SEVASADAN LIFE LINE HOSPITAL-SANGLI</v>
      </c>
      <c r="B24">
        <f>GETPIVOTDATA("RisterOrderNo",$A$3,"ClientName","SEVASADAN LIFE LINE HOSPITAL-SANGLI")</f>
        <v>11</v>
      </c>
    </row>
    <row r="25" spans="1:2" x14ac:dyDescent="0.25">
      <c r="A25" t="str">
        <f t="shared" si="0"/>
        <v>NAMIT CHAWAL BAZAR</v>
      </c>
      <c r="B25">
        <f>GETPIVOTDATA("RisterOrderNo",$A$3,"ClientName","NAMIT CHAWAL BAZAR")</f>
        <v>11</v>
      </c>
    </row>
    <row r="26" spans="1:2" x14ac:dyDescent="0.25">
      <c r="A26" t="str">
        <f t="shared" si="0"/>
        <v>Bhagwan Collection</v>
      </c>
      <c r="B26">
        <f>GETPIVOTDATA("RisterOrderNo",$A$3,"ClientName","Bhagwan Collection")</f>
        <v>9</v>
      </c>
    </row>
    <row r="28" spans="1:2" x14ac:dyDescent="0.25">
      <c r="A28">
        <f t="shared" si="0"/>
        <v>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950B1-DC49-49B6-9169-E415CB6C1985}">
  <dimension ref="A3:B20"/>
  <sheetViews>
    <sheetView topLeftCell="A2" workbookViewId="0">
      <selection activeCell="A8" sqref="A8"/>
    </sheetView>
  </sheetViews>
  <sheetFormatPr defaultRowHeight="15" x14ac:dyDescent="0.25"/>
  <cols>
    <col min="1" max="1" width="37.140625" bestFit="1" customWidth="1"/>
    <col min="2" max="2" width="22.28515625" bestFit="1" customWidth="1"/>
  </cols>
  <sheetData>
    <row r="3" spans="1:2" x14ac:dyDescent="0.25">
      <c r="A3" s="4" t="s">
        <v>79</v>
      </c>
      <c r="B3" t="s">
        <v>81</v>
      </c>
    </row>
    <row r="4" spans="1:2" x14ac:dyDescent="0.25">
      <c r="A4" s="5" t="s">
        <v>39</v>
      </c>
      <c r="B4" s="11">
        <v>1</v>
      </c>
    </row>
    <row r="5" spans="1:2" x14ac:dyDescent="0.25">
      <c r="A5" s="5" t="s">
        <v>20</v>
      </c>
      <c r="B5" s="11">
        <v>252</v>
      </c>
    </row>
    <row r="6" spans="1:2" x14ac:dyDescent="0.25">
      <c r="A6" s="5" t="s">
        <v>46</v>
      </c>
      <c r="B6" s="11">
        <v>1</v>
      </c>
    </row>
    <row r="7" spans="1:2" x14ac:dyDescent="0.25">
      <c r="A7" s="5" t="s">
        <v>68</v>
      </c>
      <c r="B7" s="11">
        <v>1</v>
      </c>
    </row>
    <row r="8" spans="1:2" x14ac:dyDescent="0.25">
      <c r="A8" s="5" t="s">
        <v>30</v>
      </c>
      <c r="B8" s="11">
        <v>46</v>
      </c>
    </row>
    <row r="9" spans="1:2" x14ac:dyDescent="0.25">
      <c r="A9" s="5" t="s">
        <v>58</v>
      </c>
      <c r="B9" s="11">
        <v>3</v>
      </c>
    </row>
    <row r="10" spans="1:2" x14ac:dyDescent="0.25">
      <c r="A10" s="5" t="s">
        <v>25</v>
      </c>
      <c r="B10" s="11">
        <v>10</v>
      </c>
    </row>
    <row r="13" spans="1:2" x14ac:dyDescent="0.25">
      <c r="A13" t="s">
        <v>83</v>
      </c>
      <c r="B13" t="s">
        <v>82</v>
      </c>
    </row>
    <row r="14" spans="1:2" x14ac:dyDescent="0.25">
      <c r="A14" t="str">
        <f t="shared" ref="A14:A20" si="0">A4</f>
        <v>BELGUM - HUBALI</v>
      </c>
      <c r="B14">
        <f>GETPIVOTDATA("RisterOrderNo",$A$3,"BroadcastCenters","BELGUM - HUBALI")</f>
        <v>1</v>
      </c>
    </row>
    <row r="15" spans="1:2" x14ac:dyDescent="0.25">
      <c r="A15" t="str">
        <f t="shared" si="0"/>
        <v>KOLHAPUR</v>
      </c>
      <c r="B15">
        <f>GETPIVOTDATA("RisterOrderNo",$A$3,"BroadcastCenters","KOLHAPUR")</f>
        <v>252</v>
      </c>
    </row>
    <row r="16" spans="1:2" x14ac:dyDescent="0.25">
      <c r="A16" t="str">
        <f t="shared" si="0"/>
        <v xml:space="preserve">KOLHAPUR + SANGLI + SATARA &amp; OTHER </v>
      </c>
      <c r="B16">
        <f>GETPIVOTDATA("RisterOrderNo",$A$3,"BroadcastCenters","KOLHAPUR + SANGLI + SATARA &amp; OTHER ")</f>
        <v>1</v>
      </c>
    </row>
    <row r="17" spans="1:2" x14ac:dyDescent="0.25">
      <c r="A17" t="str">
        <f t="shared" si="0"/>
        <v>KOLHAPUR KAWALA NAKA LED SCREEN</v>
      </c>
      <c r="B17">
        <f>GETPIVOTDATA("RisterOrderNo",$A$3,"BroadcastCenters","KOLHAPUR KAWALA NAKA LED SCREEN")</f>
        <v>1</v>
      </c>
    </row>
    <row r="18" spans="1:2" x14ac:dyDescent="0.25">
      <c r="A18" t="str">
        <f t="shared" si="0"/>
        <v>KOLHAPUR+SANGLI</v>
      </c>
      <c r="B18">
        <f>GETPIVOTDATA("RisterOrderNo",$A$3,"BroadcastCenters","KOLHAPUR+SANGLI")</f>
        <v>46</v>
      </c>
    </row>
    <row r="19" spans="1:2" x14ac:dyDescent="0.25">
      <c r="A19" t="str">
        <f t="shared" si="0"/>
        <v>PUNE</v>
      </c>
      <c r="B19">
        <f>GETPIVOTDATA("RisterOrderNo",$A$3,"BroadcastCenters","PUNE")</f>
        <v>3</v>
      </c>
    </row>
    <row r="20" spans="1:2" x14ac:dyDescent="0.25">
      <c r="A20" t="str">
        <f t="shared" si="0"/>
        <v xml:space="preserve">SANGLI </v>
      </c>
      <c r="B20">
        <f>GETPIVOTDATA("RisterOrderNo",$A$3,"BroadcastCenters","SANGLI ")</f>
        <v>10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97B-7E4C-4C56-8311-AB178DD2D642}">
  <dimension ref="A3:B5"/>
  <sheetViews>
    <sheetView workbookViewId="0">
      <selection activeCell="B4" sqref="B4"/>
    </sheetView>
  </sheetViews>
  <sheetFormatPr defaultRowHeight="15" x14ac:dyDescent="0.25"/>
  <cols>
    <col min="1" max="1" width="13.140625" bestFit="1" customWidth="1"/>
    <col min="2" max="2" width="20.42578125" bestFit="1" customWidth="1"/>
  </cols>
  <sheetData>
    <row r="3" spans="1:2" x14ac:dyDescent="0.25">
      <c r="A3" s="4" t="s">
        <v>79</v>
      </c>
      <c r="B3" t="s">
        <v>84</v>
      </c>
    </row>
    <row r="4" spans="1:2" x14ac:dyDescent="0.25">
      <c r="A4" s="5" t="s">
        <v>13</v>
      </c>
      <c r="B4" s="11">
        <v>1575419.7700000003</v>
      </c>
    </row>
    <row r="5" spans="1:2" x14ac:dyDescent="0.25">
      <c r="A5" s="5" t="s">
        <v>11</v>
      </c>
      <c r="B5" s="11">
        <v>17311983.670000006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B0C33-3C34-4A2D-8649-CED32E70C30A}">
  <dimension ref="A3:B12"/>
  <sheetViews>
    <sheetView topLeftCell="A4" workbookViewId="0">
      <selection activeCell="A20" sqref="A20"/>
    </sheetView>
  </sheetViews>
  <sheetFormatPr defaultRowHeight="15" x14ac:dyDescent="0.25"/>
  <cols>
    <col min="1" max="1" width="37.140625" bestFit="1" customWidth="1"/>
    <col min="2" max="2" width="20.42578125" bestFit="1" customWidth="1"/>
  </cols>
  <sheetData>
    <row r="3" spans="1:2" x14ac:dyDescent="0.25">
      <c r="A3" s="4" t="s">
        <v>79</v>
      </c>
      <c r="B3" t="s">
        <v>84</v>
      </c>
    </row>
    <row r="4" spans="1:2" x14ac:dyDescent="0.25">
      <c r="A4" s="5" t="s">
        <v>39</v>
      </c>
      <c r="B4" s="7">
        <v>39825</v>
      </c>
    </row>
    <row r="5" spans="1:2" x14ac:dyDescent="0.25">
      <c r="A5" s="5" t="s">
        <v>20</v>
      </c>
      <c r="B5" s="7">
        <v>8563218.1099999994</v>
      </c>
    </row>
    <row r="6" spans="1:2" x14ac:dyDescent="0.25">
      <c r="A6" s="5" t="s">
        <v>46</v>
      </c>
      <c r="B6" s="7">
        <v>21712.94</v>
      </c>
    </row>
    <row r="7" spans="1:2" x14ac:dyDescent="0.25">
      <c r="A7" s="5" t="s">
        <v>68</v>
      </c>
      <c r="B7" s="7">
        <v>29603.84</v>
      </c>
    </row>
    <row r="8" spans="1:2" x14ac:dyDescent="0.25">
      <c r="A8" s="5" t="s">
        <v>30</v>
      </c>
      <c r="B8" s="7">
        <v>9866167.0899999999</v>
      </c>
    </row>
    <row r="9" spans="1:2" x14ac:dyDescent="0.25">
      <c r="A9" s="5" t="s">
        <v>58</v>
      </c>
      <c r="B9" s="7">
        <v>76826.559999999998</v>
      </c>
    </row>
    <row r="10" spans="1:2" x14ac:dyDescent="0.25">
      <c r="A10" s="5" t="s">
        <v>25</v>
      </c>
      <c r="B10" s="7">
        <v>290049.90000000002</v>
      </c>
    </row>
    <row r="11" spans="1:2" x14ac:dyDescent="0.25">
      <c r="B11" s="7"/>
    </row>
    <row r="12" spans="1:2" x14ac:dyDescent="0.25">
      <c r="B12"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ACA1D-CDED-4D93-8719-3A2C1E1C714F}">
  <dimension ref="A3:B12"/>
  <sheetViews>
    <sheetView workbookViewId="0">
      <selection activeCell="A14" sqref="A14"/>
    </sheetView>
  </sheetViews>
  <sheetFormatPr defaultRowHeight="15" x14ac:dyDescent="0.25"/>
  <cols>
    <col min="1" max="1" width="58" bestFit="1" customWidth="1"/>
    <col min="2" max="2" width="12.5703125" bestFit="1" customWidth="1"/>
  </cols>
  <sheetData>
    <row r="3" spans="1:2" x14ac:dyDescent="0.25">
      <c r="A3" s="4" t="s">
        <v>85</v>
      </c>
      <c r="B3" t="s">
        <v>82</v>
      </c>
    </row>
    <row r="4" spans="1:2" x14ac:dyDescent="0.25">
      <c r="A4" s="5" t="s">
        <v>16</v>
      </c>
      <c r="B4" s="11">
        <v>100</v>
      </c>
    </row>
    <row r="5" spans="1:2" x14ac:dyDescent="0.25">
      <c r="A5" s="5" t="s">
        <v>65</v>
      </c>
      <c r="B5" s="11">
        <v>11</v>
      </c>
    </row>
    <row r="6" spans="1:2" x14ac:dyDescent="0.25">
      <c r="A6" s="5" t="s">
        <v>22</v>
      </c>
      <c r="B6" s="11">
        <v>71</v>
      </c>
    </row>
    <row r="7" spans="1:2" x14ac:dyDescent="0.25">
      <c r="A7" s="5" t="s">
        <v>57</v>
      </c>
      <c r="B7" s="11">
        <v>3</v>
      </c>
    </row>
    <row r="8" spans="1:2" x14ac:dyDescent="0.25">
      <c r="A8" s="5" t="s">
        <v>14</v>
      </c>
      <c r="B8" s="11">
        <v>49</v>
      </c>
    </row>
    <row r="9" spans="1:2" x14ac:dyDescent="0.25">
      <c r="A9" s="5" t="s">
        <v>50</v>
      </c>
      <c r="B9" s="11">
        <v>9</v>
      </c>
    </row>
    <row r="10" spans="1:2" x14ac:dyDescent="0.25">
      <c r="A10" s="5" t="s">
        <v>18</v>
      </c>
      <c r="B10" s="11">
        <v>36</v>
      </c>
    </row>
    <row r="11" spans="1:2" x14ac:dyDescent="0.25">
      <c r="A11" s="5" t="s">
        <v>35</v>
      </c>
      <c r="B11" s="11">
        <v>12</v>
      </c>
    </row>
    <row r="12" spans="1:2" x14ac:dyDescent="0.25">
      <c r="A12" s="5" t="s">
        <v>32</v>
      </c>
      <c r="B12" s="11">
        <v>20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44EC8-0235-41DA-84B9-564E08115315}">
  <dimension ref="A3:B10"/>
  <sheetViews>
    <sheetView workbookViewId="0">
      <selection activeCell="A10" sqref="A4:A10"/>
    </sheetView>
  </sheetViews>
  <sheetFormatPr defaultRowHeight="15" x14ac:dyDescent="0.25"/>
  <cols>
    <col min="1" max="1" width="13.140625" bestFit="1" customWidth="1"/>
    <col min="2" max="2" width="22.28515625" bestFit="1" customWidth="1"/>
  </cols>
  <sheetData>
    <row r="3" spans="1:2" x14ac:dyDescent="0.25">
      <c r="A3" s="4" t="s">
        <v>79</v>
      </c>
      <c r="B3" t="s">
        <v>81</v>
      </c>
    </row>
    <row r="4" spans="1:2" x14ac:dyDescent="0.25">
      <c r="A4" s="5" t="s">
        <v>86</v>
      </c>
      <c r="B4" s="11">
        <v>22</v>
      </c>
    </row>
    <row r="5" spans="1:2" x14ac:dyDescent="0.25">
      <c r="A5" s="5" t="s">
        <v>87</v>
      </c>
      <c r="B5" s="11">
        <v>62</v>
      </c>
    </row>
    <row r="6" spans="1:2" x14ac:dyDescent="0.25">
      <c r="A6" s="5" t="s">
        <v>88</v>
      </c>
      <c r="B6" s="11">
        <v>64</v>
      </c>
    </row>
    <row r="7" spans="1:2" x14ac:dyDescent="0.25">
      <c r="A7" s="5" t="s">
        <v>89</v>
      </c>
      <c r="B7" s="11">
        <v>35</v>
      </c>
    </row>
    <row r="8" spans="1:2" x14ac:dyDescent="0.25">
      <c r="A8" s="5" t="s">
        <v>90</v>
      </c>
      <c r="B8" s="11">
        <v>43</v>
      </c>
    </row>
    <row r="9" spans="1:2" x14ac:dyDescent="0.25">
      <c r="A9" s="5" t="s">
        <v>91</v>
      </c>
      <c r="B9" s="11">
        <v>61</v>
      </c>
    </row>
    <row r="10" spans="1:2" x14ac:dyDescent="0.25">
      <c r="A10" s="5" t="s">
        <v>92</v>
      </c>
      <c r="B10" s="11">
        <v>27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9B9D8-E083-49D4-89EA-D276C8528677}">
  <dimension ref="A3:B4"/>
  <sheetViews>
    <sheetView workbookViewId="0">
      <selection activeCell="N14" sqref="N14"/>
    </sheetView>
  </sheetViews>
  <sheetFormatPr defaultRowHeight="15" x14ac:dyDescent="0.25"/>
  <cols>
    <col min="1" max="1" width="24.28515625" bestFit="1" customWidth="1"/>
    <col min="2" max="2" width="20.42578125" bestFit="1" customWidth="1"/>
  </cols>
  <sheetData>
    <row r="3" spans="1:2" x14ac:dyDescent="0.25">
      <c r="A3" t="s">
        <v>93</v>
      </c>
      <c r="B3" t="s">
        <v>84</v>
      </c>
    </row>
    <row r="4" spans="1:2" x14ac:dyDescent="0.25">
      <c r="A4" s="11">
        <v>827014.49999999988</v>
      </c>
      <c r="B4" s="11">
        <v>18887403.440000005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09C4F-A617-4F3C-8D65-C1DA4FDB8B20}">
  <dimension ref="A1:L323"/>
  <sheetViews>
    <sheetView topLeftCell="A280" zoomScaleNormal="100" workbookViewId="0">
      <selection activeCell="J322" sqref="J322"/>
    </sheetView>
  </sheetViews>
  <sheetFormatPr defaultRowHeight="15" x14ac:dyDescent="0.25"/>
  <cols>
    <col min="2" max="2" width="8.42578125" customWidth="1"/>
    <col min="3" max="3" width="10.42578125" bestFit="1" customWidth="1"/>
    <col min="4" max="4" width="13.42578125" customWidth="1"/>
    <col min="5" max="5" width="11.42578125" customWidth="1"/>
    <col min="6" max="6" width="9.85546875" customWidth="1"/>
    <col min="7" max="7" width="14.140625" customWidth="1"/>
    <col min="8" max="8" width="13.140625" customWidth="1"/>
    <col min="9" max="9" width="9.28515625" customWidth="1"/>
    <col min="10" max="10" width="14.140625" customWidth="1"/>
    <col min="11" max="11" width="22.28515625" customWidth="1"/>
    <col min="12" max="12" width="35.5703125" customWidth="1"/>
  </cols>
  <sheetData>
    <row r="1" spans="1:12" x14ac:dyDescent="0.25">
      <c r="A1" t="s">
        <v>0</v>
      </c>
      <c r="B1" t="s">
        <v>75</v>
      </c>
      <c r="C1" t="s">
        <v>1</v>
      </c>
      <c r="D1" t="s">
        <v>2</v>
      </c>
      <c r="E1" t="s">
        <v>3</v>
      </c>
      <c r="F1" t="s">
        <v>4</v>
      </c>
      <c r="G1" t="s">
        <v>5</v>
      </c>
      <c r="H1" t="s">
        <v>6</v>
      </c>
      <c r="I1" t="s">
        <v>7</v>
      </c>
      <c r="J1" t="s">
        <v>74</v>
      </c>
      <c r="K1" t="s">
        <v>8</v>
      </c>
      <c r="L1" t="s">
        <v>9</v>
      </c>
    </row>
    <row r="2" spans="1:12" x14ac:dyDescent="0.25">
      <c r="A2">
        <v>1</v>
      </c>
      <c r="B2">
        <v>96</v>
      </c>
      <c r="C2" s="1">
        <v>42923</v>
      </c>
      <c r="D2" t="s">
        <v>20</v>
      </c>
      <c r="E2" t="s">
        <v>10</v>
      </c>
      <c r="F2">
        <v>30000</v>
      </c>
      <c r="G2">
        <v>0</v>
      </c>
      <c r="H2">
        <v>35400</v>
      </c>
      <c r="I2" t="s">
        <v>11</v>
      </c>
      <c r="J2">
        <v>5400</v>
      </c>
      <c r="K2" t="s">
        <v>12</v>
      </c>
      <c r="L2" t="s">
        <v>14</v>
      </c>
    </row>
    <row r="3" spans="1:12" x14ac:dyDescent="0.25">
      <c r="A3">
        <v>2</v>
      </c>
      <c r="B3">
        <v>97</v>
      </c>
      <c r="C3" s="1">
        <v>42982</v>
      </c>
      <c r="D3" t="s">
        <v>20</v>
      </c>
      <c r="E3" t="s">
        <v>10</v>
      </c>
      <c r="F3">
        <v>55800</v>
      </c>
      <c r="G3">
        <v>8370</v>
      </c>
      <c r="H3">
        <v>55967.4</v>
      </c>
      <c r="I3" t="s">
        <v>13</v>
      </c>
      <c r="J3">
        <v>8537.4</v>
      </c>
      <c r="K3" t="s">
        <v>15</v>
      </c>
      <c r="L3" t="s">
        <v>16</v>
      </c>
    </row>
    <row r="4" spans="1:12" x14ac:dyDescent="0.25">
      <c r="A4">
        <v>3</v>
      </c>
      <c r="B4">
        <v>98</v>
      </c>
      <c r="C4" s="1">
        <v>42944</v>
      </c>
      <c r="D4" t="s">
        <v>20</v>
      </c>
      <c r="E4" t="s">
        <v>10</v>
      </c>
      <c r="F4">
        <v>12000</v>
      </c>
      <c r="G4">
        <v>0</v>
      </c>
      <c r="H4">
        <v>14160</v>
      </c>
      <c r="I4" t="s">
        <v>13</v>
      </c>
      <c r="J4">
        <v>2160</v>
      </c>
      <c r="K4" t="s">
        <v>12</v>
      </c>
      <c r="L4" t="s">
        <v>14</v>
      </c>
    </row>
    <row r="5" spans="1:12" x14ac:dyDescent="0.25">
      <c r="A5">
        <v>4</v>
      </c>
      <c r="B5">
        <v>99</v>
      </c>
      <c r="C5" s="1">
        <v>42971</v>
      </c>
      <c r="D5" t="s">
        <v>20</v>
      </c>
      <c r="E5" t="s">
        <v>10</v>
      </c>
      <c r="F5">
        <v>22500</v>
      </c>
      <c r="G5">
        <v>0</v>
      </c>
      <c r="H5">
        <v>26550</v>
      </c>
      <c r="I5" t="s">
        <v>13</v>
      </c>
      <c r="J5">
        <v>4050</v>
      </c>
      <c r="K5" t="s">
        <v>17</v>
      </c>
      <c r="L5" t="s">
        <v>18</v>
      </c>
    </row>
    <row r="6" spans="1:12" x14ac:dyDescent="0.25">
      <c r="A6">
        <v>5</v>
      </c>
      <c r="B6">
        <v>100</v>
      </c>
      <c r="C6" s="1">
        <v>42950</v>
      </c>
      <c r="D6" t="s">
        <v>20</v>
      </c>
      <c r="E6" t="s">
        <v>10</v>
      </c>
      <c r="F6">
        <v>8480</v>
      </c>
      <c r="G6">
        <v>0</v>
      </c>
      <c r="H6">
        <v>10006.4</v>
      </c>
      <c r="I6" t="s">
        <v>11</v>
      </c>
      <c r="J6">
        <v>1526.4</v>
      </c>
      <c r="K6" t="s">
        <v>19</v>
      </c>
      <c r="L6" t="s">
        <v>14</v>
      </c>
    </row>
    <row r="7" spans="1:12" x14ac:dyDescent="0.25">
      <c r="A7">
        <v>6</v>
      </c>
      <c r="B7">
        <v>101</v>
      </c>
      <c r="C7" s="1">
        <v>43003</v>
      </c>
      <c r="D7" t="s">
        <v>20</v>
      </c>
      <c r="E7" t="s">
        <v>10</v>
      </c>
      <c r="F7">
        <v>54000</v>
      </c>
      <c r="G7">
        <v>8100</v>
      </c>
      <c r="H7">
        <v>54162</v>
      </c>
      <c r="I7" t="s">
        <v>13</v>
      </c>
      <c r="J7">
        <v>8262</v>
      </c>
      <c r="K7" t="s">
        <v>15</v>
      </c>
      <c r="L7" t="s">
        <v>16</v>
      </c>
    </row>
    <row r="8" spans="1:12" x14ac:dyDescent="0.25">
      <c r="A8">
        <v>7</v>
      </c>
      <c r="B8">
        <v>102</v>
      </c>
      <c r="C8" s="1">
        <v>42997</v>
      </c>
      <c r="D8" t="s">
        <v>20</v>
      </c>
      <c r="E8" t="s">
        <v>10</v>
      </c>
      <c r="F8">
        <v>19200</v>
      </c>
      <c r="G8">
        <v>0</v>
      </c>
      <c r="H8">
        <v>22656</v>
      </c>
      <c r="I8" t="s">
        <v>11</v>
      </c>
      <c r="J8">
        <v>3456</v>
      </c>
      <c r="K8" t="s">
        <v>12</v>
      </c>
      <c r="L8" t="s">
        <v>18</v>
      </c>
    </row>
    <row r="9" spans="1:12" x14ac:dyDescent="0.25">
      <c r="A9">
        <v>8</v>
      </c>
      <c r="B9">
        <v>103</v>
      </c>
      <c r="C9" s="1">
        <v>42997</v>
      </c>
      <c r="D9" t="s">
        <v>20</v>
      </c>
      <c r="E9" t="s">
        <v>10</v>
      </c>
      <c r="F9">
        <v>7000</v>
      </c>
      <c r="G9">
        <v>1050</v>
      </c>
      <c r="H9">
        <v>7021</v>
      </c>
      <c r="I9" t="s">
        <v>13</v>
      </c>
      <c r="J9">
        <v>1071</v>
      </c>
      <c r="K9" t="s">
        <v>12</v>
      </c>
      <c r="L9" t="s">
        <v>16</v>
      </c>
    </row>
    <row r="10" spans="1:12" x14ac:dyDescent="0.25">
      <c r="A10">
        <v>9</v>
      </c>
      <c r="B10">
        <v>104</v>
      </c>
      <c r="C10" s="1">
        <v>42997</v>
      </c>
      <c r="D10" t="s">
        <v>20</v>
      </c>
      <c r="E10" t="s">
        <v>10</v>
      </c>
      <c r="F10">
        <v>42000</v>
      </c>
      <c r="G10">
        <v>6300</v>
      </c>
      <c r="H10">
        <v>42126</v>
      </c>
      <c r="I10" t="s">
        <v>13</v>
      </c>
      <c r="J10">
        <v>6426</v>
      </c>
      <c r="K10" t="s">
        <v>12</v>
      </c>
      <c r="L10" t="s">
        <v>16</v>
      </c>
    </row>
    <row r="11" spans="1:12" x14ac:dyDescent="0.25">
      <c r="A11">
        <v>10</v>
      </c>
      <c r="B11">
        <v>105</v>
      </c>
      <c r="C11" s="1">
        <v>42997</v>
      </c>
      <c r="D11" t="s">
        <v>20</v>
      </c>
      <c r="E11" t="s">
        <v>10</v>
      </c>
      <c r="F11">
        <v>6300</v>
      </c>
      <c r="G11">
        <v>945</v>
      </c>
      <c r="H11">
        <v>6318.9</v>
      </c>
      <c r="I11" t="s">
        <v>13</v>
      </c>
      <c r="J11">
        <v>963.9</v>
      </c>
      <c r="K11" t="s">
        <v>12</v>
      </c>
      <c r="L11" t="s">
        <v>16</v>
      </c>
    </row>
    <row r="12" spans="1:12" x14ac:dyDescent="0.25">
      <c r="A12">
        <v>11</v>
      </c>
      <c r="B12">
        <v>106</v>
      </c>
      <c r="C12" s="1">
        <v>42997</v>
      </c>
      <c r="D12" t="s">
        <v>20</v>
      </c>
      <c r="E12" t="s">
        <v>10</v>
      </c>
      <c r="F12">
        <v>30590</v>
      </c>
      <c r="G12">
        <v>4588.5</v>
      </c>
      <c r="H12">
        <v>30681.77</v>
      </c>
      <c r="I12" t="s">
        <v>13</v>
      </c>
      <c r="J12">
        <v>4680.26</v>
      </c>
      <c r="K12" t="s">
        <v>12</v>
      </c>
      <c r="L12" t="s">
        <v>16</v>
      </c>
    </row>
    <row r="13" spans="1:12" x14ac:dyDescent="0.25">
      <c r="A13">
        <v>12</v>
      </c>
      <c r="B13">
        <v>107</v>
      </c>
      <c r="C13" s="1">
        <v>42997</v>
      </c>
      <c r="D13" t="s">
        <v>20</v>
      </c>
      <c r="E13" t="s">
        <v>10</v>
      </c>
      <c r="F13">
        <v>12880</v>
      </c>
      <c r="G13">
        <v>1932</v>
      </c>
      <c r="H13">
        <v>12918.64</v>
      </c>
      <c r="I13" t="s">
        <v>11</v>
      </c>
      <c r="J13">
        <v>1970.64</v>
      </c>
      <c r="K13" t="s">
        <v>12</v>
      </c>
      <c r="L13" t="s">
        <v>16</v>
      </c>
    </row>
    <row r="14" spans="1:12" x14ac:dyDescent="0.25">
      <c r="A14">
        <v>13</v>
      </c>
      <c r="B14">
        <v>108</v>
      </c>
      <c r="C14" s="1">
        <v>43003</v>
      </c>
      <c r="D14" t="s">
        <v>20</v>
      </c>
      <c r="E14" t="s">
        <v>10</v>
      </c>
      <c r="F14">
        <v>27000</v>
      </c>
      <c r="G14">
        <v>4050</v>
      </c>
      <c r="H14">
        <v>27081</v>
      </c>
      <c r="I14" t="s">
        <v>13</v>
      </c>
      <c r="J14">
        <v>4131</v>
      </c>
      <c r="K14" t="s">
        <v>12</v>
      </c>
      <c r="L14" t="s">
        <v>16</v>
      </c>
    </row>
    <row r="15" spans="1:12" x14ac:dyDescent="0.25">
      <c r="A15">
        <v>14</v>
      </c>
      <c r="B15">
        <v>109</v>
      </c>
      <c r="C15" s="1">
        <v>43003</v>
      </c>
      <c r="D15" t="s">
        <v>20</v>
      </c>
      <c r="E15" t="s">
        <v>10</v>
      </c>
      <c r="F15">
        <v>7200</v>
      </c>
      <c r="G15">
        <v>1080</v>
      </c>
      <c r="H15">
        <v>7221.6</v>
      </c>
      <c r="I15" t="s">
        <v>13</v>
      </c>
      <c r="J15">
        <v>1101.5999999999999</v>
      </c>
      <c r="K15" t="s">
        <v>12</v>
      </c>
      <c r="L15" t="s">
        <v>16</v>
      </c>
    </row>
    <row r="16" spans="1:12" x14ac:dyDescent="0.25">
      <c r="A16">
        <v>15</v>
      </c>
      <c r="B16">
        <v>111</v>
      </c>
      <c r="C16" s="1">
        <v>43012</v>
      </c>
      <c r="D16" t="s">
        <v>20</v>
      </c>
      <c r="E16" t="s">
        <v>10</v>
      </c>
      <c r="F16">
        <v>54000</v>
      </c>
      <c r="G16">
        <v>8100</v>
      </c>
      <c r="H16">
        <v>54162</v>
      </c>
      <c r="I16" t="s">
        <v>13</v>
      </c>
      <c r="J16">
        <v>8262</v>
      </c>
      <c r="K16" t="s">
        <v>15</v>
      </c>
      <c r="L16" t="s">
        <v>16</v>
      </c>
    </row>
    <row r="17" spans="1:12" x14ac:dyDescent="0.25">
      <c r="A17">
        <v>16</v>
      </c>
      <c r="B17">
        <v>110</v>
      </c>
      <c r="C17" s="1">
        <v>43012</v>
      </c>
      <c r="D17" t="s">
        <v>20</v>
      </c>
      <c r="E17" t="s">
        <v>10</v>
      </c>
      <c r="F17">
        <v>19200</v>
      </c>
      <c r="G17">
        <v>0</v>
      </c>
      <c r="H17">
        <v>22656</v>
      </c>
      <c r="I17" t="s">
        <v>11</v>
      </c>
      <c r="J17">
        <v>3456</v>
      </c>
      <c r="K17" t="s">
        <v>12</v>
      </c>
      <c r="L17" t="s">
        <v>18</v>
      </c>
    </row>
    <row r="18" spans="1:12" x14ac:dyDescent="0.25">
      <c r="A18">
        <v>17</v>
      </c>
      <c r="B18">
        <v>112</v>
      </c>
      <c r="C18" s="1">
        <v>43012</v>
      </c>
      <c r="D18" t="s">
        <v>20</v>
      </c>
      <c r="E18" t="s">
        <v>10</v>
      </c>
      <c r="F18">
        <v>18000</v>
      </c>
      <c r="G18">
        <v>2700</v>
      </c>
      <c r="H18">
        <v>18054</v>
      </c>
      <c r="I18" t="s">
        <v>13</v>
      </c>
      <c r="J18">
        <v>2754</v>
      </c>
      <c r="K18" t="s">
        <v>12</v>
      </c>
      <c r="L18" t="s">
        <v>16</v>
      </c>
    </row>
    <row r="19" spans="1:12" x14ac:dyDescent="0.25">
      <c r="A19">
        <v>18</v>
      </c>
      <c r="B19">
        <v>113</v>
      </c>
      <c r="C19" s="1">
        <v>43034</v>
      </c>
      <c r="D19" t="s">
        <v>20</v>
      </c>
      <c r="E19" t="s">
        <v>10</v>
      </c>
      <c r="F19">
        <v>10000</v>
      </c>
      <c r="G19">
        <v>1500</v>
      </c>
      <c r="H19">
        <v>10030</v>
      </c>
      <c r="I19" t="s">
        <v>11</v>
      </c>
      <c r="J19">
        <v>1530</v>
      </c>
      <c r="K19" t="s">
        <v>12</v>
      </c>
      <c r="L19" t="s">
        <v>16</v>
      </c>
    </row>
    <row r="20" spans="1:12" x14ac:dyDescent="0.25">
      <c r="A20">
        <v>19</v>
      </c>
      <c r="B20">
        <v>114</v>
      </c>
      <c r="C20" s="1">
        <v>43043</v>
      </c>
      <c r="D20" t="s">
        <v>20</v>
      </c>
      <c r="E20" t="s">
        <v>10</v>
      </c>
      <c r="F20">
        <v>15840</v>
      </c>
      <c r="G20">
        <v>2376</v>
      </c>
      <c r="H20">
        <v>15887.52</v>
      </c>
      <c r="I20" t="s">
        <v>13</v>
      </c>
      <c r="J20">
        <v>2423.52</v>
      </c>
      <c r="K20" t="s">
        <v>12</v>
      </c>
      <c r="L20" t="s">
        <v>16</v>
      </c>
    </row>
    <row r="21" spans="1:12" x14ac:dyDescent="0.25">
      <c r="A21">
        <v>20</v>
      </c>
      <c r="B21">
        <v>115</v>
      </c>
      <c r="C21" s="1">
        <v>43043</v>
      </c>
      <c r="D21" t="s">
        <v>20</v>
      </c>
      <c r="E21" t="s">
        <v>10</v>
      </c>
      <c r="F21">
        <v>22500</v>
      </c>
      <c r="G21">
        <v>3375</v>
      </c>
      <c r="H21">
        <v>22567.5</v>
      </c>
      <c r="I21" t="s">
        <v>13</v>
      </c>
      <c r="J21">
        <v>3442.5</v>
      </c>
      <c r="K21" t="s">
        <v>12</v>
      </c>
      <c r="L21" t="s">
        <v>16</v>
      </c>
    </row>
    <row r="22" spans="1:12" x14ac:dyDescent="0.25">
      <c r="A22">
        <v>21</v>
      </c>
      <c r="B22">
        <v>116</v>
      </c>
      <c r="C22" s="1">
        <v>43046</v>
      </c>
      <c r="D22" t="s">
        <v>20</v>
      </c>
      <c r="E22" t="s">
        <v>10</v>
      </c>
      <c r="F22">
        <v>67500</v>
      </c>
      <c r="G22">
        <v>10125</v>
      </c>
      <c r="H22">
        <v>67702.5</v>
      </c>
      <c r="I22" t="s">
        <v>13</v>
      </c>
      <c r="J22">
        <v>10327.5</v>
      </c>
      <c r="K22" t="s">
        <v>15</v>
      </c>
      <c r="L22" t="s">
        <v>16</v>
      </c>
    </row>
    <row r="23" spans="1:12" x14ac:dyDescent="0.25">
      <c r="A23">
        <v>22</v>
      </c>
      <c r="B23">
        <v>117</v>
      </c>
      <c r="C23" s="1">
        <v>43073</v>
      </c>
      <c r="D23" t="s">
        <v>20</v>
      </c>
      <c r="E23" t="s">
        <v>10</v>
      </c>
      <c r="F23">
        <v>55800</v>
      </c>
      <c r="G23">
        <v>8370</v>
      </c>
      <c r="H23">
        <v>55967.4</v>
      </c>
      <c r="I23" t="s">
        <v>13</v>
      </c>
      <c r="J23">
        <v>8537.4</v>
      </c>
      <c r="K23" t="s">
        <v>15</v>
      </c>
      <c r="L23" t="s">
        <v>16</v>
      </c>
    </row>
    <row r="24" spans="1:12" x14ac:dyDescent="0.25">
      <c r="A24">
        <v>23</v>
      </c>
      <c r="B24">
        <v>118</v>
      </c>
      <c r="C24" s="1">
        <v>43104</v>
      </c>
      <c r="D24" t="s">
        <v>20</v>
      </c>
      <c r="E24" t="s">
        <v>10</v>
      </c>
      <c r="F24">
        <v>55800</v>
      </c>
      <c r="G24">
        <v>8370</v>
      </c>
      <c r="H24">
        <v>55967.4</v>
      </c>
      <c r="I24" t="s">
        <v>13</v>
      </c>
      <c r="J24">
        <v>8537.4</v>
      </c>
      <c r="K24" t="s">
        <v>15</v>
      </c>
      <c r="L24" t="s">
        <v>16</v>
      </c>
    </row>
    <row r="25" spans="1:12" x14ac:dyDescent="0.25">
      <c r="A25">
        <v>24</v>
      </c>
      <c r="B25">
        <v>119</v>
      </c>
      <c r="C25" s="1">
        <v>43123</v>
      </c>
      <c r="D25" t="s">
        <v>20</v>
      </c>
      <c r="E25" t="s">
        <v>10</v>
      </c>
      <c r="F25">
        <v>6000</v>
      </c>
      <c r="G25">
        <v>900</v>
      </c>
      <c r="H25">
        <v>6018</v>
      </c>
      <c r="I25" t="s">
        <v>13</v>
      </c>
      <c r="J25">
        <v>918</v>
      </c>
      <c r="K25" t="s">
        <v>12</v>
      </c>
      <c r="L25" t="s">
        <v>16</v>
      </c>
    </row>
    <row r="26" spans="1:12" x14ac:dyDescent="0.25">
      <c r="A26">
        <v>25</v>
      </c>
      <c r="B26">
        <v>120</v>
      </c>
      <c r="C26" s="1">
        <v>43134</v>
      </c>
      <c r="D26" t="s">
        <v>20</v>
      </c>
      <c r="E26" t="s">
        <v>10</v>
      </c>
      <c r="F26">
        <v>54000</v>
      </c>
      <c r="G26">
        <v>8100</v>
      </c>
      <c r="H26">
        <v>54162</v>
      </c>
      <c r="I26" t="s">
        <v>13</v>
      </c>
      <c r="J26">
        <v>8262</v>
      </c>
      <c r="K26" t="s">
        <v>15</v>
      </c>
      <c r="L26" t="s">
        <v>16</v>
      </c>
    </row>
    <row r="27" spans="1:12" x14ac:dyDescent="0.25">
      <c r="A27">
        <v>26</v>
      </c>
      <c r="B27">
        <v>121</v>
      </c>
      <c r="C27" s="1">
        <v>43134</v>
      </c>
      <c r="D27" t="s">
        <v>20</v>
      </c>
      <c r="E27" t="s">
        <v>10</v>
      </c>
      <c r="F27">
        <v>22500</v>
      </c>
      <c r="G27">
        <v>3375</v>
      </c>
      <c r="H27">
        <v>22567.5</v>
      </c>
      <c r="I27" t="s">
        <v>13</v>
      </c>
      <c r="J27">
        <v>3442.5</v>
      </c>
      <c r="K27" t="s">
        <v>12</v>
      </c>
      <c r="L27" t="s">
        <v>16</v>
      </c>
    </row>
    <row r="28" spans="1:12" x14ac:dyDescent="0.25">
      <c r="A28">
        <v>27</v>
      </c>
      <c r="B28">
        <v>122</v>
      </c>
      <c r="C28" s="1">
        <v>43151</v>
      </c>
      <c r="D28" t="s">
        <v>20</v>
      </c>
      <c r="E28" t="s">
        <v>10</v>
      </c>
      <c r="F28">
        <v>21375</v>
      </c>
      <c r="G28">
        <v>0</v>
      </c>
      <c r="H28">
        <v>25222.5</v>
      </c>
      <c r="I28" t="s">
        <v>11</v>
      </c>
      <c r="J28">
        <v>3847.5</v>
      </c>
      <c r="K28" t="s">
        <v>21</v>
      </c>
      <c r="L28" t="s">
        <v>22</v>
      </c>
    </row>
    <row r="29" spans="1:12" x14ac:dyDescent="0.25">
      <c r="A29">
        <v>28</v>
      </c>
      <c r="B29">
        <v>123</v>
      </c>
      <c r="C29" s="1">
        <v>43151</v>
      </c>
      <c r="D29" t="s">
        <v>20</v>
      </c>
      <c r="E29" t="s">
        <v>10</v>
      </c>
      <c r="F29">
        <v>19988</v>
      </c>
      <c r="G29">
        <v>2998.2</v>
      </c>
      <c r="H29">
        <v>20047.96</v>
      </c>
      <c r="I29" t="s">
        <v>11</v>
      </c>
      <c r="J29">
        <v>3058.16</v>
      </c>
      <c r="K29" t="s">
        <v>12</v>
      </c>
      <c r="L29" t="s">
        <v>16</v>
      </c>
    </row>
    <row r="30" spans="1:12" x14ac:dyDescent="0.25">
      <c r="A30">
        <v>29</v>
      </c>
      <c r="B30">
        <v>124</v>
      </c>
      <c r="C30" s="1">
        <v>43182</v>
      </c>
      <c r="D30" t="s">
        <v>20</v>
      </c>
      <c r="E30" t="s">
        <v>10</v>
      </c>
      <c r="F30">
        <v>6650</v>
      </c>
      <c r="G30">
        <v>0</v>
      </c>
      <c r="H30">
        <v>7847</v>
      </c>
      <c r="I30" t="s">
        <v>11</v>
      </c>
      <c r="J30">
        <v>1197</v>
      </c>
      <c r="K30" t="s">
        <v>12</v>
      </c>
      <c r="L30" t="s">
        <v>18</v>
      </c>
    </row>
    <row r="31" spans="1:12" x14ac:dyDescent="0.25">
      <c r="A31">
        <v>30</v>
      </c>
      <c r="B31">
        <v>125</v>
      </c>
      <c r="C31" s="1">
        <v>43183</v>
      </c>
      <c r="D31" t="s">
        <v>20</v>
      </c>
      <c r="E31" t="s">
        <v>10</v>
      </c>
      <c r="F31">
        <v>56250</v>
      </c>
      <c r="G31">
        <v>8437.5</v>
      </c>
      <c r="H31">
        <v>56418.75</v>
      </c>
      <c r="I31" t="s">
        <v>13</v>
      </c>
      <c r="J31">
        <v>8606.26</v>
      </c>
      <c r="K31" t="s">
        <v>15</v>
      </c>
      <c r="L31" t="s">
        <v>16</v>
      </c>
    </row>
    <row r="32" spans="1:12" x14ac:dyDescent="0.25">
      <c r="A32">
        <v>32</v>
      </c>
      <c r="B32">
        <v>126</v>
      </c>
      <c r="C32" s="1">
        <v>43192</v>
      </c>
      <c r="D32" t="s">
        <v>20</v>
      </c>
      <c r="E32" t="s">
        <v>10</v>
      </c>
      <c r="F32">
        <v>47250</v>
      </c>
      <c r="G32">
        <v>7087.5</v>
      </c>
      <c r="H32">
        <v>47391.75</v>
      </c>
      <c r="I32" t="s">
        <v>13</v>
      </c>
      <c r="J32">
        <v>7229.26</v>
      </c>
      <c r="K32" t="s">
        <v>15</v>
      </c>
      <c r="L32" t="s">
        <v>16</v>
      </c>
    </row>
    <row r="33" spans="1:12" x14ac:dyDescent="0.25">
      <c r="A33">
        <v>33</v>
      </c>
      <c r="B33">
        <v>127</v>
      </c>
      <c r="C33" s="1">
        <v>43192</v>
      </c>
      <c r="D33" t="s">
        <v>20</v>
      </c>
      <c r="E33" t="s">
        <v>10</v>
      </c>
      <c r="F33">
        <v>70000</v>
      </c>
      <c r="G33">
        <v>10500</v>
      </c>
      <c r="H33">
        <v>70210</v>
      </c>
      <c r="I33" t="s">
        <v>13</v>
      </c>
      <c r="J33">
        <v>10710</v>
      </c>
      <c r="K33" t="s">
        <v>23</v>
      </c>
      <c r="L33" t="s">
        <v>16</v>
      </c>
    </row>
    <row r="34" spans="1:12" x14ac:dyDescent="0.25">
      <c r="A34">
        <v>34</v>
      </c>
      <c r="B34">
        <v>128</v>
      </c>
      <c r="C34" s="1">
        <v>43194</v>
      </c>
      <c r="D34" t="s">
        <v>20</v>
      </c>
      <c r="E34" t="s">
        <v>10</v>
      </c>
      <c r="F34">
        <v>7200</v>
      </c>
      <c r="G34">
        <v>1080</v>
      </c>
      <c r="H34">
        <v>7221.6</v>
      </c>
      <c r="I34" t="s">
        <v>13</v>
      </c>
      <c r="J34">
        <v>1101.5999999999999</v>
      </c>
      <c r="K34" t="s">
        <v>23</v>
      </c>
      <c r="L34" t="s">
        <v>16</v>
      </c>
    </row>
    <row r="35" spans="1:12" x14ac:dyDescent="0.25">
      <c r="A35">
        <v>35</v>
      </c>
      <c r="B35">
        <v>129</v>
      </c>
      <c r="C35" s="1">
        <v>43308</v>
      </c>
      <c r="D35" t="s">
        <v>20</v>
      </c>
      <c r="E35" t="s">
        <v>10</v>
      </c>
      <c r="F35">
        <v>33750</v>
      </c>
      <c r="G35">
        <v>0</v>
      </c>
      <c r="H35">
        <v>39825</v>
      </c>
      <c r="I35" t="s">
        <v>11</v>
      </c>
      <c r="J35">
        <v>6075</v>
      </c>
      <c r="K35" t="s">
        <v>12</v>
      </c>
      <c r="L35" t="s">
        <v>18</v>
      </c>
    </row>
    <row r="36" spans="1:12" x14ac:dyDescent="0.25">
      <c r="A36">
        <v>36</v>
      </c>
      <c r="B36">
        <v>130</v>
      </c>
      <c r="C36" s="1">
        <v>43195</v>
      </c>
      <c r="D36" t="s">
        <v>20</v>
      </c>
      <c r="E36" t="s">
        <v>10</v>
      </c>
      <c r="F36">
        <v>13192</v>
      </c>
      <c r="G36">
        <v>0</v>
      </c>
      <c r="H36">
        <v>15566.56</v>
      </c>
      <c r="I36" t="s">
        <v>11</v>
      </c>
      <c r="J36">
        <v>2374.56</v>
      </c>
      <c r="K36" t="s">
        <v>12</v>
      </c>
      <c r="L36" t="s">
        <v>18</v>
      </c>
    </row>
    <row r="37" spans="1:12" x14ac:dyDescent="0.25">
      <c r="A37">
        <v>37</v>
      </c>
      <c r="B37">
        <v>131</v>
      </c>
      <c r="C37" s="1">
        <v>43208</v>
      </c>
      <c r="D37" t="s">
        <v>20</v>
      </c>
      <c r="E37" t="s">
        <v>10</v>
      </c>
      <c r="F37">
        <v>0</v>
      </c>
      <c r="G37">
        <v>0</v>
      </c>
      <c r="H37">
        <v>0</v>
      </c>
      <c r="I37" t="s">
        <v>13</v>
      </c>
      <c r="J37">
        <v>0</v>
      </c>
      <c r="K37" t="s">
        <v>24</v>
      </c>
      <c r="L37" t="s">
        <v>14</v>
      </c>
    </row>
    <row r="38" spans="1:12" x14ac:dyDescent="0.25">
      <c r="A38">
        <v>38</v>
      </c>
      <c r="B38">
        <v>132</v>
      </c>
      <c r="C38" s="1">
        <v>43216</v>
      </c>
      <c r="D38" t="s">
        <v>25</v>
      </c>
      <c r="E38" t="s">
        <v>10</v>
      </c>
      <c r="F38">
        <v>8640</v>
      </c>
      <c r="G38">
        <v>0</v>
      </c>
      <c r="H38">
        <v>10195.200000000001</v>
      </c>
      <c r="I38" t="s">
        <v>11</v>
      </c>
      <c r="J38">
        <v>1555.2</v>
      </c>
      <c r="K38" t="s">
        <v>26</v>
      </c>
      <c r="L38" t="s">
        <v>14</v>
      </c>
    </row>
    <row r="39" spans="1:12" x14ac:dyDescent="0.25">
      <c r="A39">
        <v>39</v>
      </c>
      <c r="B39">
        <v>133</v>
      </c>
      <c r="C39" s="1">
        <v>43216</v>
      </c>
      <c r="D39" t="s">
        <v>20</v>
      </c>
      <c r="E39" t="s">
        <v>10</v>
      </c>
      <c r="F39">
        <v>8640</v>
      </c>
      <c r="G39">
        <v>0</v>
      </c>
      <c r="H39">
        <v>10195.200000000001</v>
      </c>
      <c r="I39" t="s">
        <v>11</v>
      </c>
      <c r="J39">
        <v>1555.2</v>
      </c>
      <c r="K39" t="s">
        <v>26</v>
      </c>
      <c r="L39" t="s">
        <v>14</v>
      </c>
    </row>
    <row r="40" spans="1:12" x14ac:dyDescent="0.25">
      <c r="A40">
        <v>40</v>
      </c>
      <c r="B40">
        <v>134</v>
      </c>
      <c r="C40" s="1">
        <v>43220</v>
      </c>
      <c r="D40" t="s">
        <v>20</v>
      </c>
      <c r="E40" t="s">
        <v>10</v>
      </c>
      <c r="F40">
        <v>48825</v>
      </c>
      <c r="G40">
        <v>7323.75</v>
      </c>
      <c r="H40">
        <v>48971.48</v>
      </c>
      <c r="I40" t="s">
        <v>13</v>
      </c>
      <c r="J40">
        <v>7470.22</v>
      </c>
      <c r="K40" t="s">
        <v>15</v>
      </c>
      <c r="L40" t="s">
        <v>16</v>
      </c>
    </row>
    <row r="41" spans="1:12" x14ac:dyDescent="0.25">
      <c r="A41">
        <v>42</v>
      </c>
      <c r="B41">
        <v>135</v>
      </c>
      <c r="C41" s="1">
        <v>43232</v>
      </c>
      <c r="D41" t="s">
        <v>20</v>
      </c>
      <c r="E41" t="s">
        <v>10</v>
      </c>
      <c r="F41">
        <v>22500</v>
      </c>
      <c r="G41">
        <v>3375</v>
      </c>
      <c r="H41">
        <v>22567.5</v>
      </c>
      <c r="I41" t="s">
        <v>11</v>
      </c>
      <c r="J41">
        <v>3442.5</v>
      </c>
      <c r="K41" t="s">
        <v>12</v>
      </c>
      <c r="L41" t="s">
        <v>16</v>
      </c>
    </row>
    <row r="42" spans="1:12" x14ac:dyDescent="0.25">
      <c r="A42">
        <v>43</v>
      </c>
      <c r="B42">
        <v>136</v>
      </c>
      <c r="C42" s="1">
        <v>43244</v>
      </c>
      <c r="D42" t="s">
        <v>20</v>
      </c>
      <c r="E42" t="s">
        <v>10</v>
      </c>
      <c r="F42">
        <v>10000</v>
      </c>
      <c r="G42">
        <v>0</v>
      </c>
      <c r="H42">
        <v>11800</v>
      </c>
      <c r="I42" t="s">
        <v>11</v>
      </c>
      <c r="J42">
        <v>1800</v>
      </c>
      <c r="K42" t="s">
        <v>12</v>
      </c>
      <c r="L42" t="s">
        <v>14</v>
      </c>
    </row>
    <row r="43" spans="1:12" x14ac:dyDescent="0.25">
      <c r="A43">
        <v>44</v>
      </c>
      <c r="B43">
        <v>137</v>
      </c>
      <c r="C43" s="1">
        <v>43251</v>
      </c>
      <c r="D43" t="s">
        <v>25</v>
      </c>
      <c r="E43" t="s">
        <v>10</v>
      </c>
      <c r="F43">
        <v>18000</v>
      </c>
      <c r="G43">
        <v>0</v>
      </c>
      <c r="H43">
        <v>21240</v>
      </c>
      <c r="I43" t="s">
        <v>11</v>
      </c>
      <c r="J43">
        <v>3240</v>
      </c>
      <c r="K43" t="s">
        <v>26</v>
      </c>
      <c r="L43" t="s">
        <v>14</v>
      </c>
    </row>
    <row r="44" spans="1:12" x14ac:dyDescent="0.25">
      <c r="A44">
        <v>45</v>
      </c>
      <c r="B44">
        <v>138</v>
      </c>
      <c r="C44" s="1">
        <v>43251</v>
      </c>
      <c r="D44" t="s">
        <v>20</v>
      </c>
      <c r="E44" t="s">
        <v>10</v>
      </c>
      <c r="F44">
        <v>28800</v>
      </c>
      <c r="G44">
        <v>0</v>
      </c>
      <c r="H44">
        <v>33984</v>
      </c>
      <c r="I44" t="s">
        <v>11</v>
      </c>
      <c r="J44">
        <v>5184</v>
      </c>
      <c r="K44" t="s">
        <v>26</v>
      </c>
      <c r="L44" t="s">
        <v>14</v>
      </c>
    </row>
    <row r="45" spans="1:12" x14ac:dyDescent="0.25">
      <c r="A45">
        <v>46</v>
      </c>
      <c r="B45">
        <v>139</v>
      </c>
      <c r="C45" s="1">
        <v>43251</v>
      </c>
      <c r="D45" t="s">
        <v>20</v>
      </c>
      <c r="E45" t="s">
        <v>10</v>
      </c>
      <c r="F45">
        <v>19800</v>
      </c>
      <c r="G45">
        <v>2970</v>
      </c>
      <c r="H45">
        <v>19859.400000000001</v>
      </c>
      <c r="I45" t="s">
        <v>13</v>
      </c>
      <c r="J45">
        <v>3029.4</v>
      </c>
      <c r="K45" t="s">
        <v>15</v>
      </c>
      <c r="L45" t="s">
        <v>16</v>
      </c>
    </row>
    <row r="46" spans="1:12" x14ac:dyDescent="0.25">
      <c r="A46">
        <v>47</v>
      </c>
      <c r="B46">
        <v>140</v>
      </c>
      <c r="C46" s="1">
        <v>43251</v>
      </c>
      <c r="D46" t="s">
        <v>20</v>
      </c>
      <c r="E46" t="s">
        <v>10</v>
      </c>
      <c r="F46">
        <v>34200</v>
      </c>
      <c r="G46">
        <v>5130</v>
      </c>
      <c r="H46">
        <v>34302.6</v>
      </c>
      <c r="I46" t="s">
        <v>13</v>
      </c>
      <c r="J46">
        <v>5232.6000000000004</v>
      </c>
      <c r="K46" t="s">
        <v>15</v>
      </c>
      <c r="L46" t="s">
        <v>16</v>
      </c>
    </row>
    <row r="47" spans="1:12" x14ac:dyDescent="0.25">
      <c r="A47">
        <v>48</v>
      </c>
      <c r="B47">
        <v>141</v>
      </c>
      <c r="C47" s="1">
        <v>43251</v>
      </c>
      <c r="D47" t="s">
        <v>25</v>
      </c>
      <c r="E47" t="s">
        <v>10</v>
      </c>
      <c r="F47">
        <v>12600</v>
      </c>
      <c r="G47">
        <v>0</v>
      </c>
      <c r="H47">
        <v>14868</v>
      </c>
      <c r="I47" t="s">
        <v>13</v>
      </c>
      <c r="J47">
        <v>2268</v>
      </c>
      <c r="K47" t="s">
        <v>26</v>
      </c>
      <c r="L47" t="s">
        <v>14</v>
      </c>
    </row>
    <row r="48" spans="1:12" x14ac:dyDescent="0.25">
      <c r="A48">
        <v>49</v>
      </c>
      <c r="B48">
        <v>142</v>
      </c>
      <c r="C48" s="1">
        <v>43251</v>
      </c>
      <c r="D48" t="s">
        <v>25</v>
      </c>
      <c r="E48" t="s">
        <v>10</v>
      </c>
      <c r="F48">
        <v>18000</v>
      </c>
      <c r="G48">
        <v>0</v>
      </c>
      <c r="H48">
        <v>21240</v>
      </c>
      <c r="I48" t="s">
        <v>11</v>
      </c>
      <c r="J48">
        <v>3240</v>
      </c>
      <c r="K48" t="s">
        <v>26</v>
      </c>
      <c r="L48" t="s">
        <v>14</v>
      </c>
    </row>
    <row r="49" spans="1:12" x14ac:dyDescent="0.25">
      <c r="A49">
        <v>50</v>
      </c>
      <c r="B49">
        <v>143</v>
      </c>
      <c r="C49" s="1">
        <v>43251</v>
      </c>
      <c r="D49" t="s">
        <v>20</v>
      </c>
      <c r="E49" t="s">
        <v>10</v>
      </c>
      <c r="F49">
        <v>9000</v>
      </c>
      <c r="G49">
        <v>0</v>
      </c>
      <c r="H49">
        <v>10620</v>
      </c>
      <c r="I49" t="s">
        <v>11</v>
      </c>
      <c r="J49">
        <v>1620</v>
      </c>
      <c r="K49" t="s">
        <v>26</v>
      </c>
      <c r="L49" t="s">
        <v>14</v>
      </c>
    </row>
    <row r="50" spans="1:12" x14ac:dyDescent="0.25">
      <c r="A50">
        <v>51</v>
      </c>
      <c r="B50">
        <v>144</v>
      </c>
      <c r="C50" s="1">
        <v>43251</v>
      </c>
      <c r="D50" t="s">
        <v>20</v>
      </c>
      <c r="E50" t="s">
        <v>10</v>
      </c>
      <c r="F50">
        <v>15000</v>
      </c>
      <c r="G50">
        <v>0</v>
      </c>
      <c r="H50">
        <v>17700</v>
      </c>
      <c r="I50" t="s">
        <v>11</v>
      </c>
      <c r="J50">
        <v>2700</v>
      </c>
      <c r="K50" t="s">
        <v>12</v>
      </c>
      <c r="L50" t="s">
        <v>14</v>
      </c>
    </row>
    <row r="51" spans="1:12" x14ac:dyDescent="0.25">
      <c r="A51">
        <v>52</v>
      </c>
      <c r="B51">
        <v>145</v>
      </c>
      <c r="C51" s="1">
        <v>43251</v>
      </c>
      <c r="D51" t="s">
        <v>20</v>
      </c>
      <c r="E51" t="s">
        <v>10</v>
      </c>
      <c r="F51">
        <v>11999</v>
      </c>
      <c r="G51">
        <v>0</v>
      </c>
      <c r="H51">
        <v>14158.82</v>
      </c>
      <c r="I51" t="s">
        <v>11</v>
      </c>
      <c r="J51">
        <v>2159.8200000000002</v>
      </c>
      <c r="K51" t="s">
        <v>12</v>
      </c>
      <c r="L51" t="s">
        <v>14</v>
      </c>
    </row>
    <row r="52" spans="1:12" x14ac:dyDescent="0.25">
      <c r="A52">
        <v>53</v>
      </c>
      <c r="B52">
        <v>146</v>
      </c>
      <c r="C52" s="1">
        <v>43258</v>
      </c>
      <c r="D52" t="s">
        <v>20</v>
      </c>
      <c r="E52" t="s">
        <v>10</v>
      </c>
      <c r="F52">
        <v>38400</v>
      </c>
      <c r="G52">
        <v>0</v>
      </c>
      <c r="H52">
        <v>45312</v>
      </c>
      <c r="I52" t="s">
        <v>11</v>
      </c>
      <c r="J52">
        <v>6912</v>
      </c>
      <c r="K52" t="s">
        <v>27</v>
      </c>
      <c r="L52" t="s">
        <v>14</v>
      </c>
    </row>
    <row r="53" spans="1:12" x14ac:dyDescent="0.25">
      <c r="A53">
        <v>54</v>
      </c>
      <c r="B53">
        <v>147</v>
      </c>
      <c r="C53" s="1">
        <v>43270</v>
      </c>
      <c r="D53" t="s">
        <v>25</v>
      </c>
      <c r="E53" t="s">
        <v>10</v>
      </c>
      <c r="F53">
        <v>36000</v>
      </c>
      <c r="G53">
        <v>0</v>
      </c>
      <c r="H53">
        <v>42480</v>
      </c>
      <c r="I53" t="s">
        <v>11</v>
      </c>
      <c r="J53">
        <v>6480</v>
      </c>
      <c r="K53" t="s">
        <v>26</v>
      </c>
      <c r="L53" t="s">
        <v>14</v>
      </c>
    </row>
    <row r="54" spans="1:12" x14ac:dyDescent="0.25">
      <c r="A54">
        <v>55</v>
      </c>
      <c r="B54">
        <v>148</v>
      </c>
      <c r="C54" s="1">
        <v>43286</v>
      </c>
      <c r="D54" t="s">
        <v>25</v>
      </c>
      <c r="E54" t="s">
        <v>10</v>
      </c>
      <c r="F54">
        <v>18000</v>
      </c>
      <c r="G54">
        <v>0</v>
      </c>
      <c r="H54">
        <v>21240</v>
      </c>
      <c r="I54" t="s">
        <v>11</v>
      </c>
      <c r="J54">
        <v>3240</v>
      </c>
      <c r="K54" t="s">
        <v>26</v>
      </c>
      <c r="L54" t="s">
        <v>14</v>
      </c>
    </row>
    <row r="55" spans="1:12" x14ac:dyDescent="0.25">
      <c r="A55">
        <v>56</v>
      </c>
      <c r="B55">
        <v>149</v>
      </c>
      <c r="C55" s="1">
        <v>43286</v>
      </c>
      <c r="D55" t="s">
        <v>20</v>
      </c>
      <c r="E55" t="s">
        <v>10</v>
      </c>
      <c r="F55">
        <v>55800</v>
      </c>
      <c r="G55">
        <v>8370</v>
      </c>
      <c r="H55">
        <v>55967.4</v>
      </c>
      <c r="I55" t="s">
        <v>13</v>
      </c>
      <c r="J55">
        <v>8537.4</v>
      </c>
      <c r="K55" t="s">
        <v>15</v>
      </c>
      <c r="L55" t="s">
        <v>16</v>
      </c>
    </row>
    <row r="56" spans="1:12" x14ac:dyDescent="0.25">
      <c r="A56">
        <v>10056</v>
      </c>
      <c r="B56">
        <v>150</v>
      </c>
      <c r="C56" s="1">
        <v>43298</v>
      </c>
      <c r="D56" t="s">
        <v>25</v>
      </c>
      <c r="E56" t="s">
        <v>10</v>
      </c>
      <c r="F56">
        <v>18000</v>
      </c>
      <c r="G56">
        <v>0</v>
      </c>
      <c r="H56">
        <v>21240</v>
      </c>
      <c r="I56" t="s">
        <v>11</v>
      </c>
      <c r="J56">
        <v>3240</v>
      </c>
      <c r="K56" t="s">
        <v>26</v>
      </c>
      <c r="L56" t="s">
        <v>14</v>
      </c>
    </row>
    <row r="57" spans="1:12" x14ac:dyDescent="0.25">
      <c r="A57">
        <v>10057</v>
      </c>
      <c r="B57">
        <v>151</v>
      </c>
      <c r="C57" s="1">
        <v>43305</v>
      </c>
      <c r="D57" t="s">
        <v>20</v>
      </c>
      <c r="E57" t="s">
        <v>10</v>
      </c>
      <c r="F57">
        <v>4320</v>
      </c>
      <c r="G57">
        <v>0</v>
      </c>
      <c r="H57">
        <v>5097.6000000000004</v>
      </c>
      <c r="I57" t="s">
        <v>13</v>
      </c>
      <c r="J57">
        <v>777.6</v>
      </c>
      <c r="K57" t="s">
        <v>28</v>
      </c>
      <c r="L57" t="s">
        <v>22</v>
      </c>
    </row>
    <row r="58" spans="1:12" x14ac:dyDescent="0.25">
      <c r="A58">
        <v>10058</v>
      </c>
      <c r="B58">
        <v>152</v>
      </c>
      <c r="C58" s="1">
        <v>43305</v>
      </c>
      <c r="D58" t="s">
        <v>20</v>
      </c>
      <c r="E58" t="s">
        <v>10</v>
      </c>
      <c r="F58">
        <v>3600</v>
      </c>
      <c r="G58">
        <v>540</v>
      </c>
      <c r="H58">
        <v>3610.8</v>
      </c>
      <c r="I58" t="s">
        <v>13</v>
      </c>
      <c r="J58">
        <v>550.79999999999995</v>
      </c>
      <c r="K58" t="s">
        <v>28</v>
      </c>
      <c r="L58" t="s">
        <v>16</v>
      </c>
    </row>
    <row r="59" spans="1:12" x14ac:dyDescent="0.25">
      <c r="A59">
        <v>10064</v>
      </c>
      <c r="B59">
        <v>157</v>
      </c>
      <c r="C59" s="1">
        <v>43342</v>
      </c>
      <c r="D59" t="s">
        <v>20</v>
      </c>
      <c r="E59" t="s">
        <v>10</v>
      </c>
      <c r="F59">
        <v>45000</v>
      </c>
      <c r="G59">
        <v>0</v>
      </c>
      <c r="H59">
        <v>53100</v>
      </c>
      <c r="I59" t="s">
        <v>11</v>
      </c>
      <c r="J59">
        <v>8100</v>
      </c>
      <c r="K59" t="s">
        <v>27</v>
      </c>
      <c r="L59" t="s">
        <v>14</v>
      </c>
    </row>
    <row r="60" spans="1:12" x14ac:dyDescent="0.25">
      <c r="A60">
        <v>10065</v>
      </c>
      <c r="B60">
        <v>158</v>
      </c>
      <c r="C60" s="1">
        <v>43342</v>
      </c>
      <c r="D60" t="s">
        <v>20</v>
      </c>
      <c r="E60" t="s">
        <v>10</v>
      </c>
      <c r="F60">
        <v>45000</v>
      </c>
      <c r="G60">
        <v>6750</v>
      </c>
      <c r="H60">
        <v>45135</v>
      </c>
      <c r="I60" t="s">
        <v>13</v>
      </c>
      <c r="J60">
        <v>6885</v>
      </c>
      <c r="K60" t="s">
        <v>15</v>
      </c>
      <c r="L60" t="s">
        <v>16</v>
      </c>
    </row>
    <row r="61" spans="1:12" x14ac:dyDescent="0.25">
      <c r="A61">
        <v>10066</v>
      </c>
      <c r="B61">
        <v>159</v>
      </c>
      <c r="C61" s="1">
        <v>43342</v>
      </c>
      <c r="D61" t="s">
        <v>20</v>
      </c>
      <c r="E61" t="s">
        <v>10</v>
      </c>
      <c r="F61">
        <v>17000</v>
      </c>
      <c r="G61">
        <v>0</v>
      </c>
      <c r="H61">
        <v>20060</v>
      </c>
      <c r="I61" t="s">
        <v>13</v>
      </c>
      <c r="J61">
        <v>3060</v>
      </c>
      <c r="K61" t="s">
        <v>29</v>
      </c>
      <c r="L61" t="s">
        <v>14</v>
      </c>
    </row>
    <row r="62" spans="1:12" x14ac:dyDescent="0.25">
      <c r="A62">
        <v>10067</v>
      </c>
      <c r="B62">
        <v>160</v>
      </c>
      <c r="C62" s="1">
        <v>43351</v>
      </c>
      <c r="D62" t="s">
        <v>20</v>
      </c>
      <c r="E62" t="s">
        <v>10</v>
      </c>
      <c r="F62">
        <v>9000</v>
      </c>
      <c r="G62">
        <v>0</v>
      </c>
      <c r="H62">
        <v>10620</v>
      </c>
      <c r="I62" t="s">
        <v>11</v>
      </c>
      <c r="J62">
        <v>1620</v>
      </c>
      <c r="K62" t="s">
        <v>27</v>
      </c>
      <c r="L62" t="s">
        <v>14</v>
      </c>
    </row>
    <row r="63" spans="1:12" x14ac:dyDescent="0.25">
      <c r="A63">
        <v>10068</v>
      </c>
      <c r="B63">
        <v>161</v>
      </c>
      <c r="C63" s="1">
        <v>43354</v>
      </c>
      <c r="D63" t="s">
        <v>30</v>
      </c>
      <c r="E63" t="s">
        <v>10</v>
      </c>
      <c r="F63">
        <v>427140</v>
      </c>
      <c r="G63">
        <v>0</v>
      </c>
      <c r="H63">
        <v>504025.2</v>
      </c>
      <c r="I63" t="s">
        <v>11</v>
      </c>
      <c r="J63">
        <v>76885.2</v>
      </c>
      <c r="K63" t="s">
        <v>31</v>
      </c>
      <c r="L63" t="s">
        <v>32</v>
      </c>
    </row>
    <row r="64" spans="1:12" x14ac:dyDescent="0.25">
      <c r="A64">
        <v>10069</v>
      </c>
      <c r="B64">
        <v>162</v>
      </c>
      <c r="C64" s="1">
        <v>43364</v>
      </c>
      <c r="D64" t="s">
        <v>30</v>
      </c>
      <c r="E64" t="s">
        <v>10</v>
      </c>
      <c r="F64">
        <v>90160</v>
      </c>
      <c r="G64">
        <v>0</v>
      </c>
      <c r="H64">
        <v>106388.8</v>
      </c>
      <c r="I64" t="s">
        <v>11</v>
      </c>
      <c r="J64">
        <v>16228.8</v>
      </c>
      <c r="K64" t="s">
        <v>31</v>
      </c>
      <c r="L64" t="s">
        <v>32</v>
      </c>
    </row>
    <row r="65" spans="1:12" x14ac:dyDescent="0.25">
      <c r="A65">
        <v>10070</v>
      </c>
      <c r="B65">
        <v>163</v>
      </c>
      <c r="C65" s="1">
        <v>43365</v>
      </c>
      <c r="D65" t="s">
        <v>20</v>
      </c>
      <c r="E65" t="s">
        <v>10</v>
      </c>
      <c r="F65">
        <v>36000</v>
      </c>
      <c r="G65">
        <v>0</v>
      </c>
      <c r="H65">
        <v>42480</v>
      </c>
      <c r="I65" t="s">
        <v>11</v>
      </c>
      <c r="J65">
        <v>6480</v>
      </c>
      <c r="K65" t="s">
        <v>33</v>
      </c>
      <c r="L65" t="s">
        <v>14</v>
      </c>
    </row>
    <row r="66" spans="1:12" x14ac:dyDescent="0.25">
      <c r="A66">
        <v>10071</v>
      </c>
      <c r="B66">
        <v>164</v>
      </c>
      <c r="C66" s="1">
        <v>43365</v>
      </c>
      <c r="D66" t="s">
        <v>20</v>
      </c>
      <c r="E66" t="s">
        <v>10</v>
      </c>
      <c r="F66">
        <v>6900</v>
      </c>
      <c r="G66">
        <v>0</v>
      </c>
      <c r="H66">
        <v>8142</v>
      </c>
      <c r="I66" t="s">
        <v>11</v>
      </c>
      <c r="J66">
        <v>1242</v>
      </c>
      <c r="K66" t="s">
        <v>12</v>
      </c>
      <c r="L66" t="s">
        <v>14</v>
      </c>
    </row>
    <row r="67" spans="1:12" x14ac:dyDescent="0.25">
      <c r="A67">
        <v>10072</v>
      </c>
      <c r="B67">
        <v>165</v>
      </c>
      <c r="C67" s="1">
        <v>43365</v>
      </c>
      <c r="D67" t="s">
        <v>20</v>
      </c>
      <c r="E67" t="s">
        <v>10</v>
      </c>
      <c r="F67">
        <v>6000</v>
      </c>
      <c r="G67">
        <v>0</v>
      </c>
      <c r="H67">
        <v>7080</v>
      </c>
      <c r="I67" t="s">
        <v>11</v>
      </c>
      <c r="J67">
        <v>1080</v>
      </c>
      <c r="K67" t="s">
        <v>12</v>
      </c>
      <c r="L67" t="s">
        <v>22</v>
      </c>
    </row>
    <row r="68" spans="1:12" x14ac:dyDescent="0.25">
      <c r="A68">
        <v>10073</v>
      </c>
      <c r="B68">
        <v>166</v>
      </c>
      <c r="C68" s="1">
        <v>43375</v>
      </c>
      <c r="D68" t="s">
        <v>20</v>
      </c>
      <c r="E68" t="s">
        <v>10</v>
      </c>
      <c r="F68">
        <v>28800</v>
      </c>
      <c r="G68">
        <v>4320</v>
      </c>
      <c r="H68">
        <v>28886.400000000001</v>
      </c>
      <c r="I68" t="s">
        <v>13</v>
      </c>
      <c r="J68">
        <v>4406.3999999999996</v>
      </c>
      <c r="K68" t="s">
        <v>15</v>
      </c>
      <c r="L68" t="s">
        <v>16</v>
      </c>
    </row>
    <row r="69" spans="1:12" x14ac:dyDescent="0.25">
      <c r="A69">
        <v>10074</v>
      </c>
      <c r="B69">
        <v>167</v>
      </c>
      <c r="C69" s="1">
        <v>43375</v>
      </c>
      <c r="D69" t="s">
        <v>20</v>
      </c>
      <c r="E69" t="s">
        <v>10</v>
      </c>
      <c r="F69">
        <v>24000</v>
      </c>
      <c r="G69">
        <v>3600</v>
      </c>
      <c r="H69">
        <v>24072</v>
      </c>
      <c r="I69" t="s">
        <v>13</v>
      </c>
      <c r="J69">
        <v>3672</v>
      </c>
      <c r="K69" t="s">
        <v>15</v>
      </c>
      <c r="L69" t="s">
        <v>16</v>
      </c>
    </row>
    <row r="70" spans="1:12" x14ac:dyDescent="0.25">
      <c r="A70">
        <v>10075</v>
      </c>
      <c r="B70">
        <v>168</v>
      </c>
      <c r="C70" s="1">
        <v>43375</v>
      </c>
      <c r="D70" t="s">
        <v>30</v>
      </c>
      <c r="E70" t="s">
        <v>10</v>
      </c>
      <c r="F70">
        <v>19987</v>
      </c>
      <c r="G70">
        <v>2998.05</v>
      </c>
      <c r="H70">
        <v>20046.96</v>
      </c>
      <c r="I70" t="s">
        <v>11</v>
      </c>
      <c r="J70">
        <v>3058.02</v>
      </c>
      <c r="K70" t="s">
        <v>12</v>
      </c>
      <c r="L70" t="s">
        <v>16</v>
      </c>
    </row>
    <row r="71" spans="1:12" x14ac:dyDescent="0.25">
      <c r="A71">
        <v>10076</v>
      </c>
      <c r="B71">
        <v>169</v>
      </c>
      <c r="C71" s="1">
        <v>43385</v>
      </c>
      <c r="D71" t="s">
        <v>20</v>
      </c>
      <c r="E71" t="s">
        <v>10</v>
      </c>
      <c r="F71">
        <v>39672</v>
      </c>
      <c r="G71">
        <v>0</v>
      </c>
      <c r="H71">
        <v>46812.959999999999</v>
      </c>
      <c r="I71" t="s">
        <v>11</v>
      </c>
      <c r="J71">
        <v>7140.96</v>
      </c>
      <c r="K71" t="s">
        <v>27</v>
      </c>
      <c r="L71" t="s">
        <v>22</v>
      </c>
    </row>
    <row r="72" spans="1:12" x14ac:dyDescent="0.25">
      <c r="A72">
        <v>10077</v>
      </c>
      <c r="B72">
        <v>170</v>
      </c>
      <c r="C72" s="1">
        <v>43390</v>
      </c>
      <c r="D72" t="s">
        <v>30</v>
      </c>
      <c r="E72" t="s">
        <v>10</v>
      </c>
      <c r="F72">
        <v>63855</v>
      </c>
      <c r="G72">
        <v>9578.25</v>
      </c>
      <c r="H72">
        <v>64046.57</v>
      </c>
      <c r="I72" t="s">
        <v>11</v>
      </c>
      <c r="J72">
        <v>9769.82</v>
      </c>
      <c r="K72" t="s">
        <v>31</v>
      </c>
      <c r="L72" t="s">
        <v>32</v>
      </c>
    </row>
    <row r="73" spans="1:12" x14ac:dyDescent="0.25">
      <c r="A73">
        <v>10078</v>
      </c>
      <c r="B73">
        <v>171</v>
      </c>
      <c r="C73" s="1">
        <v>43390</v>
      </c>
      <c r="D73" t="s">
        <v>30</v>
      </c>
      <c r="E73" t="s">
        <v>10</v>
      </c>
      <c r="F73">
        <v>72900</v>
      </c>
      <c r="G73">
        <v>10935</v>
      </c>
      <c r="H73">
        <v>73118.7</v>
      </c>
      <c r="I73" t="s">
        <v>11</v>
      </c>
      <c r="J73">
        <v>11153.7</v>
      </c>
      <c r="K73" t="s">
        <v>31</v>
      </c>
      <c r="L73" t="s">
        <v>32</v>
      </c>
    </row>
    <row r="74" spans="1:12" x14ac:dyDescent="0.25">
      <c r="A74">
        <v>10079</v>
      </c>
      <c r="B74">
        <v>172</v>
      </c>
      <c r="C74" s="1">
        <v>43405</v>
      </c>
      <c r="D74" t="s">
        <v>30</v>
      </c>
      <c r="E74" t="s">
        <v>10</v>
      </c>
      <c r="F74">
        <v>170240</v>
      </c>
      <c r="G74">
        <v>25536</v>
      </c>
      <c r="H74">
        <v>170750.72</v>
      </c>
      <c r="I74" t="s">
        <v>11</v>
      </c>
      <c r="J74">
        <v>26046.720000000001</v>
      </c>
      <c r="K74" t="s">
        <v>31</v>
      </c>
      <c r="L74" t="s">
        <v>32</v>
      </c>
    </row>
    <row r="75" spans="1:12" x14ac:dyDescent="0.25">
      <c r="A75">
        <v>10081</v>
      </c>
      <c r="B75">
        <v>174</v>
      </c>
      <c r="C75" s="1">
        <v>43405</v>
      </c>
      <c r="D75" t="s">
        <v>20</v>
      </c>
      <c r="E75" t="s">
        <v>10</v>
      </c>
      <c r="F75">
        <v>82650</v>
      </c>
      <c r="G75">
        <v>12397.5</v>
      </c>
      <c r="H75">
        <v>82897.95</v>
      </c>
      <c r="I75" t="s">
        <v>11</v>
      </c>
      <c r="J75">
        <v>12645.44</v>
      </c>
      <c r="K75" t="s">
        <v>27</v>
      </c>
      <c r="L75" t="s">
        <v>16</v>
      </c>
    </row>
    <row r="76" spans="1:12" x14ac:dyDescent="0.25">
      <c r="A76">
        <v>10082</v>
      </c>
      <c r="B76">
        <v>175</v>
      </c>
      <c r="C76" s="1">
        <v>43406</v>
      </c>
      <c r="D76" t="s">
        <v>30</v>
      </c>
      <c r="E76" t="s">
        <v>10</v>
      </c>
      <c r="F76">
        <v>116100</v>
      </c>
      <c r="G76">
        <v>17415</v>
      </c>
      <c r="H76">
        <v>116448.3</v>
      </c>
      <c r="I76" t="s">
        <v>11</v>
      </c>
      <c r="J76">
        <v>17763.3</v>
      </c>
      <c r="K76" t="s">
        <v>31</v>
      </c>
      <c r="L76" t="s">
        <v>32</v>
      </c>
    </row>
    <row r="77" spans="1:12" x14ac:dyDescent="0.25">
      <c r="A77">
        <v>10083</v>
      </c>
      <c r="B77">
        <v>176</v>
      </c>
      <c r="C77" s="1">
        <v>43406</v>
      </c>
      <c r="D77" t="s">
        <v>30</v>
      </c>
      <c r="E77" t="s">
        <v>10</v>
      </c>
      <c r="F77">
        <v>222080</v>
      </c>
      <c r="G77">
        <v>0</v>
      </c>
      <c r="H77">
        <v>262054.39999999999</v>
      </c>
      <c r="I77" t="s">
        <v>11</v>
      </c>
      <c r="J77">
        <v>39974.400000000001</v>
      </c>
      <c r="K77" t="s">
        <v>31</v>
      </c>
      <c r="L77" t="s">
        <v>22</v>
      </c>
    </row>
    <row r="78" spans="1:12" x14ac:dyDescent="0.25">
      <c r="A78">
        <v>10085</v>
      </c>
      <c r="B78">
        <v>177</v>
      </c>
      <c r="C78" s="1">
        <v>43406</v>
      </c>
      <c r="D78" t="s">
        <v>30</v>
      </c>
      <c r="E78" t="s">
        <v>10</v>
      </c>
      <c r="F78">
        <v>64800</v>
      </c>
      <c r="G78">
        <v>0</v>
      </c>
      <c r="H78">
        <v>76464</v>
      </c>
      <c r="I78" t="s">
        <v>11</v>
      </c>
      <c r="J78">
        <v>11664</v>
      </c>
      <c r="K78" t="s">
        <v>31</v>
      </c>
      <c r="L78" t="s">
        <v>22</v>
      </c>
    </row>
    <row r="79" spans="1:12" x14ac:dyDescent="0.25">
      <c r="A79">
        <v>10086</v>
      </c>
      <c r="B79">
        <v>178</v>
      </c>
      <c r="C79" s="1">
        <v>43406</v>
      </c>
      <c r="D79" t="s">
        <v>20</v>
      </c>
      <c r="E79" t="s">
        <v>10</v>
      </c>
      <c r="F79">
        <v>18750</v>
      </c>
      <c r="G79">
        <v>0</v>
      </c>
      <c r="H79">
        <v>22125</v>
      </c>
      <c r="I79" t="s">
        <v>11</v>
      </c>
      <c r="J79">
        <v>3375</v>
      </c>
      <c r="K79" t="s">
        <v>34</v>
      </c>
      <c r="L79" t="s">
        <v>22</v>
      </c>
    </row>
    <row r="80" spans="1:12" x14ac:dyDescent="0.25">
      <c r="A80">
        <v>10087</v>
      </c>
      <c r="B80">
        <v>173</v>
      </c>
      <c r="C80" s="1">
        <v>43406</v>
      </c>
      <c r="D80" t="s">
        <v>30</v>
      </c>
      <c r="E80" t="s">
        <v>10</v>
      </c>
      <c r="F80">
        <v>121680</v>
      </c>
      <c r="G80">
        <v>18252</v>
      </c>
      <c r="H80">
        <v>103428</v>
      </c>
      <c r="I80" t="s">
        <v>11</v>
      </c>
      <c r="J80">
        <v>0</v>
      </c>
      <c r="K80" t="s">
        <v>31</v>
      </c>
      <c r="L80" t="s">
        <v>32</v>
      </c>
    </row>
    <row r="81" spans="1:12" x14ac:dyDescent="0.25">
      <c r="A81">
        <v>10088</v>
      </c>
      <c r="B81">
        <v>179</v>
      </c>
      <c r="C81" s="1">
        <v>43406</v>
      </c>
      <c r="D81" t="s">
        <v>30</v>
      </c>
      <c r="E81" t="s">
        <v>10</v>
      </c>
      <c r="F81">
        <v>128700</v>
      </c>
      <c r="G81">
        <v>19305</v>
      </c>
      <c r="H81">
        <v>129086.1</v>
      </c>
      <c r="I81" t="s">
        <v>11</v>
      </c>
      <c r="J81">
        <v>19691.099999999999</v>
      </c>
      <c r="K81" t="s">
        <v>31</v>
      </c>
      <c r="L81" t="s">
        <v>16</v>
      </c>
    </row>
    <row r="82" spans="1:12" x14ac:dyDescent="0.25">
      <c r="A82">
        <v>10089</v>
      </c>
      <c r="B82">
        <v>180</v>
      </c>
      <c r="C82" s="1">
        <v>43408</v>
      </c>
      <c r="D82" t="s">
        <v>20</v>
      </c>
      <c r="E82" t="s">
        <v>10</v>
      </c>
      <c r="F82">
        <v>36000</v>
      </c>
      <c r="G82">
        <v>5400</v>
      </c>
      <c r="H82">
        <v>36108</v>
      </c>
      <c r="I82" t="s">
        <v>13</v>
      </c>
      <c r="J82">
        <v>5508</v>
      </c>
      <c r="K82" t="s">
        <v>15</v>
      </c>
      <c r="L82" t="s">
        <v>16</v>
      </c>
    </row>
    <row r="83" spans="1:12" x14ac:dyDescent="0.25">
      <c r="A83">
        <v>10090</v>
      </c>
      <c r="B83">
        <v>181</v>
      </c>
      <c r="C83" s="1">
        <v>43408</v>
      </c>
      <c r="D83" t="s">
        <v>20</v>
      </c>
      <c r="E83" t="s">
        <v>10</v>
      </c>
      <c r="F83">
        <v>11700</v>
      </c>
      <c r="G83">
        <v>1755</v>
      </c>
      <c r="H83">
        <v>11735.1</v>
      </c>
      <c r="I83" t="s">
        <v>13</v>
      </c>
      <c r="J83">
        <v>1790.1</v>
      </c>
      <c r="K83" t="s">
        <v>15</v>
      </c>
      <c r="L83" t="s">
        <v>16</v>
      </c>
    </row>
    <row r="84" spans="1:12" x14ac:dyDescent="0.25">
      <c r="A84">
        <v>10092</v>
      </c>
      <c r="B84">
        <v>183</v>
      </c>
      <c r="C84" s="1">
        <v>43435</v>
      </c>
      <c r="D84" t="s">
        <v>30</v>
      </c>
      <c r="E84" t="s">
        <v>10</v>
      </c>
      <c r="F84">
        <v>94500</v>
      </c>
      <c r="G84">
        <v>0</v>
      </c>
      <c r="H84">
        <v>111510</v>
      </c>
      <c r="I84" t="s">
        <v>11</v>
      </c>
      <c r="J84">
        <v>17010</v>
      </c>
      <c r="K84" t="s">
        <v>31</v>
      </c>
      <c r="L84" t="s">
        <v>22</v>
      </c>
    </row>
    <row r="85" spans="1:12" x14ac:dyDescent="0.25">
      <c r="A85">
        <v>10094</v>
      </c>
      <c r="B85">
        <v>184</v>
      </c>
      <c r="C85" s="1">
        <v>43435</v>
      </c>
      <c r="D85" t="s">
        <v>30</v>
      </c>
      <c r="E85" t="s">
        <v>10</v>
      </c>
      <c r="F85">
        <v>105000</v>
      </c>
      <c r="G85">
        <v>15750</v>
      </c>
      <c r="H85">
        <v>105315</v>
      </c>
      <c r="I85" t="s">
        <v>11</v>
      </c>
      <c r="J85">
        <v>16065</v>
      </c>
      <c r="K85" t="s">
        <v>31</v>
      </c>
      <c r="L85" t="s">
        <v>35</v>
      </c>
    </row>
    <row r="86" spans="1:12" x14ac:dyDescent="0.25">
      <c r="A86">
        <v>10095</v>
      </c>
      <c r="B86">
        <v>185</v>
      </c>
      <c r="C86" s="1">
        <v>43477</v>
      </c>
      <c r="D86" t="s">
        <v>30</v>
      </c>
      <c r="E86" t="s">
        <v>10</v>
      </c>
      <c r="F86">
        <v>88200</v>
      </c>
      <c r="G86">
        <v>0</v>
      </c>
      <c r="H86">
        <v>104076</v>
      </c>
      <c r="I86" t="s">
        <v>11</v>
      </c>
      <c r="J86">
        <v>15876</v>
      </c>
      <c r="K86" t="s">
        <v>31</v>
      </c>
      <c r="L86" t="s">
        <v>22</v>
      </c>
    </row>
    <row r="87" spans="1:12" x14ac:dyDescent="0.25">
      <c r="A87">
        <v>10096</v>
      </c>
      <c r="B87">
        <v>186</v>
      </c>
      <c r="C87" s="1">
        <v>43478</v>
      </c>
      <c r="D87" t="s">
        <v>30</v>
      </c>
      <c r="E87" t="s">
        <v>10</v>
      </c>
      <c r="F87">
        <v>189000</v>
      </c>
      <c r="G87">
        <v>28350</v>
      </c>
      <c r="H87">
        <v>189567</v>
      </c>
      <c r="I87" t="s">
        <v>11</v>
      </c>
      <c r="J87">
        <v>28917</v>
      </c>
      <c r="K87" t="s">
        <v>31</v>
      </c>
      <c r="L87" t="s">
        <v>35</v>
      </c>
    </row>
    <row r="88" spans="1:12" x14ac:dyDescent="0.25">
      <c r="A88">
        <v>10097</v>
      </c>
      <c r="B88">
        <v>187</v>
      </c>
      <c r="C88" s="1">
        <v>43478</v>
      </c>
      <c r="D88" t="s">
        <v>20</v>
      </c>
      <c r="E88" t="s">
        <v>10</v>
      </c>
      <c r="F88">
        <v>12075</v>
      </c>
      <c r="G88">
        <v>1811.25</v>
      </c>
      <c r="H88">
        <v>12111.22</v>
      </c>
      <c r="I88" t="s">
        <v>13</v>
      </c>
      <c r="J88">
        <v>1847.48</v>
      </c>
      <c r="K88" t="s">
        <v>36</v>
      </c>
      <c r="L88" t="s">
        <v>16</v>
      </c>
    </row>
    <row r="89" spans="1:12" x14ac:dyDescent="0.25">
      <c r="A89">
        <v>10098</v>
      </c>
      <c r="B89">
        <v>188</v>
      </c>
      <c r="C89" s="1">
        <v>43478</v>
      </c>
      <c r="D89" t="s">
        <v>20</v>
      </c>
      <c r="E89" t="s">
        <v>10</v>
      </c>
      <c r="F89">
        <v>16000</v>
      </c>
      <c r="G89">
        <v>2400</v>
      </c>
      <c r="H89">
        <v>16048</v>
      </c>
      <c r="I89" t="s">
        <v>13</v>
      </c>
      <c r="J89">
        <v>2448</v>
      </c>
      <c r="K89" t="s">
        <v>37</v>
      </c>
      <c r="L89" t="s">
        <v>16</v>
      </c>
    </row>
    <row r="90" spans="1:12" x14ac:dyDescent="0.25">
      <c r="A90">
        <v>10099</v>
      </c>
      <c r="B90">
        <v>189</v>
      </c>
      <c r="C90" s="1">
        <v>43473</v>
      </c>
      <c r="D90" t="s">
        <v>20</v>
      </c>
      <c r="E90" t="s">
        <v>10</v>
      </c>
      <c r="F90">
        <v>8400</v>
      </c>
      <c r="G90">
        <v>0</v>
      </c>
      <c r="H90">
        <v>9912</v>
      </c>
      <c r="I90" t="s">
        <v>11</v>
      </c>
      <c r="J90">
        <v>1512</v>
      </c>
      <c r="K90" t="s">
        <v>38</v>
      </c>
      <c r="L90" t="s">
        <v>22</v>
      </c>
    </row>
    <row r="91" spans="1:12" x14ac:dyDescent="0.25">
      <c r="A91">
        <v>10100</v>
      </c>
      <c r="B91">
        <v>190</v>
      </c>
      <c r="C91" s="1">
        <v>43496</v>
      </c>
      <c r="D91" t="s">
        <v>30</v>
      </c>
      <c r="E91" t="s">
        <v>10</v>
      </c>
      <c r="F91">
        <v>136000</v>
      </c>
      <c r="G91">
        <v>0</v>
      </c>
      <c r="H91">
        <v>160480</v>
      </c>
      <c r="I91" t="s">
        <v>11</v>
      </c>
      <c r="J91">
        <v>24480</v>
      </c>
      <c r="K91" t="s">
        <v>31</v>
      </c>
      <c r="L91" t="s">
        <v>32</v>
      </c>
    </row>
    <row r="92" spans="1:12" x14ac:dyDescent="0.25">
      <c r="A92">
        <v>10101</v>
      </c>
      <c r="B92">
        <v>191</v>
      </c>
      <c r="C92" s="1">
        <v>43517</v>
      </c>
      <c r="D92" t="s">
        <v>39</v>
      </c>
      <c r="E92" t="s">
        <v>10</v>
      </c>
      <c r="F92">
        <v>33750</v>
      </c>
      <c r="G92">
        <v>0</v>
      </c>
      <c r="H92">
        <v>39825</v>
      </c>
      <c r="I92" t="s">
        <v>11</v>
      </c>
      <c r="J92">
        <v>6075</v>
      </c>
      <c r="K92" t="s">
        <v>12</v>
      </c>
      <c r="L92" t="s">
        <v>22</v>
      </c>
    </row>
    <row r="93" spans="1:12" x14ac:dyDescent="0.25">
      <c r="A93">
        <v>10102</v>
      </c>
      <c r="B93">
        <v>192</v>
      </c>
      <c r="C93" s="1">
        <v>43527</v>
      </c>
      <c r="D93" t="s">
        <v>20</v>
      </c>
      <c r="E93" t="s">
        <v>10</v>
      </c>
      <c r="F93">
        <v>49980</v>
      </c>
      <c r="G93">
        <v>7497</v>
      </c>
      <c r="H93">
        <v>50129.94</v>
      </c>
      <c r="I93" t="s">
        <v>11</v>
      </c>
      <c r="J93">
        <v>7646.94</v>
      </c>
      <c r="K93" t="s">
        <v>12</v>
      </c>
      <c r="L93" t="s">
        <v>16</v>
      </c>
    </row>
    <row r="94" spans="1:12" x14ac:dyDescent="0.25">
      <c r="A94">
        <v>10103</v>
      </c>
      <c r="B94">
        <v>193</v>
      </c>
      <c r="C94" s="1">
        <v>43527</v>
      </c>
      <c r="D94" t="s">
        <v>20</v>
      </c>
      <c r="E94" t="s">
        <v>10</v>
      </c>
      <c r="F94">
        <v>4560</v>
      </c>
      <c r="G94">
        <v>0</v>
      </c>
      <c r="H94">
        <v>5380.8</v>
      </c>
      <c r="I94" t="s">
        <v>11</v>
      </c>
      <c r="J94">
        <v>820.8</v>
      </c>
      <c r="K94" t="s">
        <v>38</v>
      </c>
      <c r="L94" t="s">
        <v>14</v>
      </c>
    </row>
    <row r="95" spans="1:12" x14ac:dyDescent="0.25">
      <c r="A95">
        <v>10104</v>
      </c>
      <c r="B95">
        <v>194</v>
      </c>
      <c r="C95" s="1">
        <v>43527</v>
      </c>
      <c r="D95" t="s">
        <v>30</v>
      </c>
      <c r="E95" t="s">
        <v>10</v>
      </c>
      <c r="F95">
        <v>324040</v>
      </c>
      <c r="G95">
        <v>0</v>
      </c>
      <c r="H95">
        <v>382367.2</v>
      </c>
      <c r="I95" t="s">
        <v>11</v>
      </c>
      <c r="J95">
        <v>58327.199999999997</v>
      </c>
      <c r="K95" t="s">
        <v>31</v>
      </c>
      <c r="L95" t="s">
        <v>32</v>
      </c>
    </row>
    <row r="96" spans="1:12" x14ac:dyDescent="0.25">
      <c r="A96">
        <v>10105</v>
      </c>
      <c r="B96">
        <v>195</v>
      </c>
      <c r="C96" s="1">
        <v>43536</v>
      </c>
      <c r="D96" t="s">
        <v>20</v>
      </c>
      <c r="E96" t="s">
        <v>10</v>
      </c>
      <c r="F96">
        <v>16499</v>
      </c>
      <c r="G96">
        <v>2474.85</v>
      </c>
      <c r="H96">
        <v>16548.5</v>
      </c>
      <c r="I96" t="s">
        <v>11</v>
      </c>
      <c r="J96">
        <v>2524.34</v>
      </c>
      <c r="K96" t="s">
        <v>29</v>
      </c>
      <c r="L96" t="s">
        <v>16</v>
      </c>
    </row>
    <row r="97" spans="1:12" x14ac:dyDescent="0.25">
      <c r="A97">
        <v>10106</v>
      </c>
      <c r="B97">
        <v>196</v>
      </c>
      <c r="C97" s="1">
        <v>43539</v>
      </c>
      <c r="D97" t="s">
        <v>30</v>
      </c>
      <c r="E97" t="s">
        <v>10</v>
      </c>
      <c r="F97">
        <v>500960</v>
      </c>
      <c r="G97">
        <v>0</v>
      </c>
      <c r="H97">
        <v>591132.80000000005</v>
      </c>
      <c r="I97" t="s">
        <v>11</v>
      </c>
      <c r="J97">
        <v>90172.800000000003</v>
      </c>
      <c r="K97" t="s">
        <v>31</v>
      </c>
      <c r="L97" t="s">
        <v>32</v>
      </c>
    </row>
    <row r="98" spans="1:12" x14ac:dyDescent="0.25">
      <c r="A98">
        <v>10107</v>
      </c>
      <c r="B98">
        <v>197</v>
      </c>
      <c r="C98" s="1">
        <v>43541</v>
      </c>
      <c r="D98" t="s">
        <v>20</v>
      </c>
      <c r="E98" t="s">
        <v>10</v>
      </c>
      <c r="F98">
        <v>16753</v>
      </c>
      <c r="G98">
        <v>2512.9499999999998</v>
      </c>
      <c r="H98">
        <v>16803.259999999998</v>
      </c>
      <c r="I98" t="s">
        <v>11</v>
      </c>
      <c r="J98">
        <v>2563.1999999999998</v>
      </c>
      <c r="K98" t="s">
        <v>12</v>
      </c>
      <c r="L98" t="s">
        <v>16</v>
      </c>
    </row>
    <row r="99" spans="1:12" x14ac:dyDescent="0.25">
      <c r="A99">
        <v>10108</v>
      </c>
      <c r="B99">
        <v>198</v>
      </c>
      <c r="C99" s="1">
        <v>43558</v>
      </c>
      <c r="D99" t="s">
        <v>20</v>
      </c>
      <c r="E99" t="s">
        <v>10</v>
      </c>
      <c r="F99">
        <v>28800</v>
      </c>
      <c r="G99">
        <v>0</v>
      </c>
      <c r="H99">
        <v>33984</v>
      </c>
      <c r="I99" t="s">
        <v>11</v>
      </c>
      <c r="J99">
        <v>5184</v>
      </c>
      <c r="K99" t="s">
        <v>12</v>
      </c>
      <c r="L99" t="s">
        <v>18</v>
      </c>
    </row>
    <row r="100" spans="1:12" x14ac:dyDescent="0.25">
      <c r="A100">
        <v>10109</v>
      </c>
      <c r="B100">
        <v>199</v>
      </c>
      <c r="C100" s="1">
        <v>43560</v>
      </c>
      <c r="D100" t="s">
        <v>20</v>
      </c>
      <c r="E100" t="s">
        <v>10</v>
      </c>
      <c r="F100">
        <v>39600</v>
      </c>
      <c r="G100">
        <v>0</v>
      </c>
      <c r="H100">
        <v>46728</v>
      </c>
      <c r="I100" t="s">
        <v>11</v>
      </c>
      <c r="J100">
        <v>7128</v>
      </c>
      <c r="K100" t="s">
        <v>27</v>
      </c>
      <c r="L100" t="s">
        <v>14</v>
      </c>
    </row>
    <row r="101" spans="1:12" x14ac:dyDescent="0.25">
      <c r="A101">
        <v>10110</v>
      </c>
      <c r="B101">
        <v>200</v>
      </c>
      <c r="C101" s="1">
        <v>43561</v>
      </c>
      <c r="D101" t="s">
        <v>20</v>
      </c>
      <c r="E101" t="s">
        <v>10</v>
      </c>
      <c r="F101">
        <v>0</v>
      </c>
      <c r="G101">
        <v>0</v>
      </c>
      <c r="H101">
        <v>0</v>
      </c>
      <c r="I101" t="s">
        <v>13</v>
      </c>
      <c r="J101">
        <v>0</v>
      </c>
      <c r="K101" t="s">
        <v>40</v>
      </c>
      <c r="L101" t="s">
        <v>18</v>
      </c>
    </row>
    <row r="102" spans="1:12" x14ac:dyDescent="0.25">
      <c r="A102">
        <v>10111</v>
      </c>
      <c r="B102">
        <v>201</v>
      </c>
      <c r="C102" s="1">
        <v>43575</v>
      </c>
      <c r="D102" t="s">
        <v>20</v>
      </c>
      <c r="E102" t="s">
        <v>10</v>
      </c>
      <c r="F102">
        <v>67200</v>
      </c>
      <c r="G102">
        <v>10080</v>
      </c>
      <c r="H102">
        <v>67401.600000000006</v>
      </c>
      <c r="I102" t="s">
        <v>11</v>
      </c>
      <c r="J102">
        <v>10281.6</v>
      </c>
      <c r="K102" t="s">
        <v>23</v>
      </c>
      <c r="L102" t="s">
        <v>16</v>
      </c>
    </row>
    <row r="103" spans="1:12" x14ac:dyDescent="0.25">
      <c r="A103">
        <v>10112</v>
      </c>
      <c r="B103">
        <v>202</v>
      </c>
      <c r="C103" s="1">
        <v>43575</v>
      </c>
      <c r="D103" t="s">
        <v>20</v>
      </c>
      <c r="E103" t="s">
        <v>10</v>
      </c>
      <c r="F103">
        <v>76800</v>
      </c>
      <c r="G103">
        <v>11520</v>
      </c>
      <c r="H103">
        <v>77030.399999999994</v>
      </c>
      <c r="I103" t="s">
        <v>11</v>
      </c>
      <c r="J103">
        <v>11750.4</v>
      </c>
      <c r="K103" t="s">
        <v>27</v>
      </c>
      <c r="L103" t="s">
        <v>16</v>
      </c>
    </row>
    <row r="104" spans="1:12" x14ac:dyDescent="0.25">
      <c r="A104">
        <v>10113</v>
      </c>
      <c r="B104">
        <v>203</v>
      </c>
      <c r="C104" s="1">
        <v>43594</v>
      </c>
      <c r="D104" t="s">
        <v>30</v>
      </c>
      <c r="E104" t="s">
        <v>10</v>
      </c>
      <c r="F104">
        <v>540000</v>
      </c>
      <c r="G104">
        <v>0</v>
      </c>
      <c r="H104">
        <v>637200</v>
      </c>
      <c r="I104" t="s">
        <v>11</v>
      </c>
      <c r="J104">
        <v>97200</v>
      </c>
      <c r="K104" t="s">
        <v>31</v>
      </c>
      <c r="L104" t="s">
        <v>35</v>
      </c>
    </row>
    <row r="105" spans="1:12" x14ac:dyDescent="0.25">
      <c r="A105">
        <v>10114</v>
      </c>
      <c r="B105">
        <v>204</v>
      </c>
      <c r="C105" s="1">
        <v>43595</v>
      </c>
      <c r="D105" t="s">
        <v>30</v>
      </c>
      <c r="E105" t="s">
        <v>10</v>
      </c>
      <c r="F105">
        <v>115500</v>
      </c>
      <c r="G105">
        <v>0</v>
      </c>
      <c r="H105">
        <v>136290</v>
      </c>
      <c r="I105" t="s">
        <v>11</v>
      </c>
      <c r="J105">
        <v>20790</v>
      </c>
      <c r="K105" t="s">
        <v>31</v>
      </c>
      <c r="L105" t="s">
        <v>22</v>
      </c>
    </row>
    <row r="106" spans="1:12" x14ac:dyDescent="0.25">
      <c r="A106">
        <v>10115</v>
      </c>
      <c r="B106">
        <v>205</v>
      </c>
      <c r="C106" s="1">
        <v>43595</v>
      </c>
      <c r="D106" t="s">
        <v>20</v>
      </c>
      <c r="E106" t="s">
        <v>10</v>
      </c>
      <c r="F106">
        <v>13800</v>
      </c>
      <c r="G106">
        <v>2070</v>
      </c>
      <c r="H106">
        <v>13841.4</v>
      </c>
      <c r="I106" t="s">
        <v>11</v>
      </c>
      <c r="J106">
        <v>2111.4</v>
      </c>
      <c r="K106" t="s">
        <v>41</v>
      </c>
      <c r="L106" t="s">
        <v>16</v>
      </c>
    </row>
    <row r="107" spans="1:12" x14ac:dyDescent="0.25">
      <c r="A107">
        <v>10116</v>
      </c>
      <c r="B107">
        <v>206</v>
      </c>
      <c r="C107" s="1">
        <v>43599</v>
      </c>
      <c r="D107" t="s">
        <v>20</v>
      </c>
      <c r="E107" t="s">
        <v>10</v>
      </c>
      <c r="F107">
        <v>16800</v>
      </c>
      <c r="G107">
        <v>2520</v>
      </c>
      <c r="H107">
        <v>16850.400000000001</v>
      </c>
      <c r="I107" t="s">
        <v>11</v>
      </c>
      <c r="J107">
        <v>2570.4</v>
      </c>
      <c r="K107" t="s">
        <v>42</v>
      </c>
      <c r="L107" t="s">
        <v>18</v>
      </c>
    </row>
    <row r="108" spans="1:12" x14ac:dyDescent="0.25">
      <c r="A108">
        <v>10117</v>
      </c>
      <c r="B108">
        <v>207</v>
      </c>
      <c r="C108" s="1">
        <v>43608</v>
      </c>
      <c r="D108" t="s">
        <v>20</v>
      </c>
      <c r="E108" t="s">
        <v>10</v>
      </c>
      <c r="F108">
        <v>3320</v>
      </c>
      <c r="G108">
        <v>0</v>
      </c>
      <c r="H108">
        <v>3917.6</v>
      </c>
      <c r="I108" t="s">
        <v>11</v>
      </c>
      <c r="J108">
        <v>597.6</v>
      </c>
      <c r="K108" t="s">
        <v>12</v>
      </c>
      <c r="L108" t="s">
        <v>18</v>
      </c>
    </row>
    <row r="109" spans="1:12" x14ac:dyDescent="0.25">
      <c r="A109">
        <v>10118</v>
      </c>
      <c r="B109">
        <v>208</v>
      </c>
      <c r="C109" s="1">
        <v>43608</v>
      </c>
      <c r="D109" t="s">
        <v>20</v>
      </c>
      <c r="E109" t="s">
        <v>10</v>
      </c>
      <c r="F109">
        <v>140400</v>
      </c>
      <c r="G109">
        <v>0</v>
      </c>
      <c r="H109">
        <v>165672</v>
      </c>
      <c r="I109" t="s">
        <v>11</v>
      </c>
      <c r="J109">
        <v>25272</v>
      </c>
      <c r="K109" t="s">
        <v>43</v>
      </c>
      <c r="L109" t="s">
        <v>22</v>
      </c>
    </row>
    <row r="110" spans="1:12" x14ac:dyDescent="0.25">
      <c r="A110">
        <v>10119</v>
      </c>
      <c r="B110">
        <v>209</v>
      </c>
      <c r="C110" s="1">
        <v>43585</v>
      </c>
      <c r="D110" t="s">
        <v>30</v>
      </c>
      <c r="E110" t="s">
        <v>10</v>
      </c>
      <c r="F110">
        <v>198400</v>
      </c>
      <c r="G110">
        <v>29760</v>
      </c>
      <c r="H110">
        <v>198995.20000000001</v>
      </c>
      <c r="I110" t="s">
        <v>11</v>
      </c>
      <c r="J110">
        <v>30355.200000000001</v>
      </c>
      <c r="K110" t="s">
        <v>31</v>
      </c>
      <c r="L110" t="s">
        <v>22</v>
      </c>
    </row>
    <row r="111" spans="1:12" x14ac:dyDescent="0.25">
      <c r="A111">
        <v>10120</v>
      </c>
      <c r="B111">
        <v>210</v>
      </c>
      <c r="C111" s="1">
        <v>43585</v>
      </c>
      <c r="D111" t="s">
        <v>30</v>
      </c>
      <c r="E111" t="s">
        <v>10</v>
      </c>
      <c r="F111">
        <v>297600</v>
      </c>
      <c r="G111">
        <v>44640</v>
      </c>
      <c r="H111">
        <v>298492.79999999999</v>
      </c>
      <c r="I111" t="s">
        <v>11</v>
      </c>
      <c r="J111">
        <v>45532.800000000003</v>
      </c>
      <c r="K111" t="s">
        <v>31</v>
      </c>
      <c r="L111" t="s">
        <v>35</v>
      </c>
    </row>
    <row r="112" spans="1:12" x14ac:dyDescent="0.25">
      <c r="A112">
        <v>10121</v>
      </c>
      <c r="B112">
        <v>211</v>
      </c>
      <c r="C112" s="1">
        <v>43628</v>
      </c>
      <c r="D112" t="s">
        <v>20</v>
      </c>
      <c r="E112" t="s">
        <v>10</v>
      </c>
      <c r="F112">
        <v>50400</v>
      </c>
      <c r="G112">
        <v>0</v>
      </c>
      <c r="H112">
        <v>59472</v>
      </c>
      <c r="I112" t="s">
        <v>11</v>
      </c>
      <c r="J112">
        <v>9072</v>
      </c>
      <c r="K112" t="s">
        <v>43</v>
      </c>
      <c r="L112" t="s">
        <v>22</v>
      </c>
    </row>
    <row r="113" spans="1:12" x14ac:dyDescent="0.25">
      <c r="A113">
        <v>10123</v>
      </c>
      <c r="B113">
        <v>212</v>
      </c>
      <c r="C113" s="1">
        <v>43639</v>
      </c>
      <c r="D113" t="s">
        <v>20</v>
      </c>
      <c r="E113" t="s">
        <v>10</v>
      </c>
      <c r="F113">
        <v>4050</v>
      </c>
      <c r="G113">
        <v>0</v>
      </c>
      <c r="H113">
        <v>4779</v>
      </c>
      <c r="I113" t="s">
        <v>11</v>
      </c>
      <c r="J113">
        <v>729</v>
      </c>
      <c r="K113" t="s">
        <v>44</v>
      </c>
      <c r="L113" t="s">
        <v>14</v>
      </c>
    </row>
    <row r="114" spans="1:12" x14ac:dyDescent="0.25">
      <c r="A114">
        <v>10124</v>
      </c>
      <c r="B114">
        <v>213</v>
      </c>
      <c r="C114" s="1">
        <v>43639</v>
      </c>
      <c r="D114" t="s">
        <v>20</v>
      </c>
      <c r="E114" t="s">
        <v>10</v>
      </c>
      <c r="F114">
        <v>42780</v>
      </c>
      <c r="G114">
        <v>6417</v>
      </c>
      <c r="H114">
        <v>42908.34</v>
      </c>
      <c r="I114" t="s">
        <v>11</v>
      </c>
      <c r="J114">
        <v>6545.34</v>
      </c>
      <c r="K114" t="s">
        <v>41</v>
      </c>
      <c r="L114" t="s">
        <v>16</v>
      </c>
    </row>
    <row r="115" spans="1:12" x14ac:dyDescent="0.25">
      <c r="A115">
        <v>10125</v>
      </c>
      <c r="B115">
        <v>214</v>
      </c>
      <c r="C115" s="1">
        <v>43639</v>
      </c>
      <c r="D115" t="s">
        <v>20</v>
      </c>
      <c r="E115" t="s">
        <v>10</v>
      </c>
      <c r="F115">
        <v>41400</v>
      </c>
      <c r="G115">
        <v>6210</v>
      </c>
      <c r="H115">
        <v>41524.199999999997</v>
      </c>
      <c r="I115" t="s">
        <v>11</v>
      </c>
      <c r="J115">
        <v>6334.2</v>
      </c>
      <c r="K115" t="s">
        <v>41</v>
      </c>
      <c r="L115" t="s">
        <v>16</v>
      </c>
    </row>
    <row r="116" spans="1:12" x14ac:dyDescent="0.25">
      <c r="A116">
        <v>10126</v>
      </c>
      <c r="B116">
        <v>215</v>
      </c>
      <c r="C116" s="1">
        <v>43646</v>
      </c>
      <c r="D116" t="s">
        <v>30</v>
      </c>
      <c r="E116" t="s">
        <v>10</v>
      </c>
      <c r="F116">
        <v>105300</v>
      </c>
      <c r="G116">
        <v>15795</v>
      </c>
      <c r="H116">
        <v>105615.9</v>
      </c>
      <c r="I116" t="s">
        <v>11</v>
      </c>
      <c r="J116">
        <v>16110.9</v>
      </c>
      <c r="K116" t="s">
        <v>31</v>
      </c>
      <c r="L116" t="s">
        <v>22</v>
      </c>
    </row>
    <row r="117" spans="1:12" x14ac:dyDescent="0.25">
      <c r="A117">
        <v>10127</v>
      </c>
      <c r="B117">
        <v>216</v>
      </c>
      <c r="C117" s="1">
        <v>43646</v>
      </c>
      <c r="D117" t="s">
        <v>30</v>
      </c>
      <c r="E117" t="s">
        <v>10</v>
      </c>
      <c r="F117">
        <v>105300</v>
      </c>
      <c r="G117">
        <v>0</v>
      </c>
      <c r="H117">
        <v>124254</v>
      </c>
      <c r="I117" t="s">
        <v>11</v>
      </c>
      <c r="J117">
        <v>18954</v>
      </c>
      <c r="K117" t="s">
        <v>31</v>
      </c>
      <c r="L117" t="s">
        <v>35</v>
      </c>
    </row>
    <row r="118" spans="1:12" x14ac:dyDescent="0.25">
      <c r="A118">
        <v>10128</v>
      </c>
      <c r="B118">
        <v>217</v>
      </c>
      <c r="C118" s="1">
        <v>43655</v>
      </c>
      <c r="D118" t="s">
        <v>20</v>
      </c>
      <c r="E118" t="s">
        <v>10</v>
      </c>
      <c r="F118">
        <v>8000</v>
      </c>
      <c r="G118">
        <v>1200</v>
      </c>
      <c r="H118">
        <v>8024</v>
      </c>
      <c r="I118" t="s">
        <v>11</v>
      </c>
      <c r="J118">
        <v>1224</v>
      </c>
      <c r="K118" t="s">
        <v>44</v>
      </c>
      <c r="L118" t="s">
        <v>16</v>
      </c>
    </row>
    <row r="119" spans="1:12" x14ac:dyDescent="0.25">
      <c r="A119">
        <v>10129</v>
      </c>
      <c r="B119">
        <v>218</v>
      </c>
      <c r="C119" s="1">
        <v>43655</v>
      </c>
      <c r="D119" t="s">
        <v>20</v>
      </c>
      <c r="E119" t="s">
        <v>10</v>
      </c>
      <c r="F119">
        <v>10640</v>
      </c>
      <c r="G119">
        <v>1596</v>
      </c>
      <c r="H119">
        <v>10671.92</v>
      </c>
      <c r="I119" t="s">
        <v>11</v>
      </c>
      <c r="J119">
        <v>1627.92</v>
      </c>
      <c r="K119" t="s">
        <v>42</v>
      </c>
      <c r="L119" t="s">
        <v>18</v>
      </c>
    </row>
    <row r="120" spans="1:12" x14ac:dyDescent="0.25">
      <c r="A120">
        <v>10131</v>
      </c>
      <c r="B120">
        <v>220</v>
      </c>
      <c r="C120" s="1">
        <v>43677</v>
      </c>
      <c r="D120" t="s">
        <v>30</v>
      </c>
      <c r="E120" t="s">
        <v>10</v>
      </c>
      <c r="F120">
        <v>158100</v>
      </c>
      <c r="G120">
        <v>23715</v>
      </c>
      <c r="H120">
        <v>158574.29999999999</v>
      </c>
      <c r="I120" t="s">
        <v>11</v>
      </c>
      <c r="J120">
        <v>24189.3</v>
      </c>
      <c r="K120" t="s">
        <v>31</v>
      </c>
      <c r="L120" t="s">
        <v>35</v>
      </c>
    </row>
    <row r="121" spans="1:12" x14ac:dyDescent="0.25">
      <c r="A121">
        <v>10132</v>
      </c>
      <c r="B121">
        <v>221</v>
      </c>
      <c r="C121" s="1">
        <v>43677</v>
      </c>
      <c r="D121" t="s">
        <v>30</v>
      </c>
      <c r="E121" t="s">
        <v>10</v>
      </c>
      <c r="F121">
        <v>105400</v>
      </c>
      <c r="G121">
        <v>15810</v>
      </c>
      <c r="H121">
        <v>105716.2</v>
      </c>
      <c r="I121" t="s">
        <v>11</v>
      </c>
      <c r="J121">
        <v>16126.2</v>
      </c>
      <c r="K121" t="s">
        <v>31</v>
      </c>
      <c r="L121" t="s">
        <v>22</v>
      </c>
    </row>
    <row r="122" spans="1:12" x14ac:dyDescent="0.25">
      <c r="A122">
        <v>10133</v>
      </c>
      <c r="B122">
        <v>222</v>
      </c>
      <c r="C122" s="1">
        <v>43679</v>
      </c>
      <c r="D122" t="s">
        <v>20</v>
      </c>
      <c r="E122" t="s">
        <v>10</v>
      </c>
      <c r="F122">
        <v>137174</v>
      </c>
      <c r="G122">
        <v>20576.099999999999</v>
      </c>
      <c r="H122">
        <v>116597.9</v>
      </c>
      <c r="I122" t="s">
        <v>11</v>
      </c>
      <c r="J122">
        <v>0</v>
      </c>
      <c r="K122" t="s">
        <v>40</v>
      </c>
      <c r="L122" t="s">
        <v>18</v>
      </c>
    </row>
    <row r="123" spans="1:12" x14ac:dyDescent="0.25">
      <c r="A123">
        <v>10134</v>
      </c>
      <c r="B123">
        <v>223</v>
      </c>
      <c r="C123" s="1">
        <v>43700</v>
      </c>
      <c r="D123" t="s">
        <v>20</v>
      </c>
      <c r="E123" t="s">
        <v>10</v>
      </c>
      <c r="F123">
        <v>24624</v>
      </c>
      <c r="G123">
        <v>0</v>
      </c>
      <c r="H123">
        <v>29056.32</v>
      </c>
      <c r="I123" t="s">
        <v>11</v>
      </c>
      <c r="J123">
        <v>4432.32</v>
      </c>
      <c r="K123" t="s">
        <v>41</v>
      </c>
      <c r="L123" t="s">
        <v>22</v>
      </c>
    </row>
    <row r="124" spans="1:12" x14ac:dyDescent="0.25">
      <c r="A124">
        <v>10135</v>
      </c>
      <c r="B124">
        <v>224</v>
      </c>
      <c r="C124" s="1">
        <v>43700</v>
      </c>
      <c r="D124" t="s">
        <v>20</v>
      </c>
      <c r="E124" t="s">
        <v>10</v>
      </c>
      <c r="F124">
        <v>17100</v>
      </c>
      <c r="G124">
        <v>0</v>
      </c>
      <c r="H124">
        <v>20178</v>
      </c>
      <c r="I124" t="s">
        <v>11</v>
      </c>
      <c r="J124">
        <v>3078</v>
      </c>
      <c r="K124" t="s">
        <v>41</v>
      </c>
      <c r="L124" t="s">
        <v>22</v>
      </c>
    </row>
    <row r="125" spans="1:12" x14ac:dyDescent="0.25">
      <c r="A125">
        <v>10136</v>
      </c>
      <c r="B125">
        <v>225</v>
      </c>
      <c r="C125" s="1">
        <v>43722</v>
      </c>
      <c r="D125" t="s">
        <v>20</v>
      </c>
      <c r="E125" t="s">
        <v>10</v>
      </c>
      <c r="F125">
        <v>7200</v>
      </c>
      <c r="G125">
        <v>1080</v>
      </c>
      <c r="H125">
        <v>7221.6</v>
      </c>
      <c r="I125" t="s">
        <v>11</v>
      </c>
      <c r="J125">
        <v>1101.5999999999999</v>
      </c>
      <c r="K125" t="s">
        <v>45</v>
      </c>
      <c r="L125" t="s">
        <v>22</v>
      </c>
    </row>
    <row r="126" spans="1:12" x14ac:dyDescent="0.25">
      <c r="A126">
        <v>10137</v>
      </c>
      <c r="B126">
        <v>226</v>
      </c>
      <c r="C126" s="1">
        <v>43726</v>
      </c>
      <c r="D126" t="s">
        <v>30</v>
      </c>
      <c r="E126" t="s">
        <v>10</v>
      </c>
      <c r="F126">
        <v>30800</v>
      </c>
      <c r="G126">
        <v>4620</v>
      </c>
      <c r="H126">
        <v>30892.400000000001</v>
      </c>
      <c r="I126" t="s">
        <v>11</v>
      </c>
      <c r="J126">
        <v>4712.3999999999996</v>
      </c>
      <c r="K126" t="s">
        <v>31</v>
      </c>
      <c r="L126" t="s">
        <v>22</v>
      </c>
    </row>
    <row r="127" spans="1:12" x14ac:dyDescent="0.25">
      <c r="A127">
        <v>10138</v>
      </c>
      <c r="B127">
        <v>227</v>
      </c>
      <c r="C127" s="1">
        <v>43726</v>
      </c>
      <c r="D127" t="s">
        <v>30</v>
      </c>
      <c r="E127" t="s">
        <v>10</v>
      </c>
      <c r="F127">
        <v>32340</v>
      </c>
      <c r="G127">
        <v>0</v>
      </c>
      <c r="H127">
        <v>38161.199999999997</v>
      </c>
      <c r="I127" t="s">
        <v>11</v>
      </c>
      <c r="J127">
        <v>5821.2</v>
      </c>
      <c r="K127" t="s">
        <v>31</v>
      </c>
      <c r="L127" t="s">
        <v>22</v>
      </c>
    </row>
    <row r="128" spans="1:12" x14ac:dyDescent="0.25">
      <c r="A128">
        <v>10139</v>
      </c>
      <c r="B128">
        <v>228</v>
      </c>
      <c r="C128" s="1">
        <v>43726</v>
      </c>
      <c r="D128" t="s">
        <v>30</v>
      </c>
      <c r="E128" t="s">
        <v>10</v>
      </c>
      <c r="F128">
        <v>66000</v>
      </c>
      <c r="G128">
        <v>9900</v>
      </c>
      <c r="H128">
        <v>66198</v>
      </c>
      <c r="I128" t="s">
        <v>11</v>
      </c>
      <c r="J128">
        <v>10098</v>
      </c>
      <c r="K128" t="s">
        <v>31</v>
      </c>
      <c r="L128" t="s">
        <v>35</v>
      </c>
    </row>
    <row r="129" spans="1:12" x14ac:dyDescent="0.25">
      <c r="A129">
        <v>10140</v>
      </c>
      <c r="B129">
        <v>229</v>
      </c>
      <c r="C129" s="1">
        <v>43726</v>
      </c>
      <c r="D129" t="s">
        <v>30</v>
      </c>
      <c r="E129" t="s">
        <v>10</v>
      </c>
      <c r="F129">
        <v>55440</v>
      </c>
      <c r="G129">
        <v>8316</v>
      </c>
      <c r="H129">
        <v>55606.32</v>
      </c>
      <c r="I129" t="s">
        <v>11</v>
      </c>
      <c r="J129">
        <v>8482.32</v>
      </c>
      <c r="K129" t="s">
        <v>31</v>
      </c>
      <c r="L129" t="s">
        <v>35</v>
      </c>
    </row>
    <row r="130" spans="1:12" x14ac:dyDescent="0.25">
      <c r="A130">
        <v>10141</v>
      </c>
      <c r="B130">
        <v>230</v>
      </c>
      <c r="C130" s="1">
        <v>43726</v>
      </c>
      <c r="D130" t="s">
        <v>30</v>
      </c>
      <c r="E130" t="s">
        <v>10</v>
      </c>
      <c r="F130">
        <v>69750</v>
      </c>
      <c r="G130">
        <v>0</v>
      </c>
      <c r="H130">
        <v>82305</v>
      </c>
      <c r="I130" t="s">
        <v>11</v>
      </c>
      <c r="J130">
        <v>12555</v>
      </c>
      <c r="K130" t="s">
        <v>31</v>
      </c>
      <c r="L130" t="s">
        <v>35</v>
      </c>
    </row>
    <row r="131" spans="1:12" x14ac:dyDescent="0.25">
      <c r="A131">
        <v>10142</v>
      </c>
      <c r="B131">
        <v>231</v>
      </c>
      <c r="C131" s="1">
        <v>43742</v>
      </c>
      <c r="D131" t="s">
        <v>20</v>
      </c>
      <c r="E131" t="s">
        <v>10</v>
      </c>
      <c r="F131">
        <v>66664</v>
      </c>
      <c r="G131">
        <v>0</v>
      </c>
      <c r="H131">
        <v>69997.2</v>
      </c>
      <c r="I131" t="s">
        <v>11</v>
      </c>
      <c r="J131">
        <v>3333.2</v>
      </c>
      <c r="K131" t="s">
        <v>40</v>
      </c>
      <c r="L131" t="s">
        <v>18</v>
      </c>
    </row>
    <row r="132" spans="1:12" x14ac:dyDescent="0.25">
      <c r="A132">
        <v>10143</v>
      </c>
      <c r="B132">
        <v>232</v>
      </c>
      <c r="C132" s="1">
        <v>43746</v>
      </c>
      <c r="D132" t="s">
        <v>20</v>
      </c>
      <c r="E132" t="s">
        <v>10</v>
      </c>
      <c r="F132">
        <v>14700</v>
      </c>
      <c r="G132">
        <v>0</v>
      </c>
      <c r="H132">
        <v>17346</v>
      </c>
      <c r="I132" t="s">
        <v>11</v>
      </c>
      <c r="J132">
        <v>2646</v>
      </c>
      <c r="K132" t="s">
        <v>43</v>
      </c>
      <c r="L132" t="s">
        <v>22</v>
      </c>
    </row>
    <row r="133" spans="1:12" x14ac:dyDescent="0.25">
      <c r="A133">
        <v>10144</v>
      </c>
      <c r="B133">
        <v>153</v>
      </c>
      <c r="C133" s="1">
        <v>43758</v>
      </c>
      <c r="D133" t="s">
        <v>20</v>
      </c>
      <c r="E133" t="s">
        <v>10</v>
      </c>
      <c r="F133">
        <v>34770</v>
      </c>
      <c r="G133">
        <v>0</v>
      </c>
      <c r="H133">
        <v>41028.6</v>
      </c>
      <c r="I133" t="s">
        <v>11</v>
      </c>
      <c r="J133">
        <v>6258.6</v>
      </c>
      <c r="K133" t="s">
        <v>12</v>
      </c>
      <c r="L133" t="s">
        <v>22</v>
      </c>
    </row>
    <row r="134" spans="1:12" x14ac:dyDescent="0.25">
      <c r="A134">
        <v>10145</v>
      </c>
      <c r="B134">
        <v>233</v>
      </c>
      <c r="C134" s="1">
        <v>43758</v>
      </c>
      <c r="D134" t="s">
        <v>20</v>
      </c>
      <c r="E134" t="s">
        <v>10</v>
      </c>
      <c r="F134">
        <v>22230</v>
      </c>
      <c r="G134">
        <v>0</v>
      </c>
      <c r="H134">
        <v>26231.4</v>
      </c>
      <c r="I134" t="s">
        <v>11</v>
      </c>
      <c r="J134">
        <v>4001.4</v>
      </c>
      <c r="K134" t="s">
        <v>12</v>
      </c>
      <c r="L134" t="s">
        <v>22</v>
      </c>
    </row>
    <row r="135" spans="1:12" x14ac:dyDescent="0.25">
      <c r="A135">
        <v>10146</v>
      </c>
      <c r="B135">
        <v>234</v>
      </c>
      <c r="C135" s="1">
        <v>43771</v>
      </c>
      <c r="D135" t="s">
        <v>20</v>
      </c>
      <c r="E135" t="s">
        <v>10</v>
      </c>
      <c r="F135">
        <v>34614</v>
      </c>
      <c r="G135">
        <v>0</v>
      </c>
      <c r="H135">
        <v>40844.519999999997</v>
      </c>
      <c r="I135" t="s">
        <v>11</v>
      </c>
      <c r="J135">
        <v>6230.52</v>
      </c>
      <c r="K135" t="s">
        <v>40</v>
      </c>
      <c r="L135" t="s">
        <v>18</v>
      </c>
    </row>
    <row r="136" spans="1:12" x14ac:dyDescent="0.25">
      <c r="A136">
        <v>10147</v>
      </c>
      <c r="B136">
        <v>235</v>
      </c>
      <c r="C136" s="1">
        <v>43772</v>
      </c>
      <c r="D136" t="s">
        <v>30</v>
      </c>
      <c r="E136" t="s">
        <v>10</v>
      </c>
      <c r="F136">
        <v>430000</v>
      </c>
      <c r="G136">
        <v>0</v>
      </c>
      <c r="H136">
        <v>507400</v>
      </c>
      <c r="I136" t="s">
        <v>11</v>
      </c>
      <c r="J136">
        <v>77400</v>
      </c>
      <c r="K136" t="s">
        <v>31</v>
      </c>
      <c r="L136" t="s">
        <v>32</v>
      </c>
    </row>
    <row r="137" spans="1:12" x14ac:dyDescent="0.25">
      <c r="A137">
        <v>10149</v>
      </c>
      <c r="B137">
        <v>236</v>
      </c>
      <c r="C137" s="1">
        <v>43778</v>
      </c>
      <c r="D137" t="s">
        <v>20</v>
      </c>
      <c r="E137" t="s">
        <v>10</v>
      </c>
      <c r="F137">
        <v>36500</v>
      </c>
      <c r="G137">
        <v>0</v>
      </c>
      <c r="H137">
        <v>43070</v>
      </c>
      <c r="I137" t="s">
        <v>11</v>
      </c>
      <c r="J137">
        <v>6570</v>
      </c>
      <c r="K137" t="s">
        <v>12</v>
      </c>
      <c r="L137" t="s">
        <v>22</v>
      </c>
    </row>
    <row r="138" spans="1:12" x14ac:dyDescent="0.25">
      <c r="A138">
        <v>10150</v>
      </c>
      <c r="B138">
        <v>237</v>
      </c>
      <c r="C138" s="1">
        <v>43778</v>
      </c>
      <c r="D138" t="s">
        <v>46</v>
      </c>
      <c r="E138" t="s">
        <v>10</v>
      </c>
      <c r="F138">
        <v>23001</v>
      </c>
      <c r="G138">
        <v>4600.2</v>
      </c>
      <c r="H138">
        <v>21712.94</v>
      </c>
      <c r="I138" t="s">
        <v>11</v>
      </c>
      <c r="J138">
        <v>3312.14</v>
      </c>
      <c r="K138" t="s">
        <v>47</v>
      </c>
      <c r="L138" t="s">
        <v>48</v>
      </c>
    </row>
    <row r="139" spans="1:12" x14ac:dyDescent="0.25">
      <c r="A139">
        <v>10151</v>
      </c>
      <c r="B139">
        <v>238</v>
      </c>
      <c r="C139" s="1">
        <v>43783</v>
      </c>
      <c r="D139" t="s">
        <v>20</v>
      </c>
      <c r="E139" t="s">
        <v>10</v>
      </c>
      <c r="F139">
        <v>12825</v>
      </c>
      <c r="G139">
        <v>1923.75</v>
      </c>
      <c r="H139">
        <v>12863.47</v>
      </c>
      <c r="I139" t="s">
        <v>11</v>
      </c>
      <c r="J139">
        <v>1962.22</v>
      </c>
      <c r="K139" t="s">
        <v>41</v>
      </c>
      <c r="L139" t="s">
        <v>22</v>
      </c>
    </row>
    <row r="140" spans="1:12" x14ac:dyDescent="0.25">
      <c r="A140">
        <v>10152</v>
      </c>
      <c r="B140">
        <v>239</v>
      </c>
      <c r="C140" s="1">
        <v>43786</v>
      </c>
      <c r="D140" t="s">
        <v>20</v>
      </c>
      <c r="E140" t="s">
        <v>10</v>
      </c>
      <c r="F140">
        <v>7874</v>
      </c>
      <c r="G140">
        <v>1181.0999999999999</v>
      </c>
      <c r="H140">
        <v>7897.62</v>
      </c>
      <c r="I140" t="s">
        <v>11</v>
      </c>
      <c r="J140">
        <v>1204.72</v>
      </c>
      <c r="K140" t="s">
        <v>47</v>
      </c>
      <c r="L140" t="s">
        <v>16</v>
      </c>
    </row>
    <row r="141" spans="1:12" x14ac:dyDescent="0.25">
      <c r="A141">
        <v>10153</v>
      </c>
      <c r="B141">
        <v>240</v>
      </c>
      <c r="C141" s="1">
        <v>43790</v>
      </c>
      <c r="D141" t="s">
        <v>20</v>
      </c>
      <c r="E141" t="s">
        <v>10</v>
      </c>
      <c r="F141">
        <v>26250</v>
      </c>
      <c r="G141">
        <v>3937.5</v>
      </c>
      <c r="H141">
        <v>26328.75</v>
      </c>
      <c r="I141" t="s">
        <v>11</v>
      </c>
      <c r="J141">
        <v>4016.26</v>
      </c>
      <c r="K141" t="s">
        <v>47</v>
      </c>
      <c r="L141" t="s">
        <v>16</v>
      </c>
    </row>
    <row r="142" spans="1:12" x14ac:dyDescent="0.25">
      <c r="A142">
        <v>10154</v>
      </c>
      <c r="B142">
        <v>241</v>
      </c>
      <c r="C142" s="1">
        <v>43790</v>
      </c>
      <c r="D142" t="s">
        <v>20</v>
      </c>
      <c r="E142" t="s">
        <v>10</v>
      </c>
      <c r="F142">
        <v>20400</v>
      </c>
      <c r="G142">
        <v>0</v>
      </c>
      <c r="H142">
        <v>24072</v>
      </c>
      <c r="I142" t="s">
        <v>11</v>
      </c>
      <c r="J142">
        <v>3672</v>
      </c>
      <c r="K142" t="s">
        <v>47</v>
      </c>
      <c r="L142" t="s">
        <v>14</v>
      </c>
    </row>
    <row r="143" spans="1:12" x14ac:dyDescent="0.25">
      <c r="A143">
        <v>10155</v>
      </c>
      <c r="B143">
        <v>242</v>
      </c>
      <c r="C143" s="1">
        <v>43790</v>
      </c>
      <c r="D143" t="s">
        <v>20</v>
      </c>
      <c r="E143" t="s">
        <v>10</v>
      </c>
      <c r="F143">
        <v>210816</v>
      </c>
      <c r="G143">
        <v>0</v>
      </c>
      <c r="H143">
        <v>248762.88</v>
      </c>
      <c r="I143" t="s">
        <v>13</v>
      </c>
      <c r="J143">
        <v>37946.879999999997</v>
      </c>
      <c r="K143" t="s">
        <v>43</v>
      </c>
      <c r="L143" t="s">
        <v>22</v>
      </c>
    </row>
    <row r="144" spans="1:12" x14ac:dyDescent="0.25">
      <c r="A144">
        <v>10158</v>
      </c>
      <c r="B144">
        <v>243</v>
      </c>
      <c r="C144" s="1">
        <v>43802</v>
      </c>
      <c r="D144" t="s">
        <v>30</v>
      </c>
      <c r="E144" t="s">
        <v>10</v>
      </c>
      <c r="F144">
        <v>180000</v>
      </c>
      <c r="G144">
        <v>27000</v>
      </c>
      <c r="H144">
        <v>180540</v>
      </c>
      <c r="I144" t="s">
        <v>11</v>
      </c>
      <c r="J144">
        <v>27540</v>
      </c>
      <c r="K144" t="s">
        <v>31</v>
      </c>
      <c r="L144" t="s">
        <v>32</v>
      </c>
    </row>
    <row r="145" spans="1:12" x14ac:dyDescent="0.25">
      <c r="A145">
        <v>10159</v>
      </c>
      <c r="B145">
        <v>244</v>
      </c>
      <c r="C145" s="1">
        <v>43817</v>
      </c>
      <c r="D145" t="s">
        <v>20</v>
      </c>
      <c r="E145" t="s">
        <v>10</v>
      </c>
      <c r="F145">
        <v>16500</v>
      </c>
      <c r="G145">
        <v>2475</v>
      </c>
      <c r="H145">
        <v>16549.5</v>
      </c>
      <c r="I145" t="s">
        <v>11</v>
      </c>
      <c r="J145">
        <v>2524.5</v>
      </c>
      <c r="K145" t="s">
        <v>37</v>
      </c>
      <c r="L145" t="s">
        <v>16</v>
      </c>
    </row>
    <row r="146" spans="1:12" x14ac:dyDescent="0.25">
      <c r="A146">
        <v>10160</v>
      </c>
      <c r="B146">
        <v>245</v>
      </c>
      <c r="C146" s="1">
        <v>43817</v>
      </c>
      <c r="D146" t="s">
        <v>20</v>
      </c>
      <c r="E146" t="s">
        <v>10</v>
      </c>
      <c r="F146">
        <v>33332</v>
      </c>
      <c r="G146">
        <v>0</v>
      </c>
      <c r="H146">
        <v>39331.760000000002</v>
      </c>
      <c r="I146" t="s">
        <v>11</v>
      </c>
      <c r="J146">
        <v>5999.76</v>
      </c>
      <c r="K146" t="s">
        <v>40</v>
      </c>
      <c r="L146" t="s">
        <v>18</v>
      </c>
    </row>
    <row r="147" spans="1:12" x14ac:dyDescent="0.25">
      <c r="A147">
        <v>10161</v>
      </c>
      <c r="B147">
        <v>246</v>
      </c>
      <c r="C147" s="1">
        <v>43817</v>
      </c>
      <c r="D147" t="s">
        <v>20</v>
      </c>
      <c r="E147" t="s">
        <v>10</v>
      </c>
      <c r="F147">
        <v>16200</v>
      </c>
      <c r="G147">
        <v>0</v>
      </c>
      <c r="H147">
        <v>19116</v>
      </c>
      <c r="I147" t="s">
        <v>11</v>
      </c>
      <c r="J147">
        <v>2916</v>
      </c>
      <c r="K147" t="s">
        <v>49</v>
      </c>
      <c r="L147" t="s">
        <v>22</v>
      </c>
    </row>
    <row r="148" spans="1:12" x14ac:dyDescent="0.25">
      <c r="A148">
        <v>10162</v>
      </c>
      <c r="B148">
        <v>247</v>
      </c>
      <c r="C148" s="1">
        <v>43823</v>
      </c>
      <c r="D148" t="s">
        <v>20</v>
      </c>
      <c r="E148" t="s">
        <v>10</v>
      </c>
      <c r="F148">
        <v>20400</v>
      </c>
      <c r="G148">
        <v>0</v>
      </c>
      <c r="H148">
        <v>24072</v>
      </c>
      <c r="I148" t="s">
        <v>11</v>
      </c>
      <c r="J148">
        <v>3672</v>
      </c>
      <c r="K148" t="s">
        <v>47</v>
      </c>
      <c r="L148" t="s">
        <v>14</v>
      </c>
    </row>
    <row r="149" spans="1:12" x14ac:dyDescent="0.25">
      <c r="A149">
        <v>10163</v>
      </c>
      <c r="B149">
        <v>248</v>
      </c>
      <c r="C149" s="1">
        <v>43823</v>
      </c>
      <c r="D149" t="s">
        <v>20</v>
      </c>
      <c r="E149" t="s">
        <v>10</v>
      </c>
      <c r="F149">
        <v>25080</v>
      </c>
      <c r="G149">
        <v>0</v>
      </c>
      <c r="H149">
        <v>29594.400000000001</v>
      </c>
      <c r="I149" t="s">
        <v>11</v>
      </c>
      <c r="J149">
        <v>4514.3999999999996</v>
      </c>
      <c r="K149" t="s">
        <v>47</v>
      </c>
      <c r="L149" t="s">
        <v>22</v>
      </c>
    </row>
    <row r="150" spans="1:12" x14ac:dyDescent="0.25">
      <c r="A150">
        <v>10164</v>
      </c>
      <c r="B150">
        <v>249</v>
      </c>
      <c r="C150" s="1">
        <v>43832</v>
      </c>
      <c r="D150" t="s">
        <v>20</v>
      </c>
      <c r="E150" t="s">
        <v>10</v>
      </c>
      <c r="F150">
        <v>45540</v>
      </c>
      <c r="G150">
        <v>0</v>
      </c>
      <c r="H150">
        <v>53737.2</v>
      </c>
      <c r="I150" t="s">
        <v>11</v>
      </c>
      <c r="J150">
        <v>8197.2000000000007</v>
      </c>
      <c r="K150" t="s">
        <v>27</v>
      </c>
      <c r="L150" t="s">
        <v>22</v>
      </c>
    </row>
    <row r="151" spans="1:12" x14ac:dyDescent="0.25">
      <c r="A151">
        <v>10165</v>
      </c>
      <c r="B151">
        <v>250</v>
      </c>
      <c r="C151" s="1">
        <v>43832</v>
      </c>
      <c r="D151" t="s">
        <v>20</v>
      </c>
      <c r="E151" t="s">
        <v>10</v>
      </c>
      <c r="F151">
        <v>47008</v>
      </c>
      <c r="G151">
        <v>0</v>
      </c>
      <c r="H151">
        <v>55469.440000000002</v>
      </c>
      <c r="I151" t="s">
        <v>11</v>
      </c>
      <c r="J151">
        <v>8461.44</v>
      </c>
      <c r="K151" t="s">
        <v>40</v>
      </c>
      <c r="L151" t="s">
        <v>18</v>
      </c>
    </row>
    <row r="152" spans="1:12" x14ac:dyDescent="0.25">
      <c r="A152">
        <v>10168</v>
      </c>
      <c r="B152">
        <v>253</v>
      </c>
      <c r="C152" s="1">
        <v>43895</v>
      </c>
      <c r="D152" t="s">
        <v>20</v>
      </c>
      <c r="E152" t="s">
        <v>10</v>
      </c>
      <c r="F152">
        <v>58000</v>
      </c>
      <c r="G152">
        <v>0</v>
      </c>
      <c r="H152">
        <v>68440</v>
      </c>
      <c r="I152" t="s">
        <v>11</v>
      </c>
      <c r="J152">
        <v>10440</v>
      </c>
      <c r="K152" t="s">
        <v>31</v>
      </c>
      <c r="L152" t="s">
        <v>22</v>
      </c>
    </row>
    <row r="153" spans="1:12" x14ac:dyDescent="0.25">
      <c r="A153">
        <v>10169</v>
      </c>
      <c r="B153">
        <v>251</v>
      </c>
      <c r="C153" s="1">
        <v>43895</v>
      </c>
      <c r="D153" t="s">
        <v>30</v>
      </c>
      <c r="E153" t="s">
        <v>10</v>
      </c>
      <c r="F153">
        <v>161364</v>
      </c>
      <c r="G153">
        <v>0</v>
      </c>
      <c r="H153">
        <v>190409.52</v>
      </c>
      <c r="I153" t="s">
        <v>11</v>
      </c>
      <c r="J153">
        <v>29045.52</v>
      </c>
      <c r="K153" t="s">
        <v>31</v>
      </c>
      <c r="L153" t="s">
        <v>35</v>
      </c>
    </row>
    <row r="154" spans="1:12" x14ac:dyDescent="0.25">
      <c r="A154">
        <v>10170</v>
      </c>
      <c r="B154">
        <v>252</v>
      </c>
      <c r="C154" s="1">
        <v>43895</v>
      </c>
      <c r="D154" t="s">
        <v>30</v>
      </c>
      <c r="E154" t="s">
        <v>10</v>
      </c>
      <c r="F154">
        <v>250000</v>
      </c>
      <c r="G154">
        <v>0</v>
      </c>
      <c r="H154">
        <v>295000</v>
      </c>
      <c r="I154" t="s">
        <v>11</v>
      </c>
      <c r="J154">
        <v>45000</v>
      </c>
      <c r="K154" t="s">
        <v>31</v>
      </c>
      <c r="L154" t="s">
        <v>32</v>
      </c>
    </row>
    <row r="155" spans="1:12" x14ac:dyDescent="0.25">
      <c r="A155">
        <v>10171</v>
      </c>
      <c r="B155">
        <v>254</v>
      </c>
      <c r="C155" s="1">
        <v>43897</v>
      </c>
      <c r="D155" t="s">
        <v>20</v>
      </c>
      <c r="E155" t="s">
        <v>10</v>
      </c>
      <c r="F155">
        <v>56048</v>
      </c>
      <c r="G155">
        <v>0</v>
      </c>
      <c r="H155">
        <v>66136.639999999999</v>
      </c>
      <c r="I155" t="s">
        <v>11</v>
      </c>
      <c r="J155">
        <v>10088.64</v>
      </c>
      <c r="K155" t="s">
        <v>40</v>
      </c>
      <c r="L155" t="s">
        <v>18</v>
      </c>
    </row>
    <row r="156" spans="1:12" x14ac:dyDescent="0.25">
      <c r="A156">
        <v>10172</v>
      </c>
      <c r="B156">
        <v>255</v>
      </c>
      <c r="C156" s="1">
        <v>43897</v>
      </c>
      <c r="D156" t="s">
        <v>20</v>
      </c>
      <c r="E156" t="s">
        <v>10</v>
      </c>
      <c r="F156">
        <v>52432</v>
      </c>
      <c r="G156">
        <v>0</v>
      </c>
      <c r="H156">
        <v>61869.760000000002</v>
      </c>
      <c r="I156" t="s">
        <v>11</v>
      </c>
      <c r="J156">
        <v>9437.76</v>
      </c>
      <c r="K156" t="s">
        <v>40</v>
      </c>
      <c r="L156" t="s">
        <v>18</v>
      </c>
    </row>
    <row r="157" spans="1:12" x14ac:dyDescent="0.25">
      <c r="A157">
        <v>10173</v>
      </c>
      <c r="B157">
        <v>256</v>
      </c>
      <c r="C157" s="1">
        <v>43904</v>
      </c>
      <c r="D157" t="s">
        <v>20</v>
      </c>
      <c r="E157" t="s">
        <v>10</v>
      </c>
      <c r="F157">
        <v>19000.080000000002</v>
      </c>
      <c r="G157">
        <v>0</v>
      </c>
      <c r="H157">
        <v>22420.09</v>
      </c>
      <c r="I157" t="s">
        <v>11</v>
      </c>
      <c r="J157">
        <v>3420.02</v>
      </c>
      <c r="K157" t="s">
        <v>37</v>
      </c>
      <c r="L157" t="s">
        <v>50</v>
      </c>
    </row>
    <row r="158" spans="1:12" x14ac:dyDescent="0.25">
      <c r="A158">
        <v>10174</v>
      </c>
      <c r="B158">
        <v>257</v>
      </c>
      <c r="C158" s="1">
        <v>43914</v>
      </c>
      <c r="D158" t="s">
        <v>20</v>
      </c>
      <c r="E158" t="s">
        <v>10</v>
      </c>
      <c r="F158">
        <v>14800</v>
      </c>
      <c r="G158">
        <v>2220</v>
      </c>
      <c r="H158">
        <v>14844.4</v>
      </c>
      <c r="I158" t="s">
        <v>11</v>
      </c>
      <c r="J158">
        <v>2264.4</v>
      </c>
      <c r="K158" t="s">
        <v>12</v>
      </c>
      <c r="L158" t="s">
        <v>16</v>
      </c>
    </row>
    <row r="159" spans="1:12" x14ac:dyDescent="0.25">
      <c r="A159">
        <v>10175</v>
      </c>
      <c r="B159">
        <v>258</v>
      </c>
      <c r="C159" s="1">
        <v>43964</v>
      </c>
      <c r="D159" t="s">
        <v>20</v>
      </c>
      <c r="E159" t="s">
        <v>10</v>
      </c>
      <c r="F159">
        <v>500</v>
      </c>
      <c r="G159">
        <v>0</v>
      </c>
      <c r="H159">
        <v>590</v>
      </c>
      <c r="I159" t="s">
        <v>13</v>
      </c>
      <c r="J159">
        <v>90</v>
      </c>
      <c r="K159" t="s">
        <v>38</v>
      </c>
      <c r="L159" t="s">
        <v>14</v>
      </c>
    </row>
    <row r="160" spans="1:12" x14ac:dyDescent="0.25">
      <c r="A160">
        <v>10176</v>
      </c>
      <c r="B160">
        <v>259</v>
      </c>
      <c r="C160" s="1">
        <v>43964</v>
      </c>
      <c r="D160" t="s">
        <v>20</v>
      </c>
      <c r="E160" t="s">
        <v>10</v>
      </c>
      <c r="F160">
        <v>700</v>
      </c>
      <c r="G160">
        <v>0</v>
      </c>
      <c r="H160">
        <v>826</v>
      </c>
      <c r="I160" t="s">
        <v>13</v>
      </c>
      <c r="J160">
        <v>126</v>
      </c>
      <c r="K160" t="s">
        <v>51</v>
      </c>
      <c r="L160" t="s">
        <v>14</v>
      </c>
    </row>
    <row r="161" spans="1:12" x14ac:dyDescent="0.25">
      <c r="A161">
        <v>10177</v>
      </c>
      <c r="B161">
        <v>260</v>
      </c>
      <c r="C161" s="1">
        <v>43921</v>
      </c>
      <c r="D161" t="s">
        <v>20</v>
      </c>
      <c r="E161" t="s">
        <v>10</v>
      </c>
      <c r="F161">
        <v>56048</v>
      </c>
      <c r="G161">
        <v>0</v>
      </c>
      <c r="H161">
        <v>66136.639999999999</v>
      </c>
      <c r="I161" t="s">
        <v>11</v>
      </c>
      <c r="J161">
        <v>10088.64</v>
      </c>
      <c r="K161" t="s">
        <v>40</v>
      </c>
      <c r="L161" t="s">
        <v>18</v>
      </c>
    </row>
    <row r="162" spans="1:12" x14ac:dyDescent="0.25">
      <c r="A162">
        <v>10178</v>
      </c>
      <c r="B162">
        <v>261</v>
      </c>
      <c r="C162" s="1">
        <v>43978</v>
      </c>
      <c r="D162" t="s">
        <v>30</v>
      </c>
      <c r="E162" t="s">
        <v>10</v>
      </c>
      <c r="F162">
        <v>102600</v>
      </c>
      <c r="G162">
        <v>0</v>
      </c>
      <c r="H162">
        <v>121068</v>
      </c>
      <c r="I162" t="s">
        <v>11</v>
      </c>
      <c r="J162">
        <v>18468</v>
      </c>
      <c r="K162" t="s">
        <v>31</v>
      </c>
      <c r="L162" t="s">
        <v>22</v>
      </c>
    </row>
    <row r="163" spans="1:12" x14ac:dyDescent="0.25">
      <c r="A163">
        <v>10179</v>
      </c>
      <c r="B163">
        <v>262</v>
      </c>
      <c r="C163" s="1">
        <v>43979</v>
      </c>
      <c r="D163" t="s">
        <v>30</v>
      </c>
      <c r="E163" t="s">
        <v>10</v>
      </c>
      <c r="F163">
        <v>153900</v>
      </c>
      <c r="G163">
        <v>0</v>
      </c>
      <c r="H163">
        <v>181602</v>
      </c>
      <c r="I163" t="s">
        <v>11</v>
      </c>
      <c r="J163">
        <v>27702</v>
      </c>
      <c r="K163" t="s">
        <v>31</v>
      </c>
      <c r="L163" t="s">
        <v>35</v>
      </c>
    </row>
    <row r="164" spans="1:12" x14ac:dyDescent="0.25">
      <c r="A164">
        <v>10180</v>
      </c>
      <c r="B164">
        <v>263</v>
      </c>
      <c r="C164" s="1">
        <v>43980</v>
      </c>
      <c r="D164" t="s">
        <v>20</v>
      </c>
      <c r="E164" t="s">
        <v>10</v>
      </c>
      <c r="F164">
        <v>25200</v>
      </c>
      <c r="G164">
        <v>0</v>
      </c>
      <c r="H164">
        <v>29736</v>
      </c>
      <c r="I164" t="s">
        <v>11</v>
      </c>
      <c r="J164">
        <v>4536</v>
      </c>
      <c r="K164" t="s">
        <v>52</v>
      </c>
      <c r="L164" t="s">
        <v>22</v>
      </c>
    </row>
    <row r="165" spans="1:12" x14ac:dyDescent="0.25">
      <c r="A165">
        <v>10181</v>
      </c>
      <c r="B165">
        <v>264</v>
      </c>
      <c r="C165" s="1">
        <v>43980</v>
      </c>
      <c r="D165" t="s">
        <v>20</v>
      </c>
      <c r="E165" t="s">
        <v>10</v>
      </c>
      <c r="F165">
        <v>21600</v>
      </c>
      <c r="G165">
        <v>0</v>
      </c>
      <c r="H165">
        <v>25488</v>
      </c>
      <c r="I165" t="s">
        <v>11</v>
      </c>
      <c r="J165">
        <v>3888</v>
      </c>
      <c r="K165" t="s">
        <v>52</v>
      </c>
      <c r="L165" t="s">
        <v>14</v>
      </c>
    </row>
    <row r="166" spans="1:12" x14ac:dyDescent="0.25">
      <c r="A166">
        <v>10182</v>
      </c>
      <c r="B166">
        <v>265</v>
      </c>
      <c r="C166" s="1">
        <v>43980</v>
      </c>
      <c r="D166" t="s">
        <v>20</v>
      </c>
      <c r="E166" t="s">
        <v>10</v>
      </c>
      <c r="F166">
        <v>54000</v>
      </c>
      <c r="G166">
        <v>8100</v>
      </c>
      <c r="H166">
        <v>54162</v>
      </c>
      <c r="I166" t="s">
        <v>11</v>
      </c>
      <c r="J166">
        <v>8262</v>
      </c>
      <c r="K166" t="s">
        <v>52</v>
      </c>
      <c r="L166" t="s">
        <v>16</v>
      </c>
    </row>
    <row r="167" spans="1:12" x14ac:dyDescent="0.25">
      <c r="A167">
        <v>10183</v>
      </c>
      <c r="B167">
        <v>266</v>
      </c>
      <c r="C167" s="1">
        <v>43994</v>
      </c>
      <c r="D167" t="s">
        <v>20</v>
      </c>
      <c r="E167" t="s">
        <v>10</v>
      </c>
      <c r="F167">
        <v>54240</v>
      </c>
      <c r="G167">
        <v>0</v>
      </c>
      <c r="H167">
        <v>64003.199999999997</v>
      </c>
      <c r="I167" t="s">
        <v>11</v>
      </c>
      <c r="J167">
        <v>9763.2000000000007</v>
      </c>
      <c r="K167" t="s">
        <v>40</v>
      </c>
      <c r="L167" t="s">
        <v>18</v>
      </c>
    </row>
    <row r="168" spans="1:12" x14ac:dyDescent="0.25">
      <c r="A168">
        <v>10184</v>
      </c>
      <c r="B168">
        <v>267</v>
      </c>
      <c r="C168" s="1">
        <v>43994</v>
      </c>
      <c r="D168" t="s">
        <v>20</v>
      </c>
      <c r="E168" t="s">
        <v>10</v>
      </c>
      <c r="F168">
        <v>56048</v>
      </c>
      <c r="G168">
        <v>0</v>
      </c>
      <c r="H168">
        <v>66136.639999999999</v>
      </c>
      <c r="I168" t="s">
        <v>11</v>
      </c>
      <c r="J168">
        <v>10088.64</v>
      </c>
      <c r="K168" t="s">
        <v>40</v>
      </c>
      <c r="L168" t="s">
        <v>18</v>
      </c>
    </row>
    <row r="169" spans="1:12" x14ac:dyDescent="0.25">
      <c r="A169">
        <v>10185</v>
      </c>
      <c r="B169">
        <v>268</v>
      </c>
      <c r="C169" s="1">
        <v>44007</v>
      </c>
      <c r="D169" t="s">
        <v>20</v>
      </c>
      <c r="E169" t="s">
        <v>10</v>
      </c>
      <c r="F169">
        <v>8800</v>
      </c>
      <c r="G169">
        <v>0</v>
      </c>
      <c r="H169">
        <v>10384</v>
      </c>
      <c r="I169" t="s">
        <v>11</v>
      </c>
      <c r="J169">
        <v>1584</v>
      </c>
      <c r="K169" t="s">
        <v>53</v>
      </c>
      <c r="L169" t="s">
        <v>22</v>
      </c>
    </row>
    <row r="170" spans="1:12" x14ac:dyDescent="0.25">
      <c r="A170">
        <v>10186</v>
      </c>
      <c r="B170">
        <v>269</v>
      </c>
      <c r="C170" s="1">
        <v>44012</v>
      </c>
      <c r="D170" t="s">
        <v>20</v>
      </c>
      <c r="E170" t="s">
        <v>10</v>
      </c>
      <c r="F170">
        <v>12000</v>
      </c>
      <c r="G170">
        <v>0</v>
      </c>
      <c r="H170">
        <v>14160</v>
      </c>
      <c r="I170" t="s">
        <v>11</v>
      </c>
      <c r="J170">
        <v>2160</v>
      </c>
      <c r="K170" t="s">
        <v>40</v>
      </c>
      <c r="L170" t="s">
        <v>18</v>
      </c>
    </row>
    <row r="171" spans="1:12" x14ac:dyDescent="0.25">
      <c r="A171">
        <v>10187</v>
      </c>
      <c r="B171">
        <v>270</v>
      </c>
      <c r="C171" s="1">
        <v>44012</v>
      </c>
      <c r="D171" t="s">
        <v>20</v>
      </c>
      <c r="E171" t="s">
        <v>10</v>
      </c>
      <c r="F171">
        <v>33480</v>
      </c>
      <c r="G171">
        <v>0</v>
      </c>
      <c r="H171">
        <v>39506.400000000001</v>
      </c>
      <c r="I171" t="s">
        <v>11</v>
      </c>
      <c r="J171">
        <v>6026.4</v>
      </c>
      <c r="K171" t="s">
        <v>52</v>
      </c>
      <c r="L171" t="s">
        <v>22</v>
      </c>
    </row>
    <row r="172" spans="1:12" x14ac:dyDescent="0.25">
      <c r="A172">
        <v>10188</v>
      </c>
      <c r="B172">
        <v>271</v>
      </c>
      <c r="C172" s="1">
        <v>44012</v>
      </c>
      <c r="D172" t="s">
        <v>20</v>
      </c>
      <c r="E172" t="s">
        <v>10</v>
      </c>
      <c r="F172">
        <v>15000</v>
      </c>
      <c r="G172">
        <v>0</v>
      </c>
      <c r="H172">
        <v>17700</v>
      </c>
      <c r="I172" t="s">
        <v>11</v>
      </c>
      <c r="J172">
        <v>2700</v>
      </c>
      <c r="K172" t="s">
        <v>40</v>
      </c>
      <c r="L172" t="s">
        <v>18</v>
      </c>
    </row>
    <row r="173" spans="1:12" x14ac:dyDescent="0.25">
      <c r="A173">
        <v>10189</v>
      </c>
      <c r="B173">
        <v>272</v>
      </c>
      <c r="C173" s="1">
        <v>44112</v>
      </c>
      <c r="D173" t="s">
        <v>20</v>
      </c>
      <c r="E173" t="s">
        <v>10</v>
      </c>
      <c r="F173">
        <v>9999</v>
      </c>
      <c r="G173">
        <v>0</v>
      </c>
      <c r="H173">
        <v>11798.82</v>
      </c>
      <c r="I173" t="s">
        <v>11</v>
      </c>
      <c r="J173">
        <v>1799.82</v>
      </c>
      <c r="K173" t="s">
        <v>52</v>
      </c>
      <c r="L173" t="s">
        <v>14</v>
      </c>
    </row>
    <row r="174" spans="1:12" x14ac:dyDescent="0.25">
      <c r="A174">
        <v>10190</v>
      </c>
      <c r="B174">
        <v>273</v>
      </c>
      <c r="C174" s="1">
        <v>44114</v>
      </c>
      <c r="D174" t="s">
        <v>20</v>
      </c>
      <c r="E174" t="s">
        <v>10</v>
      </c>
      <c r="F174">
        <v>52920</v>
      </c>
      <c r="G174">
        <v>0</v>
      </c>
      <c r="H174">
        <v>62445.599999999999</v>
      </c>
      <c r="I174" t="s">
        <v>11</v>
      </c>
      <c r="J174">
        <v>9525.6</v>
      </c>
      <c r="K174" t="s">
        <v>43</v>
      </c>
      <c r="L174" t="s">
        <v>22</v>
      </c>
    </row>
    <row r="175" spans="1:12" x14ac:dyDescent="0.25">
      <c r="A175">
        <v>10191</v>
      </c>
      <c r="B175">
        <v>274</v>
      </c>
      <c r="C175" s="1">
        <v>44160</v>
      </c>
      <c r="D175" t="s">
        <v>20</v>
      </c>
      <c r="E175" t="s">
        <v>10</v>
      </c>
      <c r="F175">
        <v>24999</v>
      </c>
      <c r="G175">
        <v>0</v>
      </c>
      <c r="H175">
        <v>29498.82</v>
      </c>
      <c r="I175" t="s">
        <v>11</v>
      </c>
      <c r="J175">
        <v>4499.82</v>
      </c>
      <c r="K175" t="s">
        <v>52</v>
      </c>
      <c r="L175" t="s">
        <v>14</v>
      </c>
    </row>
    <row r="176" spans="1:12" x14ac:dyDescent="0.25">
      <c r="A176">
        <v>10192</v>
      </c>
      <c r="B176">
        <v>275</v>
      </c>
      <c r="C176" s="1">
        <v>44160</v>
      </c>
      <c r="D176" t="s">
        <v>20</v>
      </c>
      <c r="E176" t="s">
        <v>10</v>
      </c>
      <c r="F176">
        <v>15000</v>
      </c>
      <c r="G176">
        <v>2250</v>
      </c>
      <c r="H176">
        <v>15045</v>
      </c>
      <c r="I176" t="s">
        <v>11</v>
      </c>
      <c r="J176">
        <v>2295</v>
      </c>
      <c r="K176" t="s">
        <v>12</v>
      </c>
      <c r="L176" t="s">
        <v>16</v>
      </c>
    </row>
    <row r="177" spans="1:12" x14ac:dyDescent="0.25">
      <c r="A177">
        <v>10193</v>
      </c>
      <c r="B177">
        <v>276</v>
      </c>
      <c r="C177" s="1">
        <v>44160</v>
      </c>
      <c r="D177" t="s">
        <v>20</v>
      </c>
      <c r="E177" t="s">
        <v>10</v>
      </c>
      <c r="F177">
        <v>21600</v>
      </c>
      <c r="G177">
        <v>3240</v>
      </c>
      <c r="H177">
        <v>21664.799999999999</v>
      </c>
      <c r="I177" t="s">
        <v>11</v>
      </c>
      <c r="J177">
        <v>3304.8</v>
      </c>
      <c r="K177" t="s">
        <v>41</v>
      </c>
      <c r="L177" t="s">
        <v>16</v>
      </c>
    </row>
    <row r="178" spans="1:12" x14ac:dyDescent="0.25">
      <c r="A178">
        <v>10194</v>
      </c>
      <c r="B178">
        <v>277</v>
      </c>
      <c r="C178" s="1">
        <v>44160</v>
      </c>
      <c r="D178" t="s">
        <v>20</v>
      </c>
      <c r="E178" t="s">
        <v>10</v>
      </c>
      <c r="F178">
        <v>12090</v>
      </c>
      <c r="G178">
        <v>0</v>
      </c>
      <c r="H178">
        <v>14266.2</v>
      </c>
      <c r="I178" t="s">
        <v>11</v>
      </c>
      <c r="J178">
        <v>2176.1999999999998</v>
      </c>
      <c r="K178" t="s">
        <v>41</v>
      </c>
      <c r="L178" t="s">
        <v>22</v>
      </c>
    </row>
    <row r="179" spans="1:12" x14ac:dyDescent="0.25">
      <c r="A179">
        <v>10196</v>
      </c>
      <c r="B179">
        <v>278</v>
      </c>
      <c r="C179" s="1">
        <v>44160</v>
      </c>
      <c r="D179" t="s">
        <v>20</v>
      </c>
      <c r="E179" t="s">
        <v>10</v>
      </c>
      <c r="F179">
        <v>55500</v>
      </c>
      <c r="G179">
        <v>0</v>
      </c>
      <c r="H179">
        <v>65490</v>
      </c>
      <c r="I179" t="s">
        <v>11</v>
      </c>
      <c r="J179">
        <v>9990</v>
      </c>
      <c r="K179" t="s">
        <v>27</v>
      </c>
      <c r="L179" t="s">
        <v>14</v>
      </c>
    </row>
    <row r="180" spans="1:12" x14ac:dyDescent="0.25">
      <c r="A180">
        <v>10197</v>
      </c>
      <c r="B180">
        <v>279</v>
      </c>
      <c r="C180" s="1">
        <v>44160</v>
      </c>
      <c r="D180" t="s">
        <v>20</v>
      </c>
      <c r="E180" t="s">
        <v>10</v>
      </c>
      <c r="F180">
        <v>94350</v>
      </c>
      <c r="G180">
        <v>0</v>
      </c>
      <c r="H180">
        <v>111333</v>
      </c>
      <c r="I180" t="s">
        <v>11</v>
      </c>
      <c r="J180">
        <v>16983</v>
      </c>
      <c r="K180" t="s">
        <v>27</v>
      </c>
      <c r="L180" t="s">
        <v>22</v>
      </c>
    </row>
    <row r="181" spans="1:12" x14ac:dyDescent="0.25">
      <c r="A181">
        <v>10199</v>
      </c>
      <c r="B181">
        <v>280</v>
      </c>
      <c r="C181" s="1">
        <v>44160</v>
      </c>
      <c r="D181" t="s">
        <v>20</v>
      </c>
      <c r="E181" t="s">
        <v>10</v>
      </c>
      <c r="F181">
        <v>3600</v>
      </c>
      <c r="G181">
        <v>0</v>
      </c>
      <c r="H181">
        <v>4248</v>
      </c>
      <c r="I181" t="s">
        <v>11</v>
      </c>
      <c r="J181">
        <v>648</v>
      </c>
      <c r="K181" t="s">
        <v>42</v>
      </c>
      <c r="L181" t="s">
        <v>22</v>
      </c>
    </row>
    <row r="182" spans="1:12" x14ac:dyDescent="0.25">
      <c r="A182">
        <v>10200</v>
      </c>
      <c r="B182">
        <v>281</v>
      </c>
      <c r="C182" s="1">
        <v>44160</v>
      </c>
      <c r="D182" t="s">
        <v>20</v>
      </c>
      <c r="E182" t="s">
        <v>10</v>
      </c>
      <c r="F182">
        <v>3000</v>
      </c>
      <c r="G182">
        <v>0</v>
      </c>
      <c r="H182">
        <v>3540</v>
      </c>
      <c r="I182" t="s">
        <v>11</v>
      </c>
      <c r="J182">
        <v>540</v>
      </c>
      <c r="K182" t="s">
        <v>42</v>
      </c>
      <c r="L182" t="s">
        <v>18</v>
      </c>
    </row>
    <row r="183" spans="1:12" x14ac:dyDescent="0.25">
      <c r="A183">
        <v>10201</v>
      </c>
      <c r="B183">
        <v>282</v>
      </c>
      <c r="C183" s="1">
        <v>44173</v>
      </c>
      <c r="D183" t="s">
        <v>30</v>
      </c>
      <c r="E183" t="s">
        <v>10</v>
      </c>
      <c r="F183">
        <v>450000</v>
      </c>
      <c r="G183">
        <v>0</v>
      </c>
      <c r="H183">
        <v>531000</v>
      </c>
      <c r="I183" t="s">
        <v>11</v>
      </c>
      <c r="J183">
        <v>81000</v>
      </c>
      <c r="K183" t="s">
        <v>31</v>
      </c>
      <c r="L183" t="s">
        <v>32</v>
      </c>
    </row>
    <row r="184" spans="1:12" x14ac:dyDescent="0.25">
      <c r="A184">
        <v>10202</v>
      </c>
      <c r="B184">
        <v>283</v>
      </c>
      <c r="C184" s="1">
        <v>44173</v>
      </c>
      <c r="D184" t="s">
        <v>20</v>
      </c>
      <c r="E184" t="s">
        <v>10</v>
      </c>
      <c r="F184">
        <v>32400</v>
      </c>
      <c r="G184">
        <v>4860</v>
      </c>
      <c r="H184">
        <v>32497.200000000001</v>
      </c>
      <c r="I184" t="s">
        <v>11</v>
      </c>
      <c r="J184">
        <v>4957.2</v>
      </c>
      <c r="K184" t="s">
        <v>12</v>
      </c>
      <c r="L184" t="s">
        <v>16</v>
      </c>
    </row>
    <row r="185" spans="1:12" x14ac:dyDescent="0.25">
      <c r="A185">
        <v>10205</v>
      </c>
      <c r="B185">
        <v>284</v>
      </c>
      <c r="C185" s="1">
        <v>44201</v>
      </c>
      <c r="D185" t="s">
        <v>20</v>
      </c>
      <c r="E185" t="s">
        <v>10</v>
      </c>
      <c r="F185">
        <v>37200</v>
      </c>
      <c r="G185">
        <v>5580</v>
      </c>
      <c r="H185">
        <v>37311.599999999999</v>
      </c>
      <c r="I185" t="s">
        <v>11</v>
      </c>
      <c r="J185">
        <v>5691.6</v>
      </c>
      <c r="K185" t="s">
        <v>12</v>
      </c>
      <c r="L185" t="s">
        <v>16</v>
      </c>
    </row>
    <row r="186" spans="1:12" x14ac:dyDescent="0.25">
      <c r="A186">
        <v>10206</v>
      </c>
      <c r="B186">
        <v>285</v>
      </c>
      <c r="C186" s="1">
        <v>44201</v>
      </c>
      <c r="D186" t="s">
        <v>20</v>
      </c>
      <c r="E186" t="s">
        <v>10</v>
      </c>
      <c r="F186">
        <v>22500</v>
      </c>
      <c r="G186">
        <v>0</v>
      </c>
      <c r="H186">
        <v>26550</v>
      </c>
      <c r="I186" t="s">
        <v>13</v>
      </c>
      <c r="J186">
        <v>4050</v>
      </c>
      <c r="K186" t="s">
        <v>54</v>
      </c>
      <c r="L186" t="s">
        <v>14</v>
      </c>
    </row>
    <row r="187" spans="1:12" x14ac:dyDescent="0.25">
      <c r="A187">
        <v>10207</v>
      </c>
      <c r="B187">
        <v>286</v>
      </c>
      <c r="C187" s="1">
        <v>44201</v>
      </c>
      <c r="D187" t="s">
        <v>20</v>
      </c>
      <c r="E187" t="s">
        <v>10</v>
      </c>
      <c r="F187">
        <v>21000</v>
      </c>
      <c r="G187">
        <v>0</v>
      </c>
      <c r="H187">
        <v>24780</v>
      </c>
      <c r="I187" t="s">
        <v>13</v>
      </c>
      <c r="J187">
        <v>3780</v>
      </c>
      <c r="K187" t="s">
        <v>54</v>
      </c>
      <c r="L187" t="s">
        <v>22</v>
      </c>
    </row>
    <row r="188" spans="1:12" x14ac:dyDescent="0.25">
      <c r="A188">
        <v>10208</v>
      </c>
      <c r="B188">
        <v>287</v>
      </c>
      <c r="C188" s="1">
        <v>44201</v>
      </c>
      <c r="D188" t="s">
        <v>30</v>
      </c>
      <c r="E188" t="s">
        <v>10</v>
      </c>
      <c r="F188">
        <v>232500</v>
      </c>
      <c r="G188">
        <v>0</v>
      </c>
      <c r="H188">
        <v>274350</v>
      </c>
      <c r="I188" t="s">
        <v>11</v>
      </c>
      <c r="J188">
        <v>41850</v>
      </c>
      <c r="K188" t="s">
        <v>31</v>
      </c>
      <c r="L188" t="s">
        <v>32</v>
      </c>
    </row>
    <row r="189" spans="1:12" x14ac:dyDescent="0.25">
      <c r="A189">
        <v>10209</v>
      </c>
      <c r="B189">
        <v>288</v>
      </c>
      <c r="C189" s="1">
        <v>44201</v>
      </c>
      <c r="D189" t="s">
        <v>30</v>
      </c>
      <c r="E189" t="s">
        <v>10</v>
      </c>
      <c r="F189">
        <v>12500</v>
      </c>
      <c r="G189">
        <v>0</v>
      </c>
      <c r="H189">
        <v>14750</v>
      </c>
      <c r="I189" t="s">
        <v>11</v>
      </c>
      <c r="J189">
        <v>2250</v>
      </c>
      <c r="K189" t="s">
        <v>31</v>
      </c>
      <c r="L189" t="s">
        <v>22</v>
      </c>
    </row>
    <row r="190" spans="1:12" x14ac:dyDescent="0.25">
      <c r="A190">
        <v>10211</v>
      </c>
      <c r="B190">
        <v>289</v>
      </c>
      <c r="C190" s="1">
        <v>44229</v>
      </c>
      <c r="D190" t="s">
        <v>20</v>
      </c>
      <c r="E190" t="s">
        <v>10</v>
      </c>
      <c r="F190">
        <v>52500</v>
      </c>
      <c r="G190">
        <v>7875</v>
      </c>
      <c r="H190">
        <v>52657.5</v>
      </c>
      <c r="I190" t="s">
        <v>13</v>
      </c>
      <c r="J190">
        <v>8032.5</v>
      </c>
      <c r="K190" t="s">
        <v>54</v>
      </c>
      <c r="L190" t="s">
        <v>16</v>
      </c>
    </row>
    <row r="191" spans="1:12" x14ac:dyDescent="0.25">
      <c r="A191">
        <v>10212</v>
      </c>
      <c r="B191">
        <v>290</v>
      </c>
      <c r="C191" s="1">
        <v>44229</v>
      </c>
      <c r="D191" t="s">
        <v>20</v>
      </c>
      <c r="E191" t="s">
        <v>10</v>
      </c>
      <c r="F191">
        <v>33600</v>
      </c>
      <c r="G191">
        <v>5040</v>
      </c>
      <c r="H191">
        <v>33700.800000000003</v>
      </c>
      <c r="I191" t="s">
        <v>11</v>
      </c>
      <c r="J191">
        <v>5140.8</v>
      </c>
      <c r="K191" t="s">
        <v>12</v>
      </c>
      <c r="L191" t="s">
        <v>16</v>
      </c>
    </row>
    <row r="192" spans="1:12" x14ac:dyDescent="0.25">
      <c r="A192">
        <v>10213</v>
      </c>
      <c r="B192">
        <v>291</v>
      </c>
      <c r="C192" s="1">
        <v>44258</v>
      </c>
      <c r="D192" t="s">
        <v>20</v>
      </c>
      <c r="E192" t="s">
        <v>10</v>
      </c>
      <c r="F192">
        <v>21600</v>
      </c>
      <c r="G192">
        <v>3240</v>
      </c>
      <c r="H192">
        <v>21664.799999999999</v>
      </c>
      <c r="I192" t="s">
        <v>11</v>
      </c>
      <c r="J192">
        <v>3304.8</v>
      </c>
      <c r="K192" t="s">
        <v>12</v>
      </c>
      <c r="L192" t="s">
        <v>16</v>
      </c>
    </row>
    <row r="193" spans="1:12" x14ac:dyDescent="0.25">
      <c r="A193">
        <v>10214</v>
      </c>
      <c r="B193">
        <v>292</v>
      </c>
      <c r="C193" s="1">
        <v>44267</v>
      </c>
      <c r="D193" t="s">
        <v>20</v>
      </c>
      <c r="E193" t="s">
        <v>10</v>
      </c>
      <c r="F193">
        <v>15960</v>
      </c>
      <c r="G193">
        <v>0</v>
      </c>
      <c r="H193">
        <v>18832.8</v>
      </c>
      <c r="I193" t="s">
        <v>13</v>
      </c>
      <c r="J193">
        <v>2872.8</v>
      </c>
      <c r="K193" t="s">
        <v>54</v>
      </c>
      <c r="L193" t="s">
        <v>50</v>
      </c>
    </row>
    <row r="194" spans="1:12" x14ac:dyDescent="0.25">
      <c r="A194">
        <v>10215</v>
      </c>
      <c r="B194">
        <v>293</v>
      </c>
      <c r="C194" s="1">
        <v>44274</v>
      </c>
      <c r="D194" t="s">
        <v>20</v>
      </c>
      <c r="E194" t="s">
        <v>10</v>
      </c>
      <c r="F194">
        <v>36450</v>
      </c>
      <c r="G194">
        <v>5467.5</v>
      </c>
      <c r="H194">
        <v>36559.35</v>
      </c>
      <c r="I194" t="s">
        <v>11</v>
      </c>
      <c r="J194">
        <v>5576.84</v>
      </c>
      <c r="K194" t="s">
        <v>52</v>
      </c>
      <c r="L194" t="s">
        <v>16</v>
      </c>
    </row>
    <row r="195" spans="1:12" x14ac:dyDescent="0.25">
      <c r="A195">
        <v>10216</v>
      </c>
      <c r="B195">
        <v>294</v>
      </c>
      <c r="C195" s="1">
        <v>44274</v>
      </c>
      <c r="D195" t="s">
        <v>20</v>
      </c>
      <c r="E195" t="s">
        <v>10</v>
      </c>
      <c r="F195">
        <v>18900</v>
      </c>
      <c r="G195">
        <v>0</v>
      </c>
      <c r="H195">
        <v>22302</v>
      </c>
      <c r="I195" t="s">
        <v>11</v>
      </c>
      <c r="J195">
        <v>3402</v>
      </c>
      <c r="K195" t="s">
        <v>52</v>
      </c>
      <c r="L195" t="s">
        <v>22</v>
      </c>
    </row>
    <row r="196" spans="1:12" x14ac:dyDescent="0.25">
      <c r="A196">
        <v>10217</v>
      </c>
      <c r="B196">
        <v>295</v>
      </c>
      <c r="C196" s="1">
        <v>44274</v>
      </c>
      <c r="D196" t="s">
        <v>20</v>
      </c>
      <c r="E196" t="s">
        <v>10</v>
      </c>
      <c r="F196">
        <v>17280</v>
      </c>
      <c r="G196">
        <v>0</v>
      </c>
      <c r="H196">
        <v>20390.400000000001</v>
      </c>
      <c r="I196" t="s">
        <v>11</v>
      </c>
      <c r="J196">
        <v>3110.4</v>
      </c>
      <c r="K196" t="s">
        <v>52</v>
      </c>
      <c r="L196" t="s">
        <v>14</v>
      </c>
    </row>
    <row r="197" spans="1:12" x14ac:dyDescent="0.25">
      <c r="A197">
        <v>10218</v>
      </c>
      <c r="B197">
        <v>296</v>
      </c>
      <c r="C197" s="1">
        <v>44309</v>
      </c>
      <c r="D197" t="s">
        <v>20</v>
      </c>
      <c r="E197" t="s">
        <v>10</v>
      </c>
      <c r="F197">
        <v>1800</v>
      </c>
      <c r="G197">
        <v>0</v>
      </c>
      <c r="H197">
        <v>2124</v>
      </c>
      <c r="I197" t="s">
        <v>11</v>
      </c>
      <c r="J197">
        <v>324</v>
      </c>
      <c r="K197" t="s">
        <v>52</v>
      </c>
      <c r="L197" t="s">
        <v>14</v>
      </c>
    </row>
    <row r="198" spans="1:12" x14ac:dyDescent="0.25">
      <c r="A198">
        <v>10220</v>
      </c>
      <c r="B198">
        <v>297</v>
      </c>
      <c r="C198" s="1">
        <v>44309</v>
      </c>
      <c r="D198" t="s">
        <v>20</v>
      </c>
      <c r="E198" t="s">
        <v>10</v>
      </c>
      <c r="F198">
        <v>50499</v>
      </c>
      <c r="G198">
        <v>7574.85</v>
      </c>
      <c r="H198">
        <v>50650.5</v>
      </c>
      <c r="I198" t="s">
        <v>11</v>
      </c>
      <c r="J198">
        <v>7726.34</v>
      </c>
      <c r="K198" t="s">
        <v>55</v>
      </c>
      <c r="L198" t="s">
        <v>16</v>
      </c>
    </row>
    <row r="199" spans="1:12" x14ac:dyDescent="0.25">
      <c r="A199">
        <v>10223</v>
      </c>
      <c r="B199">
        <v>298</v>
      </c>
      <c r="C199" s="1">
        <v>44373</v>
      </c>
      <c r="D199" t="s">
        <v>20</v>
      </c>
      <c r="E199" t="s">
        <v>10</v>
      </c>
      <c r="F199">
        <v>1800</v>
      </c>
      <c r="G199">
        <v>0</v>
      </c>
      <c r="H199">
        <v>2124</v>
      </c>
      <c r="I199" t="s">
        <v>11</v>
      </c>
      <c r="J199">
        <v>324</v>
      </c>
      <c r="K199" t="s">
        <v>52</v>
      </c>
      <c r="L199" t="s">
        <v>14</v>
      </c>
    </row>
    <row r="200" spans="1:12" x14ac:dyDescent="0.25">
      <c r="A200">
        <v>10224</v>
      </c>
      <c r="B200">
        <v>299</v>
      </c>
      <c r="C200" s="1">
        <v>44417</v>
      </c>
      <c r="D200" t="s">
        <v>20</v>
      </c>
      <c r="E200" t="s">
        <v>10</v>
      </c>
      <c r="F200">
        <v>10416</v>
      </c>
      <c r="G200">
        <v>0</v>
      </c>
      <c r="H200">
        <v>12290.88</v>
      </c>
      <c r="I200" t="s">
        <v>11</v>
      </c>
      <c r="J200">
        <v>1874.88</v>
      </c>
      <c r="K200" t="s">
        <v>54</v>
      </c>
      <c r="L200" t="s">
        <v>22</v>
      </c>
    </row>
    <row r="201" spans="1:12" x14ac:dyDescent="0.25">
      <c r="A201">
        <v>10225</v>
      </c>
      <c r="B201">
        <v>300</v>
      </c>
      <c r="C201" s="1">
        <v>44417</v>
      </c>
      <c r="D201" t="s">
        <v>20</v>
      </c>
      <c r="E201" t="s">
        <v>10</v>
      </c>
      <c r="F201">
        <v>10080</v>
      </c>
      <c r="G201">
        <v>0</v>
      </c>
      <c r="H201">
        <v>11894.4</v>
      </c>
      <c r="I201" t="s">
        <v>11</v>
      </c>
      <c r="J201">
        <v>1814.4</v>
      </c>
      <c r="K201" t="s">
        <v>54</v>
      </c>
      <c r="L201" t="s">
        <v>22</v>
      </c>
    </row>
    <row r="202" spans="1:12" x14ac:dyDescent="0.25">
      <c r="A202">
        <v>10226</v>
      </c>
      <c r="B202">
        <v>301</v>
      </c>
      <c r="C202" s="1">
        <v>44417</v>
      </c>
      <c r="D202" t="s">
        <v>20</v>
      </c>
      <c r="E202" t="s">
        <v>10</v>
      </c>
      <c r="F202">
        <v>26040</v>
      </c>
      <c r="G202">
        <v>0</v>
      </c>
      <c r="H202">
        <v>30727.200000000001</v>
      </c>
      <c r="I202" t="s">
        <v>11</v>
      </c>
      <c r="J202">
        <v>4687.2</v>
      </c>
      <c r="K202" t="s">
        <v>54</v>
      </c>
      <c r="L202" t="s">
        <v>14</v>
      </c>
    </row>
    <row r="203" spans="1:12" x14ac:dyDescent="0.25">
      <c r="A203">
        <v>10227</v>
      </c>
      <c r="B203">
        <v>302</v>
      </c>
      <c r="C203" s="1">
        <v>44417</v>
      </c>
      <c r="D203" t="s">
        <v>25</v>
      </c>
      <c r="E203" t="s">
        <v>10</v>
      </c>
      <c r="F203">
        <v>48000</v>
      </c>
      <c r="G203">
        <v>0</v>
      </c>
      <c r="H203">
        <v>56640</v>
      </c>
      <c r="I203" t="s">
        <v>11</v>
      </c>
      <c r="J203">
        <v>8640</v>
      </c>
      <c r="K203" t="s">
        <v>56</v>
      </c>
      <c r="L203" t="s">
        <v>57</v>
      </c>
    </row>
    <row r="204" spans="1:12" x14ac:dyDescent="0.25">
      <c r="A204">
        <v>10228</v>
      </c>
      <c r="B204">
        <v>303</v>
      </c>
      <c r="C204" s="1">
        <v>44502</v>
      </c>
      <c r="D204" t="s">
        <v>20</v>
      </c>
      <c r="E204" t="s">
        <v>10</v>
      </c>
      <c r="F204">
        <v>19530</v>
      </c>
      <c r="G204">
        <v>0</v>
      </c>
      <c r="H204">
        <v>23045.4</v>
      </c>
      <c r="I204" t="s">
        <v>11</v>
      </c>
      <c r="J204">
        <v>3515.4</v>
      </c>
      <c r="K204" t="s">
        <v>54</v>
      </c>
      <c r="L204" t="s">
        <v>22</v>
      </c>
    </row>
    <row r="205" spans="1:12" x14ac:dyDescent="0.25">
      <c r="A205">
        <v>10229</v>
      </c>
      <c r="B205">
        <v>304</v>
      </c>
      <c r="C205" s="1">
        <v>44470</v>
      </c>
      <c r="D205" t="s">
        <v>58</v>
      </c>
      <c r="E205" t="s">
        <v>10</v>
      </c>
      <c r="F205">
        <v>30240</v>
      </c>
      <c r="G205">
        <v>3024</v>
      </c>
      <c r="H205">
        <v>32114.880000000001</v>
      </c>
      <c r="I205" t="s">
        <v>11</v>
      </c>
      <c r="J205">
        <v>4898.88</v>
      </c>
      <c r="K205" t="s">
        <v>59</v>
      </c>
      <c r="L205" t="s">
        <v>18</v>
      </c>
    </row>
    <row r="206" spans="1:12" x14ac:dyDescent="0.25">
      <c r="A206">
        <v>10230</v>
      </c>
      <c r="B206">
        <v>305</v>
      </c>
      <c r="C206" s="1">
        <v>44474</v>
      </c>
      <c r="D206" t="s">
        <v>20</v>
      </c>
      <c r="E206" t="s">
        <v>10</v>
      </c>
      <c r="F206">
        <v>26040</v>
      </c>
      <c r="G206">
        <v>0</v>
      </c>
      <c r="H206">
        <v>30727.200000000001</v>
      </c>
      <c r="I206" t="s">
        <v>11</v>
      </c>
      <c r="J206">
        <v>4687.2</v>
      </c>
      <c r="K206" t="s">
        <v>54</v>
      </c>
      <c r="L206" t="s">
        <v>14</v>
      </c>
    </row>
    <row r="207" spans="1:12" x14ac:dyDescent="0.25">
      <c r="A207">
        <v>10231</v>
      </c>
      <c r="B207">
        <v>306</v>
      </c>
      <c r="C207" s="1">
        <v>44474</v>
      </c>
      <c r="D207" t="s">
        <v>20</v>
      </c>
      <c r="E207" t="s">
        <v>10</v>
      </c>
      <c r="F207">
        <v>27720</v>
      </c>
      <c r="G207">
        <v>0</v>
      </c>
      <c r="H207">
        <v>32709.599999999999</v>
      </c>
      <c r="I207" t="s">
        <v>11</v>
      </c>
      <c r="J207">
        <v>4989.6000000000004</v>
      </c>
      <c r="K207" t="s">
        <v>54</v>
      </c>
      <c r="L207" t="s">
        <v>14</v>
      </c>
    </row>
    <row r="208" spans="1:12" x14ac:dyDescent="0.25">
      <c r="A208">
        <v>10232</v>
      </c>
      <c r="B208">
        <v>307</v>
      </c>
      <c r="C208" s="1">
        <v>44474</v>
      </c>
      <c r="D208" t="s">
        <v>20</v>
      </c>
      <c r="E208" t="s">
        <v>10</v>
      </c>
      <c r="F208">
        <v>41400</v>
      </c>
      <c r="G208">
        <v>6210</v>
      </c>
      <c r="H208">
        <v>41524.199999999997</v>
      </c>
      <c r="I208" t="s">
        <v>11</v>
      </c>
      <c r="J208">
        <v>6334.2</v>
      </c>
      <c r="K208" t="s">
        <v>54</v>
      </c>
      <c r="L208" t="s">
        <v>16</v>
      </c>
    </row>
    <row r="209" spans="1:12" x14ac:dyDescent="0.25">
      <c r="A209">
        <v>10233</v>
      </c>
      <c r="B209">
        <v>308</v>
      </c>
      <c r="C209" s="1">
        <v>44474</v>
      </c>
      <c r="D209" t="s">
        <v>20</v>
      </c>
      <c r="E209" t="s">
        <v>10</v>
      </c>
      <c r="F209">
        <v>20800</v>
      </c>
      <c r="G209">
        <v>0</v>
      </c>
      <c r="H209">
        <v>24544</v>
      </c>
      <c r="I209" t="s">
        <v>11</v>
      </c>
      <c r="J209">
        <v>3744</v>
      </c>
      <c r="K209" t="s">
        <v>54</v>
      </c>
      <c r="L209" t="s">
        <v>22</v>
      </c>
    </row>
    <row r="210" spans="1:12" x14ac:dyDescent="0.25">
      <c r="A210">
        <v>10234</v>
      </c>
      <c r="B210">
        <v>309</v>
      </c>
      <c r="C210" s="1">
        <v>44474</v>
      </c>
      <c r="D210" t="s">
        <v>20</v>
      </c>
      <c r="E210" t="s">
        <v>10</v>
      </c>
      <c r="F210">
        <v>29946</v>
      </c>
      <c r="G210">
        <v>0</v>
      </c>
      <c r="H210">
        <v>35336.28</v>
      </c>
      <c r="I210" t="s">
        <v>11</v>
      </c>
      <c r="J210">
        <v>5390.28</v>
      </c>
      <c r="K210" t="s">
        <v>54</v>
      </c>
      <c r="L210" t="s">
        <v>14</v>
      </c>
    </row>
    <row r="211" spans="1:12" x14ac:dyDescent="0.25">
      <c r="A211">
        <v>10235</v>
      </c>
      <c r="B211">
        <v>310</v>
      </c>
      <c r="C211" s="1">
        <v>44474</v>
      </c>
      <c r="D211" t="s">
        <v>20</v>
      </c>
      <c r="E211" t="s">
        <v>10</v>
      </c>
      <c r="F211">
        <v>28980</v>
      </c>
      <c r="G211">
        <v>0</v>
      </c>
      <c r="H211">
        <v>34196.400000000001</v>
      </c>
      <c r="I211" t="s">
        <v>11</v>
      </c>
      <c r="J211">
        <v>5216.3999999999996</v>
      </c>
      <c r="K211" t="s">
        <v>54</v>
      </c>
      <c r="L211" t="s">
        <v>14</v>
      </c>
    </row>
    <row r="212" spans="1:12" x14ac:dyDescent="0.25">
      <c r="A212">
        <v>10236</v>
      </c>
      <c r="B212">
        <v>311</v>
      </c>
      <c r="C212" s="1">
        <v>44474</v>
      </c>
      <c r="D212" t="s">
        <v>20</v>
      </c>
      <c r="E212" t="s">
        <v>10</v>
      </c>
      <c r="F212">
        <v>42780</v>
      </c>
      <c r="G212">
        <v>6417</v>
      </c>
      <c r="H212">
        <v>42908.34</v>
      </c>
      <c r="I212" t="s">
        <v>11</v>
      </c>
      <c r="J212">
        <v>6545.34</v>
      </c>
      <c r="K212" t="s">
        <v>54</v>
      </c>
      <c r="L212" t="s">
        <v>16</v>
      </c>
    </row>
    <row r="213" spans="1:12" x14ac:dyDescent="0.25">
      <c r="A213">
        <v>10237</v>
      </c>
      <c r="B213">
        <v>312</v>
      </c>
      <c r="C213" s="1">
        <v>44474</v>
      </c>
      <c r="D213" t="s">
        <v>20</v>
      </c>
      <c r="E213" t="s">
        <v>10</v>
      </c>
      <c r="F213">
        <v>41400</v>
      </c>
      <c r="G213">
        <v>6210</v>
      </c>
      <c r="H213">
        <v>41524.199999999997</v>
      </c>
      <c r="I213" t="s">
        <v>11</v>
      </c>
      <c r="J213">
        <v>6334.2</v>
      </c>
      <c r="K213" t="s">
        <v>54</v>
      </c>
      <c r="L213" t="s">
        <v>16</v>
      </c>
    </row>
    <row r="214" spans="1:12" x14ac:dyDescent="0.25">
      <c r="A214">
        <v>10238</v>
      </c>
      <c r="B214">
        <v>313</v>
      </c>
      <c r="C214" s="1">
        <v>44474</v>
      </c>
      <c r="D214" t="s">
        <v>20</v>
      </c>
      <c r="E214" t="s">
        <v>10</v>
      </c>
      <c r="F214">
        <v>54000</v>
      </c>
      <c r="G214">
        <v>8100</v>
      </c>
      <c r="H214">
        <v>54162</v>
      </c>
      <c r="I214" t="s">
        <v>11</v>
      </c>
      <c r="J214">
        <v>8262</v>
      </c>
      <c r="K214" t="s">
        <v>12</v>
      </c>
      <c r="L214" t="s">
        <v>16</v>
      </c>
    </row>
    <row r="215" spans="1:12" x14ac:dyDescent="0.25">
      <c r="A215">
        <v>10239</v>
      </c>
      <c r="B215">
        <v>314</v>
      </c>
      <c r="C215" s="1">
        <v>44474</v>
      </c>
      <c r="D215" t="s">
        <v>20</v>
      </c>
      <c r="E215" t="s">
        <v>10</v>
      </c>
      <c r="F215">
        <v>31500</v>
      </c>
      <c r="G215">
        <v>0</v>
      </c>
      <c r="H215">
        <v>37170</v>
      </c>
      <c r="I215" t="s">
        <v>11</v>
      </c>
      <c r="J215">
        <v>5670</v>
      </c>
      <c r="K215" t="s">
        <v>12</v>
      </c>
      <c r="L215" t="s">
        <v>22</v>
      </c>
    </row>
    <row r="216" spans="1:12" x14ac:dyDescent="0.25">
      <c r="A216">
        <v>10240</v>
      </c>
      <c r="B216">
        <v>315</v>
      </c>
      <c r="C216" s="1">
        <v>44474</v>
      </c>
      <c r="D216" t="s">
        <v>20</v>
      </c>
      <c r="E216" t="s">
        <v>10</v>
      </c>
      <c r="F216">
        <v>2520</v>
      </c>
      <c r="G216">
        <v>0</v>
      </c>
      <c r="H216">
        <v>2973.6</v>
      </c>
      <c r="I216" t="s">
        <v>11</v>
      </c>
      <c r="J216">
        <v>453.6</v>
      </c>
      <c r="K216" t="s">
        <v>12</v>
      </c>
      <c r="L216" t="s">
        <v>22</v>
      </c>
    </row>
    <row r="217" spans="1:12" x14ac:dyDescent="0.25">
      <c r="A217">
        <v>10241</v>
      </c>
      <c r="B217">
        <v>316</v>
      </c>
      <c r="C217" s="1">
        <v>44476</v>
      </c>
      <c r="D217" t="s">
        <v>20</v>
      </c>
      <c r="E217" t="s">
        <v>10</v>
      </c>
      <c r="F217">
        <v>9000</v>
      </c>
      <c r="G217">
        <v>0</v>
      </c>
      <c r="H217">
        <v>10620</v>
      </c>
      <c r="I217" t="s">
        <v>11</v>
      </c>
      <c r="J217">
        <v>1620</v>
      </c>
      <c r="K217" t="s">
        <v>42</v>
      </c>
      <c r="L217" t="s">
        <v>18</v>
      </c>
    </row>
    <row r="218" spans="1:12" x14ac:dyDescent="0.25">
      <c r="A218">
        <v>10242</v>
      </c>
      <c r="B218">
        <v>317</v>
      </c>
      <c r="C218" s="1">
        <v>44476</v>
      </c>
      <c r="D218" t="s">
        <v>20</v>
      </c>
      <c r="E218" t="s">
        <v>10</v>
      </c>
      <c r="F218">
        <v>31500</v>
      </c>
      <c r="G218">
        <v>4725</v>
      </c>
      <c r="H218">
        <v>31594.5</v>
      </c>
      <c r="I218" t="s">
        <v>11</v>
      </c>
      <c r="J218">
        <v>4819.5</v>
      </c>
      <c r="K218" t="s">
        <v>42</v>
      </c>
      <c r="L218" t="s">
        <v>16</v>
      </c>
    </row>
    <row r="219" spans="1:12" x14ac:dyDescent="0.25">
      <c r="A219">
        <v>10244</v>
      </c>
      <c r="B219">
        <v>319</v>
      </c>
      <c r="C219" s="1">
        <v>44483</v>
      </c>
      <c r="D219" t="s">
        <v>20</v>
      </c>
      <c r="E219" t="s">
        <v>10</v>
      </c>
      <c r="F219">
        <v>16800</v>
      </c>
      <c r="G219">
        <v>0</v>
      </c>
      <c r="H219">
        <v>19824</v>
      </c>
      <c r="I219" t="s">
        <v>11</v>
      </c>
      <c r="J219">
        <v>3024</v>
      </c>
      <c r="K219" t="s">
        <v>42</v>
      </c>
      <c r="L219" t="s">
        <v>22</v>
      </c>
    </row>
    <row r="220" spans="1:12" x14ac:dyDescent="0.25">
      <c r="A220">
        <v>10245</v>
      </c>
      <c r="B220">
        <v>320</v>
      </c>
      <c r="C220" s="1">
        <v>44495</v>
      </c>
      <c r="D220" t="s">
        <v>58</v>
      </c>
      <c r="E220" t="s">
        <v>10</v>
      </c>
      <c r="F220">
        <v>18225</v>
      </c>
      <c r="G220">
        <v>2733.75</v>
      </c>
      <c r="H220">
        <v>18279.68</v>
      </c>
      <c r="I220" t="s">
        <v>11</v>
      </c>
      <c r="J220">
        <v>2788.42</v>
      </c>
      <c r="K220" t="s">
        <v>59</v>
      </c>
      <c r="L220" t="s">
        <v>18</v>
      </c>
    </row>
    <row r="221" spans="1:12" x14ac:dyDescent="0.25">
      <c r="A221">
        <v>10246</v>
      </c>
      <c r="B221">
        <v>321</v>
      </c>
      <c r="C221" s="1">
        <v>44489</v>
      </c>
      <c r="D221" t="s">
        <v>25</v>
      </c>
      <c r="E221" t="s">
        <v>10</v>
      </c>
      <c r="F221">
        <v>36900</v>
      </c>
      <c r="G221">
        <v>5535</v>
      </c>
      <c r="H221">
        <v>37010.699999999997</v>
      </c>
      <c r="I221" t="s">
        <v>11</v>
      </c>
      <c r="J221">
        <v>5645.7</v>
      </c>
      <c r="K221" t="s">
        <v>60</v>
      </c>
      <c r="L221" t="s">
        <v>57</v>
      </c>
    </row>
    <row r="222" spans="1:12" x14ac:dyDescent="0.25">
      <c r="A222">
        <v>10247</v>
      </c>
      <c r="B222">
        <v>322</v>
      </c>
      <c r="C222" s="1">
        <v>44502</v>
      </c>
      <c r="D222" t="s">
        <v>20</v>
      </c>
      <c r="E222" t="s">
        <v>10</v>
      </c>
      <c r="F222">
        <v>8085</v>
      </c>
      <c r="G222">
        <v>0</v>
      </c>
      <c r="H222">
        <v>9540.2999999999993</v>
      </c>
      <c r="I222" t="s">
        <v>11</v>
      </c>
      <c r="J222">
        <v>1455.3</v>
      </c>
      <c r="K222" t="s">
        <v>41</v>
      </c>
      <c r="L222" t="s">
        <v>22</v>
      </c>
    </row>
    <row r="223" spans="1:12" x14ac:dyDescent="0.25">
      <c r="A223">
        <v>10248</v>
      </c>
      <c r="B223">
        <v>323</v>
      </c>
      <c r="C223" s="1">
        <v>44502</v>
      </c>
      <c r="D223" t="s">
        <v>20</v>
      </c>
      <c r="E223" t="s">
        <v>10</v>
      </c>
      <c r="F223">
        <v>11550</v>
      </c>
      <c r="G223">
        <v>1732.5</v>
      </c>
      <c r="H223">
        <v>11584.65</v>
      </c>
      <c r="I223" t="s">
        <v>11</v>
      </c>
      <c r="J223">
        <v>1767.14</v>
      </c>
      <c r="K223" t="s">
        <v>41</v>
      </c>
      <c r="L223" t="s">
        <v>16</v>
      </c>
    </row>
    <row r="224" spans="1:12" x14ac:dyDescent="0.25">
      <c r="A224">
        <v>10249</v>
      </c>
      <c r="B224">
        <v>324</v>
      </c>
      <c r="C224" s="1">
        <v>44524</v>
      </c>
      <c r="D224" t="s">
        <v>20</v>
      </c>
      <c r="E224" t="s">
        <v>10</v>
      </c>
      <c r="F224">
        <v>6300</v>
      </c>
      <c r="G224">
        <v>0</v>
      </c>
      <c r="H224">
        <v>7434</v>
      </c>
      <c r="I224" t="s">
        <v>11</v>
      </c>
      <c r="J224">
        <v>1134</v>
      </c>
      <c r="K224" t="s">
        <v>61</v>
      </c>
      <c r="L224" t="s">
        <v>22</v>
      </c>
    </row>
    <row r="225" spans="1:12" x14ac:dyDescent="0.25">
      <c r="A225">
        <v>10250</v>
      </c>
      <c r="B225">
        <v>325</v>
      </c>
      <c r="C225" s="1">
        <v>44524</v>
      </c>
      <c r="D225" t="s">
        <v>20</v>
      </c>
      <c r="E225" t="s">
        <v>10</v>
      </c>
      <c r="F225">
        <v>8000</v>
      </c>
      <c r="G225">
        <v>0</v>
      </c>
      <c r="H225">
        <v>9440</v>
      </c>
      <c r="I225" t="s">
        <v>11</v>
      </c>
      <c r="J225">
        <v>1440</v>
      </c>
      <c r="K225" t="s">
        <v>12</v>
      </c>
      <c r="L225" t="s">
        <v>16</v>
      </c>
    </row>
    <row r="226" spans="1:12" x14ac:dyDescent="0.25">
      <c r="A226">
        <v>10251</v>
      </c>
      <c r="B226">
        <v>326</v>
      </c>
      <c r="C226" s="1">
        <v>44531</v>
      </c>
      <c r="D226" t="s">
        <v>30</v>
      </c>
      <c r="E226" t="s">
        <v>10</v>
      </c>
      <c r="F226">
        <v>586800</v>
      </c>
      <c r="G226">
        <v>0</v>
      </c>
      <c r="H226">
        <v>692424</v>
      </c>
      <c r="I226" t="s">
        <v>11</v>
      </c>
      <c r="J226">
        <v>105624</v>
      </c>
      <c r="K226" t="s">
        <v>31</v>
      </c>
      <c r="L226" t="s">
        <v>35</v>
      </c>
    </row>
    <row r="227" spans="1:12" x14ac:dyDescent="0.25">
      <c r="A227">
        <v>10252</v>
      </c>
      <c r="B227">
        <v>327</v>
      </c>
      <c r="C227" s="1">
        <v>44531</v>
      </c>
      <c r="D227" t="s">
        <v>20</v>
      </c>
      <c r="E227" t="s">
        <v>10</v>
      </c>
      <c r="F227">
        <v>391200</v>
      </c>
      <c r="G227">
        <v>0</v>
      </c>
      <c r="H227">
        <v>461616</v>
      </c>
      <c r="I227" t="s">
        <v>11</v>
      </c>
      <c r="J227">
        <v>70416</v>
      </c>
      <c r="K227" t="s">
        <v>31</v>
      </c>
      <c r="L227" t="s">
        <v>22</v>
      </c>
    </row>
    <row r="228" spans="1:12" x14ac:dyDescent="0.25">
      <c r="A228">
        <v>10253</v>
      </c>
      <c r="B228">
        <v>328</v>
      </c>
      <c r="C228" s="1">
        <v>44565</v>
      </c>
      <c r="D228" t="s">
        <v>20</v>
      </c>
      <c r="E228" t="s">
        <v>10</v>
      </c>
      <c r="F228">
        <v>55800</v>
      </c>
      <c r="G228">
        <v>8370</v>
      </c>
      <c r="H228">
        <v>55967.4</v>
      </c>
      <c r="I228" t="s">
        <v>11</v>
      </c>
      <c r="J228">
        <v>8537.4</v>
      </c>
      <c r="K228" t="s">
        <v>54</v>
      </c>
      <c r="L228" t="s">
        <v>16</v>
      </c>
    </row>
    <row r="229" spans="1:12" x14ac:dyDescent="0.25">
      <c r="A229">
        <v>10254</v>
      </c>
      <c r="B229">
        <v>329</v>
      </c>
      <c r="C229" s="1">
        <v>44565</v>
      </c>
      <c r="D229" t="s">
        <v>20</v>
      </c>
      <c r="E229" t="s">
        <v>10</v>
      </c>
      <c r="F229">
        <v>27000</v>
      </c>
      <c r="G229">
        <v>0</v>
      </c>
      <c r="H229">
        <v>31860</v>
      </c>
      <c r="I229" t="s">
        <v>11</v>
      </c>
      <c r="J229">
        <v>4860</v>
      </c>
      <c r="K229" t="s">
        <v>12</v>
      </c>
      <c r="L229" t="s">
        <v>22</v>
      </c>
    </row>
    <row r="230" spans="1:12" x14ac:dyDescent="0.25">
      <c r="A230">
        <v>10255</v>
      </c>
      <c r="B230">
        <v>330</v>
      </c>
      <c r="C230" s="1">
        <v>44565</v>
      </c>
      <c r="D230" t="s">
        <v>20</v>
      </c>
      <c r="E230" t="s">
        <v>10</v>
      </c>
      <c r="F230">
        <v>27900</v>
      </c>
      <c r="G230">
        <v>0</v>
      </c>
      <c r="H230">
        <v>32922</v>
      </c>
      <c r="I230" t="s">
        <v>11</v>
      </c>
      <c r="J230">
        <v>5022</v>
      </c>
      <c r="K230" t="s">
        <v>54</v>
      </c>
      <c r="L230" t="s">
        <v>14</v>
      </c>
    </row>
    <row r="231" spans="1:12" x14ac:dyDescent="0.25">
      <c r="A231">
        <v>10256</v>
      </c>
      <c r="B231">
        <v>331</v>
      </c>
      <c r="C231" s="1">
        <v>44565</v>
      </c>
      <c r="D231" t="s">
        <v>20</v>
      </c>
      <c r="E231" t="s">
        <v>10</v>
      </c>
      <c r="F231">
        <v>18600</v>
      </c>
      <c r="G231">
        <v>0</v>
      </c>
      <c r="H231">
        <v>21948</v>
      </c>
      <c r="I231" t="s">
        <v>11</v>
      </c>
      <c r="J231">
        <v>3348</v>
      </c>
      <c r="K231" t="s">
        <v>54</v>
      </c>
      <c r="L231" t="s">
        <v>22</v>
      </c>
    </row>
    <row r="232" spans="1:12" x14ac:dyDescent="0.25">
      <c r="A232">
        <v>10257</v>
      </c>
      <c r="B232">
        <v>332</v>
      </c>
      <c r="C232" s="1">
        <v>44565</v>
      </c>
      <c r="D232" t="s">
        <v>20</v>
      </c>
      <c r="E232" t="s">
        <v>10</v>
      </c>
      <c r="F232">
        <v>30720</v>
      </c>
      <c r="G232">
        <v>4608</v>
      </c>
      <c r="H232">
        <v>30812.16</v>
      </c>
      <c r="I232" t="s">
        <v>11</v>
      </c>
      <c r="J232">
        <v>4700.16</v>
      </c>
      <c r="K232" t="s">
        <v>12</v>
      </c>
      <c r="L232" t="s">
        <v>16</v>
      </c>
    </row>
    <row r="233" spans="1:12" x14ac:dyDescent="0.25">
      <c r="A233">
        <v>10259</v>
      </c>
      <c r="B233">
        <v>333</v>
      </c>
      <c r="C233" s="1">
        <v>44565</v>
      </c>
      <c r="D233" t="s">
        <v>20</v>
      </c>
      <c r="E233" t="s">
        <v>10</v>
      </c>
      <c r="F233">
        <v>16200</v>
      </c>
      <c r="G233">
        <v>0</v>
      </c>
      <c r="H233">
        <v>19116</v>
      </c>
      <c r="I233" t="s">
        <v>11</v>
      </c>
      <c r="J233">
        <v>2916</v>
      </c>
      <c r="K233" t="s">
        <v>62</v>
      </c>
      <c r="L233" t="s">
        <v>22</v>
      </c>
    </row>
    <row r="234" spans="1:12" x14ac:dyDescent="0.25">
      <c r="A234">
        <v>10260</v>
      </c>
      <c r="B234">
        <v>334</v>
      </c>
      <c r="C234" s="1">
        <v>44566</v>
      </c>
      <c r="D234" t="s">
        <v>25</v>
      </c>
      <c r="E234" t="s">
        <v>10</v>
      </c>
      <c r="F234">
        <v>37200</v>
      </c>
      <c r="G234">
        <v>0</v>
      </c>
      <c r="H234">
        <v>43896</v>
      </c>
      <c r="I234" t="s">
        <v>11</v>
      </c>
      <c r="J234">
        <v>6696</v>
      </c>
      <c r="K234" t="s">
        <v>56</v>
      </c>
      <c r="L234" t="s">
        <v>57</v>
      </c>
    </row>
    <row r="235" spans="1:12" x14ac:dyDescent="0.25">
      <c r="A235">
        <v>10261</v>
      </c>
      <c r="B235">
        <v>335</v>
      </c>
      <c r="C235" s="1">
        <v>44569</v>
      </c>
      <c r="D235" t="s">
        <v>20</v>
      </c>
      <c r="E235" t="s">
        <v>10</v>
      </c>
      <c r="F235">
        <v>9135</v>
      </c>
      <c r="G235">
        <v>0</v>
      </c>
      <c r="H235">
        <v>10779.3</v>
      </c>
      <c r="I235" t="s">
        <v>11</v>
      </c>
      <c r="J235">
        <v>1644.3</v>
      </c>
      <c r="K235" t="s">
        <v>12</v>
      </c>
      <c r="L235" t="s">
        <v>22</v>
      </c>
    </row>
    <row r="236" spans="1:12" x14ac:dyDescent="0.25">
      <c r="A236">
        <v>10262</v>
      </c>
      <c r="B236">
        <v>336</v>
      </c>
      <c r="C236" s="1">
        <v>44569</v>
      </c>
      <c r="D236" t="s">
        <v>20</v>
      </c>
      <c r="E236" t="s">
        <v>10</v>
      </c>
      <c r="F236">
        <v>31500</v>
      </c>
      <c r="G236">
        <v>0</v>
      </c>
      <c r="H236">
        <v>37170</v>
      </c>
      <c r="I236" t="s">
        <v>11</v>
      </c>
      <c r="J236">
        <v>5670</v>
      </c>
      <c r="K236" t="s">
        <v>12</v>
      </c>
      <c r="L236" t="s">
        <v>22</v>
      </c>
    </row>
    <row r="237" spans="1:12" x14ac:dyDescent="0.25">
      <c r="A237">
        <v>10263</v>
      </c>
      <c r="B237">
        <v>337</v>
      </c>
      <c r="C237" s="1">
        <v>44569</v>
      </c>
      <c r="D237" t="s">
        <v>20</v>
      </c>
      <c r="E237" t="s">
        <v>10</v>
      </c>
      <c r="F237">
        <v>46800</v>
      </c>
      <c r="G237">
        <v>7020</v>
      </c>
      <c r="H237">
        <v>46940.4</v>
      </c>
      <c r="I237" t="s">
        <v>11</v>
      </c>
      <c r="J237">
        <v>7160.4</v>
      </c>
      <c r="K237" t="s">
        <v>54</v>
      </c>
      <c r="L237" t="s">
        <v>16</v>
      </c>
    </row>
    <row r="238" spans="1:12" x14ac:dyDescent="0.25">
      <c r="A238">
        <v>10264</v>
      </c>
      <c r="B238">
        <v>338</v>
      </c>
      <c r="C238" s="1">
        <v>44578</v>
      </c>
      <c r="D238" t="s">
        <v>20</v>
      </c>
      <c r="E238" t="s">
        <v>10</v>
      </c>
      <c r="F238">
        <v>30720</v>
      </c>
      <c r="G238">
        <v>4608</v>
      </c>
      <c r="H238">
        <v>30812.16</v>
      </c>
      <c r="I238" t="s">
        <v>11</v>
      </c>
      <c r="J238">
        <v>4700.16</v>
      </c>
      <c r="K238" t="s">
        <v>12</v>
      </c>
      <c r="L238" t="s">
        <v>16</v>
      </c>
    </row>
    <row r="239" spans="1:12" x14ac:dyDescent="0.25">
      <c r="A239">
        <v>10265</v>
      </c>
      <c r="B239">
        <v>339</v>
      </c>
      <c r="C239" s="1">
        <v>44623</v>
      </c>
      <c r="D239" t="s">
        <v>58</v>
      </c>
      <c r="E239" t="s">
        <v>10</v>
      </c>
      <c r="F239">
        <v>22400</v>
      </c>
      <c r="G239">
        <v>0</v>
      </c>
      <c r="H239">
        <v>26432</v>
      </c>
      <c r="I239" t="s">
        <v>11</v>
      </c>
      <c r="J239">
        <v>4032</v>
      </c>
      <c r="K239" t="s">
        <v>59</v>
      </c>
      <c r="L239" t="s">
        <v>18</v>
      </c>
    </row>
    <row r="240" spans="1:12" x14ac:dyDescent="0.25">
      <c r="A240">
        <v>10266</v>
      </c>
      <c r="B240">
        <v>340</v>
      </c>
      <c r="C240" s="1">
        <v>44628</v>
      </c>
      <c r="D240" t="s">
        <v>20</v>
      </c>
      <c r="E240" t="s">
        <v>10</v>
      </c>
      <c r="F240">
        <v>5250</v>
      </c>
      <c r="G240">
        <v>0</v>
      </c>
      <c r="H240">
        <v>6195</v>
      </c>
      <c r="I240" t="s">
        <v>11</v>
      </c>
      <c r="J240">
        <v>945</v>
      </c>
      <c r="K240" t="s">
        <v>12</v>
      </c>
      <c r="L240" t="s">
        <v>18</v>
      </c>
    </row>
    <row r="241" spans="1:12" x14ac:dyDescent="0.25">
      <c r="A241">
        <v>10267</v>
      </c>
      <c r="B241">
        <v>341</v>
      </c>
      <c r="C241" s="1">
        <v>44628</v>
      </c>
      <c r="D241" t="s">
        <v>20</v>
      </c>
      <c r="E241" t="s">
        <v>10</v>
      </c>
      <c r="F241">
        <v>6300</v>
      </c>
      <c r="G241">
        <v>0</v>
      </c>
      <c r="H241">
        <v>7434</v>
      </c>
      <c r="I241" t="s">
        <v>11</v>
      </c>
      <c r="J241">
        <v>1134</v>
      </c>
      <c r="K241" t="s">
        <v>12</v>
      </c>
      <c r="L241" t="s">
        <v>22</v>
      </c>
    </row>
    <row r="242" spans="1:12" x14ac:dyDescent="0.25">
      <c r="A242">
        <v>10268</v>
      </c>
      <c r="B242">
        <v>342</v>
      </c>
      <c r="C242" s="1">
        <v>44628</v>
      </c>
      <c r="D242" t="s">
        <v>20</v>
      </c>
      <c r="E242" t="s">
        <v>10</v>
      </c>
      <c r="F242">
        <v>12600</v>
      </c>
      <c r="G242">
        <v>0</v>
      </c>
      <c r="H242">
        <v>14868</v>
      </c>
      <c r="I242" t="s">
        <v>11</v>
      </c>
      <c r="J242">
        <v>2268</v>
      </c>
      <c r="K242" t="s">
        <v>12</v>
      </c>
      <c r="L242" t="s">
        <v>16</v>
      </c>
    </row>
    <row r="243" spans="1:12" x14ac:dyDescent="0.25">
      <c r="A243">
        <v>10269</v>
      </c>
      <c r="B243">
        <v>343</v>
      </c>
      <c r="C243" s="1">
        <v>44628</v>
      </c>
      <c r="D243" t="s">
        <v>20</v>
      </c>
      <c r="E243" t="s">
        <v>10</v>
      </c>
      <c r="F243">
        <v>25200</v>
      </c>
      <c r="G243">
        <v>0</v>
      </c>
      <c r="H243">
        <v>29736</v>
      </c>
      <c r="I243" t="s">
        <v>11</v>
      </c>
      <c r="J243">
        <v>4536</v>
      </c>
      <c r="K243" t="s">
        <v>54</v>
      </c>
      <c r="L243" t="s">
        <v>14</v>
      </c>
    </row>
    <row r="244" spans="1:12" x14ac:dyDescent="0.25">
      <c r="A244">
        <v>10270</v>
      </c>
      <c r="B244">
        <v>344</v>
      </c>
      <c r="C244" s="1">
        <v>44636</v>
      </c>
      <c r="D244" t="s">
        <v>20</v>
      </c>
      <c r="E244" t="s">
        <v>10</v>
      </c>
      <c r="F244">
        <v>34875</v>
      </c>
      <c r="G244">
        <v>0</v>
      </c>
      <c r="H244">
        <v>41152.5</v>
      </c>
      <c r="I244" t="s">
        <v>11</v>
      </c>
      <c r="J244">
        <v>6277.5</v>
      </c>
      <c r="K244" t="s">
        <v>54</v>
      </c>
      <c r="L244" t="s">
        <v>22</v>
      </c>
    </row>
    <row r="245" spans="1:12" x14ac:dyDescent="0.25">
      <c r="A245">
        <v>10271</v>
      </c>
      <c r="B245">
        <v>345</v>
      </c>
      <c r="C245" s="1">
        <v>44636</v>
      </c>
      <c r="D245" t="s">
        <v>20</v>
      </c>
      <c r="E245" t="s">
        <v>10</v>
      </c>
      <c r="F245">
        <v>31500</v>
      </c>
      <c r="G245">
        <v>0</v>
      </c>
      <c r="H245">
        <v>37170</v>
      </c>
      <c r="I245" t="s">
        <v>11</v>
      </c>
      <c r="J245">
        <v>5670</v>
      </c>
      <c r="K245" t="s">
        <v>12</v>
      </c>
      <c r="L245" t="s">
        <v>22</v>
      </c>
    </row>
    <row r="246" spans="1:12" x14ac:dyDescent="0.25">
      <c r="A246">
        <v>10272</v>
      </c>
      <c r="B246">
        <v>346</v>
      </c>
      <c r="C246" s="1">
        <v>44636</v>
      </c>
      <c r="D246" t="s">
        <v>20</v>
      </c>
      <c r="E246" t="s">
        <v>10</v>
      </c>
      <c r="F246">
        <v>10800</v>
      </c>
      <c r="G246">
        <v>0</v>
      </c>
      <c r="H246">
        <v>12744</v>
      </c>
      <c r="I246" t="s">
        <v>11</v>
      </c>
      <c r="J246">
        <v>1944</v>
      </c>
      <c r="K246" t="s">
        <v>62</v>
      </c>
      <c r="L246" t="s">
        <v>22</v>
      </c>
    </row>
    <row r="247" spans="1:12" x14ac:dyDescent="0.25">
      <c r="A247">
        <v>10273</v>
      </c>
      <c r="B247">
        <v>347</v>
      </c>
      <c r="C247" s="1">
        <v>44652</v>
      </c>
      <c r="D247" t="s">
        <v>20</v>
      </c>
      <c r="E247" t="s">
        <v>10</v>
      </c>
      <c r="F247">
        <v>22500</v>
      </c>
      <c r="G247">
        <v>0</v>
      </c>
      <c r="H247">
        <v>26550</v>
      </c>
      <c r="I247" t="s">
        <v>11</v>
      </c>
      <c r="J247">
        <v>4050</v>
      </c>
      <c r="K247" t="s">
        <v>54</v>
      </c>
      <c r="L247" t="s">
        <v>18</v>
      </c>
    </row>
    <row r="248" spans="1:12" x14ac:dyDescent="0.25">
      <c r="A248">
        <v>10275</v>
      </c>
      <c r="B248">
        <v>348</v>
      </c>
      <c r="C248" s="1">
        <v>44685</v>
      </c>
      <c r="D248" t="s">
        <v>30</v>
      </c>
      <c r="E248" t="s">
        <v>10</v>
      </c>
      <c r="F248">
        <v>577175</v>
      </c>
      <c r="G248">
        <v>0</v>
      </c>
      <c r="H248">
        <v>681066.5</v>
      </c>
      <c r="I248" t="s">
        <v>11</v>
      </c>
      <c r="J248">
        <v>103891.5</v>
      </c>
      <c r="K248" t="s">
        <v>31</v>
      </c>
      <c r="L248" t="s">
        <v>32</v>
      </c>
    </row>
    <row r="249" spans="1:12" x14ac:dyDescent="0.25">
      <c r="A249">
        <v>10276</v>
      </c>
      <c r="B249">
        <v>349</v>
      </c>
      <c r="C249" s="1">
        <v>44753</v>
      </c>
      <c r="D249" t="s">
        <v>20</v>
      </c>
      <c r="E249" t="s">
        <v>10</v>
      </c>
      <c r="F249">
        <v>27900</v>
      </c>
      <c r="G249">
        <v>0</v>
      </c>
      <c r="H249">
        <v>32922</v>
      </c>
      <c r="I249" t="s">
        <v>11</v>
      </c>
      <c r="J249">
        <v>5022</v>
      </c>
      <c r="K249" t="s">
        <v>54</v>
      </c>
      <c r="L249" t="s">
        <v>50</v>
      </c>
    </row>
    <row r="250" spans="1:12" x14ac:dyDescent="0.25">
      <c r="A250">
        <v>10277</v>
      </c>
      <c r="B250">
        <v>350</v>
      </c>
      <c r="C250" s="1">
        <v>44753</v>
      </c>
      <c r="D250" t="s">
        <v>20</v>
      </c>
      <c r="E250" t="s">
        <v>10</v>
      </c>
      <c r="F250">
        <v>33750</v>
      </c>
      <c r="G250">
        <v>0</v>
      </c>
      <c r="H250">
        <v>39825</v>
      </c>
      <c r="I250" t="s">
        <v>11</v>
      </c>
      <c r="J250">
        <v>6075</v>
      </c>
      <c r="K250" t="s">
        <v>54</v>
      </c>
      <c r="L250" t="s">
        <v>22</v>
      </c>
    </row>
    <row r="251" spans="1:12" x14ac:dyDescent="0.25">
      <c r="A251">
        <v>10278</v>
      </c>
      <c r="B251">
        <v>351</v>
      </c>
      <c r="C251" s="1">
        <v>44753</v>
      </c>
      <c r="D251" t="s">
        <v>20</v>
      </c>
      <c r="E251" t="s">
        <v>10</v>
      </c>
      <c r="F251">
        <v>23760</v>
      </c>
      <c r="G251">
        <v>0</v>
      </c>
      <c r="H251">
        <v>28036.799999999999</v>
      </c>
      <c r="I251" t="s">
        <v>11</v>
      </c>
      <c r="J251">
        <v>4276.8</v>
      </c>
      <c r="K251" t="s">
        <v>41</v>
      </c>
      <c r="L251" t="s">
        <v>16</v>
      </c>
    </row>
    <row r="252" spans="1:12" x14ac:dyDescent="0.25">
      <c r="A252">
        <v>10279</v>
      </c>
      <c r="B252">
        <v>352</v>
      </c>
      <c r="C252" s="1">
        <v>44754</v>
      </c>
      <c r="D252" t="s">
        <v>20</v>
      </c>
      <c r="E252" t="s">
        <v>10</v>
      </c>
      <c r="F252">
        <v>33480</v>
      </c>
      <c r="G252">
        <v>5022</v>
      </c>
      <c r="H252">
        <v>33580.44</v>
      </c>
      <c r="I252" t="s">
        <v>11</v>
      </c>
      <c r="J252">
        <v>5122.4399999999996</v>
      </c>
      <c r="K252" t="s">
        <v>41</v>
      </c>
      <c r="L252" t="s">
        <v>16</v>
      </c>
    </row>
    <row r="253" spans="1:12" x14ac:dyDescent="0.25">
      <c r="A253">
        <v>10280</v>
      </c>
      <c r="B253">
        <v>353</v>
      </c>
      <c r="C253" s="1">
        <v>44754</v>
      </c>
      <c r="D253" t="s">
        <v>20</v>
      </c>
      <c r="E253" t="s">
        <v>10</v>
      </c>
      <c r="F253">
        <v>32400</v>
      </c>
      <c r="G253">
        <v>4860</v>
      </c>
      <c r="H253">
        <v>32497.200000000001</v>
      </c>
      <c r="I253" t="s">
        <v>11</v>
      </c>
      <c r="J253">
        <v>4957.2</v>
      </c>
      <c r="K253" t="s">
        <v>41</v>
      </c>
      <c r="L253" t="s">
        <v>16</v>
      </c>
    </row>
    <row r="254" spans="1:12" x14ac:dyDescent="0.25">
      <c r="A254">
        <v>10281</v>
      </c>
      <c r="B254">
        <v>354</v>
      </c>
      <c r="C254" s="1">
        <v>44754</v>
      </c>
      <c r="D254" t="s">
        <v>20</v>
      </c>
      <c r="E254" t="s">
        <v>10</v>
      </c>
      <c r="F254">
        <v>35000</v>
      </c>
      <c r="G254">
        <v>0</v>
      </c>
      <c r="H254">
        <v>41300</v>
      </c>
      <c r="I254" t="s">
        <v>11</v>
      </c>
      <c r="J254">
        <v>6300</v>
      </c>
      <c r="K254" t="s">
        <v>41</v>
      </c>
      <c r="L254" t="s">
        <v>50</v>
      </c>
    </row>
    <row r="255" spans="1:12" x14ac:dyDescent="0.25">
      <c r="A255">
        <v>10282</v>
      </c>
      <c r="B255">
        <v>355</v>
      </c>
      <c r="C255" s="1">
        <v>44754</v>
      </c>
      <c r="D255" t="s">
        <v>20</v>
      </c>
      <c r="E255" t="s">
        <v>10</v>
      </c>
      <c r="F255">
        <v>38880</v>
      </c>
      <c r="G255">
        <v>5832</v>
      </c>
      <c r="H255">
        <v>38996.639999999999</v>
      </c>
      <c r="I255" t="s">
        <v>11</v>
      </c>
      <c r="J255">
        <v>5948.64</v>
      </c>
      <c r="K255" t="s">
        <v>41</v>
      </c>
      <c r="L255" t="s">
        <v>16</v>
      </c>
    </row>
    <row r="256" spans="1:12" x14ac:dyDescent="0.25">
      <c r="A256">
        <v>10283</v>
      </c>
      <c r="B256">
        <v>356</v>
      </c>
      <c r="C256" s="1">
        <v>44754</v>
      </c>
      <c r="D256" t="s">
        <v>20</v>
      </c>
      <c r="E256" t="s">
        <v>10</v>
      </c>
      <c r="F256">
        <v>29760</v>
      </c>
      <c r="G256">
        <v>0</v>
      </c>
      <c r="H256">
        <v>35116.800000000003</v>
      </c>
      <c r="I256" t="s">
        <v>11</v>
      </c>
      <c r="J256">
        <v>5356.8</v>
      </c>
      <c r="K256" t="s">
        <v>26</v>
      </c>
      <c r="L256" t="s">
        <v>18</v>
      </c>
    </row>
    <row r="257" spans="1:12" x14ac:dyDescent="0.25">
      <c r="A257">
        <v>10284</v>
      </c>
      <c r="B257">
        <v>357</v>
      </c>
      <c r="C257" s="1">
        <v>44754</v>
      </c>
      <c r="D257" t="s">
        <v>20</v>
      </c>
      <c r="E257" t="s">
        <v>10</v>
      </c>
      <c r="F257">
        <v>7200</v>
      </c>
      <c r="G257">
        <v>1080</v>
      </c>
      <c r="H257">
        <v>7221.6</v>
      </c>
      <c r="I257" t="s">
        <v>11</v>
      </c>
      <c r="J257">
        <v>1101.5999999999999</v>
      </c>
      <c r="K257" t="s">
        <v>63</v>
      </c>
      <c r="L257" t="s">
        <v>16</v>
      </c>
    </row>
    <row r="258" spans="1:12" x14ac:dyDescent="0.25">
      <c r="A258">
        <v>10285</v>
      </c>
      <c r="B258">
        <v>358</v>
      </c>
      <c r="C258" s="1">
        <v>44754</v>
      </c>
      <c r="D258" t="s">
        <v>20</v>
      </c>
      <c r="E258" t="s">
        <v>10</v>
      </c>
      <c r="F258">
        <v>10080</v>
      </c>
      <c r="G258">
        <v>1512</v>
      </c>
      <c r="H258">
        <v>10110.24</v>
      </c>
      <c r="I258" t="s">
        <v>11</v>
      </c>
      <c r="J258">
        <v>1542.24</v>
      </c>
      <c r="K258" t="s">
        <v>63</v>
      </c>
      <c r="L258" t="s">
        <v>16</v>
      </c>
    </row>
    <row r="259" spans="1:12" x14ac:dyDescent="0.25">
      <c r="A259">
        <v>10286</v>
      </c>
      <c r="B259">
        <v>359</v>
      </c>
      <c r="C259" s="1">
        <v>44754</v>
      </c>
      <c r="D259" t="s">
        <v>20</v>
      </c>
      <c r="E259" t="s">
        <v>10</v>
      </c>
      <c r="F259">
        <v>20160</v>
      </c>
      <c r="G259">
        <v>3024</v>
      </c>
      <c r="H259">
        <v>20220.48</v>
      </c>
      <c r="I259" t="s">
        <v>11</v>
      </c>
      <c r="J259">
        <v>3084.48</v>
      </c>
      <c r="K259" t="s">
        <v>63</v>
      </c>
      <c r="L259" t="s">
        <v>16</v>
      </c>
    </row>
    <row r="260" spans="1:12" x14ac:dyDescent="0.25">
      <c r="A260">
        <v>10287</v>
      </c>
      <c r="B260">
        <v>360</v>
      </c>
      <c r="C260" s="1">
        <v>44754</v>
      </c>
      <c r="D260" t="s">
        <v>20</v>
      </c>
      <c r="E260" t="s">
        <v>10</v>
      </c>
      <c r="F260">
        <v>9360</v>
      </c>
      <c r="G260">
        <v>1404</v>
      </c>
      <c r="H260">
        <v>9388.08</v>
      </c>
      <c r="I260" t="s">
        <v>11</v>
      </c>
      <c r="J260">
        <v>1432.08</v>
      </c>
      <c r="K260" t="s">
        <v>12</v>
      </c>
      <c r="L260" t="s">
        <v>16</v>
      </c>
    </row>
    <row r="261" spans="1:12" x14ac:dyDescent="0.25">
      <c r="A261">
        <v>10288</v>
      </c>
      <c r="B261">
        <v>361</v>
      </c>
      <c r="C261" s="1">
        <v>44754</v>
      </c>
      <c r="D261" t="s">
        <v>20</v>
      </c>
      <c r="E261" t="s">
        <v>10</v>
      </c>
      <c r="F261">
        <v>6240</v>
      </c>
      <c r="G261">
        <v>936</v>
      </c>
      <c r="H261">
        <v>6258.72</v>
      </c>
      <c r="I261" t="s">
        <v>11</v>
      </c>
      <c r="J261">
        <v>954.72</v>
      </c>
      <c r="K261" t="s">
        <v>12</v>
      </c>
      <c r="L261" t="s">
        <v>16</v>
      </c>
    </row>
    <row r="262" spans="1:12" x14ac:dyDescent="0.25">
      <c r="A262">
        <v>10289</v>
      </c>
      <c r="B262">
        <v>362</v>
      </c>
      <c r="C262" s="1">
        <v>44757</v>
      </c>
      <c r="D262" t="s">
        <v>20</v>
      </c>
      <c r="E262" t="s">
        <v>10</v>
      </c>
      <c r="F262">
        <v>1687</v>
      </c>
      <c r="G262">
        <v>0</v>
      </c>
      <c r="H262">
        <v>1990.66</v>
      </c>
      <c r="I262" t="s">
        <v>11</v>
      </c>
      <c r="J262">
        <v>303.66000000000003</v>
      </c>
      <c r="K262" t="s">
        <v>12</v>
      </c>
      <c r="L262" t="s">
        <v>22</v>
      </c>
    </row>
    <row r="263" spans="1:12" x14ac:dyDescent="0.25">
      <c r="A263">
        <v>10290</v>
      </c>
      <c r="B263">
        <v>363</v>
      </c>
      <c r="C263" s="1">
        <v>44754</v>
      </c>
      <c r="D263" t="s">
        <v>20</v>
      </c>
      <c r="E263" t="s">
        <v>10</v>
      </c>
      <c r="F263">
        <v>3920</v>
      </c>
      <c r="G263">
        <v>0</v>
      </c>
      <c r="H263">
        <v>4625.6000000000004</v>
      </c>
      <c r="I263" t="s">
        <v>11</v>
      </c>
      <c r="J263">
        <v>705.6</v>
      </c>
      <c r="K263" t="s">
        <v>12</v>
      </c>
      <c r="L263" t="s">
        <v>22</v>
      </c>
    </row>
    <row r="264" spans="1:12" x14ac:dyDescent="0.25">
      <c r="A264">
        <v>10291</v>
      </c>
      <c r="B264">
        <v>364</v>
      </c>
      <c r="C264" s="1">
        <v>44784</v>
      </c>
      <c r="D264" t="s">
        <v>20</v>
      </c>
      <c r="E264" t="s">
        <v>10</v>
      </c>
      <c r="F264">
        <v>4759</v>
      </c>
      <c r="G264">
        <v>0</v>
      </c>
      <c r="H264">
        <v>5615.62</v>
      </c>
      <c r="I264" t="s">
        <v>11</v>
      </c>
      <c r="J264">
        <v>856.62</v>
      </c>
      <c r="K264" t="s">
        <v>64</v>
      </c>
      <c r="L264" t="s">
        <v>16</v>
      </c>
    </row>
    <row r="265" spans="1:12" x14ac:dyDescent="0.25">
      <c r="A265">
        <v>10292</v>
      </c>
      <c r="B265">
        <v>365</v>
      </c>
      <c r="C265" s="1">
        <v>44784</v>
      </c>
      <c r="D265" t="s">
        <v>20</v>
      </c>
      <c r="E265" t="s">
        <v>10</v>
      </c>
      <c r="F265">
        <v>27900</v>
      </c>
      <c r="G265">
        <v>0</v>
      </c>
      <c r="H265">
        <v>32922</v>
      </c>
      <c r="I265" t="s">
        <v>11</v>
      </c>
      <c r="J265">
        <v>5022</v>
      </c>
      <c r="K265" t="s">
        <v>41</v>
      </c>
      <c r="L265" t="s">
        <v>18</v>
      </c>
    </row>
    <row r="266" spans="1:12" x14ac:dyDescent="0.25">
      <c r="A266">
        <v>10293</v>
      </c>
      <c r="B266">
        <v>366</v>
      </c>
      <c r="C266" s="1">
        <v>44784</v>
      </c>
      <c r="D266" t="s">
        <v>20</v>
      </c>
      <c r="E266" t="s">
        <v>10</v>
      </c>
      <c r="F266">
        <v>40500</v>
      </c>
      <c r="G266">
        <v>0</v>
      </c>
      <c r="H266">
        <v>42525</v>
      </c>
      <c r="I266" t="s">
        <v>11</v>
      </c>
      <c r="J266">
        <v>2025</v>
      </c>
      <c r="K266" t="s">
        <v>41</v>
      </c>
      <c r="L266" t="s">
        <v>18</v>
      </c>
    </row>
    <row r="267" spans="1:12" x14ac:dyDescent="0.25">
      <c r="A267">
        <v>10294</v>
      </c>
      <c r="B267">
        <v>367</v>
      </c>
      <c r="C267" s="1">
        <v>44784</v>
      </c>
      <c r="D267" t="s">
        <v>20</v>
      </c>
      <c r="E267" t="s">
        <v>10</v>
      </c>
      <c r="F267">
        <v>41850</v>
      </c>
      <c r="G267">
        <v>0</v>
      </c>
      <c r="H267">
        <v>49383</v>
      </c>
      <c r="I267" t="s">
        <v>11</v>
      </c>
      <c r="J267">
        <v>7533</v>
      </c>
      <c r="K267" t="s">
        <v>41</v>
      </c>
      <c r="L267" t="s">
        <v>18</v>
      </c>
    </row>
    <row r="268" spans="1:12" x14ac:dyDescent="0.25">
      <c r="A268">
        <v>10295</v>
      </c>
      <c r="B268">
        <v>368</v>
      </c>
      <c r="C268" s="1">
        <v>44873</v>
      </c>
      <c r="D268" t="s">
        <v>30</v>
      </c>
      <c r="E268" t="s">
        <v>10</v>
      </c>
      <c r="F268">
        <v>0</v>
      </c>
      <c r="G268">
        <v>0</v>
      </c>
      <c r="H268">
        <v>0</v>
      </c>
      <c r="I268" t="s">
        <v>11</v>
      </c>
      <c r="J268">
        <v>0</v>
      </c>
      <c r="K268" t="s">
        <v>31</v>
      </c>
      <c r="L268" t="s">
        <v>32</v>
      </c>
    </row>
    <row r="269" spans="1:12" x14ac:dyDescent="0.25">
      <c r="A269">
        <v>10296</v>
      </c>
      <c r="B269">
        <v>369</v>
      </c>
      <c r="C269" s="1">
        <v>44890</v>
      </c>
      <c r="D269" t="s">
        <v>20</v>
      </c>
      <c r="E269" t="s">
        <v>10</v>
      </c>
      <c r="F269">
        <v>12600</v>
      </c>
      <c r="G269">
        <v>0</v>
      </c>
      <c r="H269">
        <v>14868</v>
      </c>
      <c r="I269" t="s">
        <v>11</v>
      </c>
      <c r="J269">
        <v>2268</v>
      </c>
      <c r="K269" t="s">
        <v>42</v>
      </c>
      <c r="L269" t="s">
        <v>18</v>
      </c>
    </row>
    <row r="270" spans="1:12" x14ac:dyDescent="0.25">
      <c r="A270">
        <v>10297</v>
      </c>
      <c r="B270">
        <v>370</v>
      </c>
      <c r="C270" s="1">
        <v>44891</v>
      </c>
      <c r="D270" t="s">
        <v>20</v>
      </c>
      <c r="E270" t="s">
        <v>10</v>
      </c>
      <c r="F270">
        <v>32400</v>
      </c>
      <c r="G270">
        <v>0</v>
      </c>
      <c r="H270">
        <v>38232</v>
      </c>
      <c r="I270" t="s">
        <v>11</v>
      </c>
      <c r="J270">
        <v>5832</v>
      </c>
      <c r="K270" t="s">
        <v>41</v>
      </c>
      <c r="L270" t="s">
        <v>16</v>
      </c>
    </row>
    <row r="271" spans="1:12" x14ac:dyDescent="0.25">
      <c r="A271">
        <v>10298</v>
      </c>
      <c r="B271">
        <v>371</v>
      </c>
      <c r="C271" s="1">
        <v>44891</v>
      </c>
      <c r="D271" t="s">
        <v>20</v>
      </c>
      <c r="E271" t="s">
        <v>10</v>
      </c>
      <c r="F271">
        <v>32400</v>
      </c>
      <c r="G271">
        <v>4860</v>
      </c>
      <c r="H271">
        <v>32497.200000000001</v>
      </c>
      <c r="I271" t="s">
        <v>11</v>
      </c>
      <c r="J271">
        <v>4957.2</v>
      </c>
      <c r="K271" t="s">
        <v>41</v>
      </c>
      <c r="L271" t="s">
        <v>16</v>
      </c>
    </row>
    <row r="272" spans="1:12" x14ac:dyDescent="0.25">
      <c r="A272">
        <v>10299</v>
      </c>
      <c r="B272">
        <v>372</v>
      </c>
      <c r="C272" s="1">
        <v>44891</v>
      </c>
      <c r="D272" t="s">
        <v>20</v>
      </c>
      <c r="E272" t="s">
        <v>10</v>
      </c>
      <c r="F272">
        <v>33750</v>
      </c>
      <c r="G272">
        <v>5062.5</v>
      </c>
      <c r="H272">
        <v>33851.25</v>
      </c>
      <c r="I272" t="s">
        <v>11</v>
      </c>
      <c r="J272">
        <v>5163.76</v>
      </c>
      <c r="K272" t="s">
        <v>42</v>
      </c>
      <c r="L272" t="s">
        <v>16</v>
      </c>
    </row>
    <row r="273" spans="1:12" x14ac:dyDescent="0.25">
      <c r="A273">
        <v>10300</v>
      </c>
      <c r="B273">
        <v>373</v>
      </c>
      <c r="C273" s="1">
        <v>44891</v>
      </c>
      <c r="D273" t="s">
        <v>20</v>
      </c>
      <c r="E273" t="s">
        <v>10</v>
      </c>
      <c r="F273">
        <v>62400</v>
      </c>
      <c r="G273">
        <v>0</v>
      </c>
      <c r="H273">
        <v>73632</v>
      </c>
      <c r="I273" t="s">
        <v>11</v>
      </c>
      <c r="J273">
        <v>11232</v>
      </c>
      <c r="K273" t="s">
        <v>27</v>
      </c>
      <c r="L273" t="s">
        <v>22</v>
      </c>
    </row>
    <row r="274" spans="1:12" x14ac:dyDescent="0.25">
      <c r="A274">
        <v>10301</v>
      </c>
      <c r="B274">
        <v>374</v>
      </c>
      <c r="C274" s="1">
        <v>44891</v>
      </c>
      <c r="D274" t="s">
        <v>20</v>
      </c>
      <c r="E274" t="s">
        <v>10</v>
      </c>
      <c r="F274">
        <v>52000</v>
      </c>
      <c r="G274">
        <v>0</v>
      </c>
      <c r="H274">
        <v>61360</v>
      </c>
      <c r="I274" t="s">
        <v>11</v>
      </c>
      <c r="J274">
        <v>9360</v>
      </c>
      <c r="K274" t="s">
        <v>27</v>
      </c>
      <c r="L274" t="s">
        <v>14</v>
      </c>
    </row>
    <row r="275" spans="1:12" x14ac:dyDescent="0.25">
      <c r="A275">
        <v>10302</v>
      </c>
      <c r="B275">
        <v>375</v>
      </c>
      <c r="C275" s="1">
        <v>44891</v>
      </c>
      <c r="D275" t="s">
        <v>20</v>
      </c>
      <c r="E275" t="s">
        <v>10</v>
      </c>
      <c r="F275">
        <v>52800</v>
      </c>
      <c r="G275">
        <v>7920</v>
      </c>
      <c r="H275">
        <v>52958.400000000001</v>
      </c>
      <c r="I275" t="s">
        <v>11</v>
      </c>
      <c r="J275">
        <v>8078.4</v>
      </c>
      <c r="K275" t="s">
        <v>12</v>
      </c>
      <c r="L275" t="s">
        <v>16</v>
      </c>
    </row>
    <row r="276" spans="1:12" x14ac:dyDescent="0.25">
      <c r="A276">
        <v>10303</v>
      </c>
      <c r="B276">
        <v>376</v>
      </c>
      <c r="C276" s="1">
        <v>44891</v>
      </c>
      <c r="D276" t="s">
        <v>20</v>
      </c>
      <c r="E276" t="s">
        <v>10</v>
      </c>
      <c r="F276">
        <v>13003</v>
      </c>
      <c r="G276">
        <v>1950.45</v>
      </c>
      <c r="H276">
        <v>13042.01</v>
      </c>
      <c r="I276" t="s">
        <v>11</v>
      </c>
      <c r="J276">
        <v>1989.46</v>
      </c>
      <c r="K276" t="s">
        <v>12</v>
      </c>
      <c r="L276" t="s">
        <v>16</v>
      </c>
    </row>
    <row r="277" spans="1:12" x14ac:dyDescent="0.25">
      <c r="A277">
        <v>10304</v>
      </c>
      <c r="B277">
        <v>377</v>
      </c>
      <c r="C277" s="1">
        <v>44891</v>
      </c>
      <c r="D277" t="s">
        <v>20</v>
      </c>
      <c r="E277" t="s">
        <v>10</v>
      </c>
      <c r="F277">
        <v>28998</v>
      </c>
      <c r="G277">
        <v>0</v>
      </c>
      <c r="H277">
        <v>34217.64</v>
      </c>
      <c r="I277" t="s">
        <v>11</v>
      </c>
      <c r="J277">
        <v>5219.6400000000003</v>
      </c>
      <c r="K277" t="s">
        <v>41</v>
      </c>
      <c r="L277" t="s">
        <v>65</v>
      </c>
    </row>
    <row r="278" spans="1:12" x14ac:dyDescent="0.25">
      <c r="A278">
        <v>10306</v>
      </c>
      <c r="B278">
        <v>378</v>
      </c>
      <c r="C278" s="1">
        <v>44891</v>
      </c>
      <c r="D278" t="s">
        <v>20</v>
      </c>
      <c r="E278" t="s">
        <v>10</v>
      </c>
      <c r="F278">
        <v>29000</v>
      </c>
      <c r="G278">
        <v>0</v>
      </c>
      <c r="H278">
        <v>34220</v>
      </c>
      <c r="I278" t="s">
        <v>11</v>
      </c>
      <c r="J278">
        <v>5220</v>
      </c>
      <c r="K278" t="s">
        <v>41</v>
      </c>
      <c r="L278" t="s">
        <v>65</v>
      </c>
    </row>
    <row r="279" spans="1:12" x14ac:dyDescent="0.25">
      <c r="A279">
        <v>10307</v>
      </c>
      <c r="B279">
        <v>379</v>
      </c>
      <c r="C279" s="1">
        <v>44895</v>
      </c>
      <c r="D279" t="s">
        <v>20</v>
      </c>
      <c r="E279" t="s">
        <v>10</v>
      </c>
      <c r="F279">
        <v>20520</v>
      </c>
      <c r="G279">
        <v>3078</v>
      </c>
      <c r="H279">
        <v>20581.560000000001</v>
      </c>
      <c r="I279" t="s">
        <v>11</v>
      </c>
      <c r="J279">
        <v>3139.56</v>
      </c>
      <c r="K279" t="s">
        <v>12</v>
      </c>
      <c r="L279" t="s">
        <v>16</v>
      </c>
    </row>
    <row r="280" spans="1:12" x14ac:dyDescent="0.25">
      <c r="A280">
        <v>10308</v>
      </c>
      <c r="B280">
        <v>380</v>
      </c>
      <c r="C280" s="1">
        <v>44895</v>
      </c>
      <c r="D280" t="s">
        <v>20</v>
      </c>
      <c r="E280" t="s">
        <v>10</v>
      </c>
      <c r="F280">
        <v>87400</v>
      </c>
      <c r="G280">
        <v>13110</v>
      </c>
      <c r="H280">
        <v>87662.2</v>
      </c>
      <c r="I280" t="s">
        <v>11</v>
      </c>
      <c r="J280">
        <v>13372.2</v>
      </c>
      <c r="K280" t="s">
        <v>12</v>
      </c>
      <c r="L280" t="s">
        <v>16</v>
      </c>
    </row>
    <row r="281" spans="1:12" x14ac:dyDescent="0.25">
      <c r="A281">
        <v>10309</v>
      </c>
      <c r="B281">
        <v>381</v>
      </c>
      <c r="C281" s="1">
        <v>44895</v>
      </c>
      <c r="D281" t="s">
        <v>20</v>
      </c>
      <c r="E281" t="s">
        <v>10</v>
      </c>
      <c r="F281">
        <v>60000</v>
      </c>
      <c r="G281">
        <v>0</v>
      </c>
      <c r="H281">
        <v>70800</v>
      </c>
      <c r="I281" t="s">
        <v>11</v>
      </c>
      <c r="J281">
        <v>10800</v>
      </c>
      <c r="K281" t="s">
        <v>66</v>
      </c>
      <c r="L281" t="s">
        <v>14</v>
      </c>
    </row>
    <row r="282" spans="1:12" x14ac:dyDescent="0.25">
      <c r="A282">
        <v>10310</v>
      </c>
      <c r="B282">
        <v>382</v>
      </c>
      <c r="C282" s="1">
        <v>44896</v>
      </c>
      <c r="D282" t="s">
        <v>20</v>
      </c>
      <c r="E282" t="s">
        <v>10</v>
      </c>
      <c r="F282">
        <v>35097</v>
      </c>
      <c r="G282">
        <v>0</v>
      </c>
      <c r="H282">
        <v>41414.46</v>
      </c>
      <c r="I282" t="s">
        <v>11</v>
      </c>
      <c r="J282">
        <v>6317.46</v>
      </c>
      <c r="K282" t="s">
        <v>41</v>
      </c>
      <c r="L282" t="s">
        <v>65</v>
      </c>
    </row>
    <row r="283" spans="1:12" x14ac:dyDescent="0.25">
      <c r="A283">
        <v>10311</v>
      </c>
      <c r="B283">
        <v>383</v>
      </c>
      <c r="C283" s="1">
        <v>44896</v>
      </c>
      <c r="D283" t="s">
        <v>20</v>
      </c>
      <c r="E283" t="s">
        <v>10</v>
      </c>
      <c r="F283">
        <v>27000</v>
      </c>
      <c r="G283">
        <v>0</v>
      </c>
      <c r="H283">
        <v>31860</v>
      </c>
      <c r="I283" t="s">
        <v>11</v>
      </c>
      <c r="J283">
        <v>4860</v>
      </c>
      <c r="K283" t="s">
        <v>41</v>
      </c>
      <c r="L283" t="s">
        <v>14</v>
      </c>
    </row>
    <row r="284" spans="1:12" x14ac:dyDescent="0.25">
      <c r="A284">
        <v>10312</v>
      </c>
      <c r="B284">
        <v>384</v>
      </c>
      <c r="C284" s="1">
        <v>44915</v>
      </c>
      <c r="D284" t="s">
        <v>20</v>
      </c>
      <c r="E284" t="s">
        <v>10</v>
      </c>
      <c r="F284">
        <v>79200</v>
      </c>
      <c r="G284">
        <v>11880</v>
      </c>
      <c r="H284">
        <v>79437.600000000006</v>
      </c>
      <c r="I284" t="s">
        <v>11</v>
      </c>
      <c r="J284">
        <v>12117.6</v>
      </c>
      <c r="K284" t="s">
        <v>67</v>
      </c>
      <c r="L284" t="s">
        <v>16</v>
      </c>
    </row>
    <row r="285" spans="1:12" x14ac:dyDescent="0.25">
      <c r="A285">
        <v>10313</v>
      </c>
      <c r="B285">
        <v>385</v>
      </c>
      <c r="C285" s="1">
        <v>44915</v>
      </c>
      <c r="D285" t="s">
        <v>20</v>
      </c>
      <c r="E285" t="s">
        <v>10</v>
      </c>
      <c r="F285">
        <v>47250</v>
      </c>
      <c r="G285">
        <v>0</v>
      </c>
      <c r="H285">
        <v>55755</v>
      </c>
      <c r="I285" t="s">
        <v>11</v>
      </c>
      <c r="J285">
        <v>8505</v>
      </c>
      <c r="K285" t="s">
        <v>67</v>
      </c>
      <c r="L285" t="s">
        <v>22</v>
      </c>
    </row>
    <row r="286" spans="1:12" x14ac:dyDescent="0.25">
      <c r="A286">
        <v>10314</v>
      </c>
      <c r="B286">
        <v>386</v>
      </c>
      <c r="C286" s="1">
        <v>44915</v>
      </c>
      <c r="D286" t="s">
        <v>20</v>
      </c>
      <c r="E286" t="s">
        <v>10</v>
      </c>
      <c r="F286">
        <v>33750</v>
      </c>
      <c r="G286">
        <v>0</v>
      </c>
      <c r="H286">
        <v>39825</v>
      </c>
      <c r="I286" t="s">
        <v>11</v>
      </c>
      <c r="J286">
        <v>6075</v>
      </c>
      <c r="K286" t="s">
        <v>67</v>
      </c>
      <c r="L286" t="s">
        <v>14</v>
      </c>
    </row>
    <row r="287" spans="1:12" x14ac:dyDescent="0.25">
      <c r="A287">
        <v>10315</v>
      </c>
      <c r="B287">
        <v>387</v>
      </c>
      <c r="C287" s="1">
        <v>44925</v>
      </c>
      <c r="D287" t="s">
        <v>68</v>
      </c>
      <c r="E287" t="s">
        <v>10</v>
      </c>
      <c r="F287">
        <v>25088</v>
      </c>
      <c r="G287">
        <v>0</v>
      </c>
      <c r="H287">
        <v>29603.84</v>
      </c>
      <c r="I287" t="s">
        <v>11</v>
      </c>
      <c r="J287">
        <v>4515.84</v>
      </c>
      <c r="K287" t="s">
        <v>69</v>
      </c>
      <c r="L287" t="s">
        <v>70</v>
      </c>
    </row>
    <row r="288" spans="1:12" x14ac:dyDescent="0.25">
      <c r="A288">
        <v>10316</v>
      </c>
      <c r="B288">
        <v>388</v>
      </c>
      <c r="C288" s="1">
        <v>44925</v>
      </c>
      <c r="D288" t="s">
        <v>20</v>
      </c>
      <c r="E288" t="s">
        <v>10</v>
      </c>
      <c r="F288">
        <v>57350</v>
      </c>
      <c r="G288">
        <v>0</v>
      </c>
      <c r="H288">
        <v>67673</v>
      </c>
      <c r="I288" t="s">
        <v>11</v>
      </c>
      <c r="J288">
        <v>10323</v>
      </c>
      <c r="K288" t="s">
        <v>69</v>
      </c>
      <c r="L288" t="s">
        <v>65</v>
      </c>
    </row>
    <row r="289" spans="1:12" x14ac:dyDescent="0.25">
      <c r="A289">
        <v>10317</v>
      </c>
      <c r="B289">
        <v>389</v>
      </c>
      <c r="C289" s="1">
        <v>44944</v>
      </c>
      <c r="D289" t="s">
        <v>20</v>
      </c>
      <c r="E289" t="s">
        <v>10</v>
      </c>
      <c r="F289">
        <v>6300</v>
      </c>
      <c r="G289">
        <v>0</v>
      </c>
      <c r="H289">
        <v>7434</v>
      </c>
      <c r="I289" t="s">
        <v>11</v>
      </c>
      <c r="J289">
        <v>1134</v>
      </c>
      <c r="K289" t="s">
        <v>69</v>
      </c>
      <c r="L289" t="s">
        <v>22</v>
      </c>
    </row>
    <row r="290" spans="1:12" x14ac:dyDescent="0.25">
      <c r="A290">
        <v>10318</v>
      </c>
      <c r="B290">
        <v>390</v>
      </c>
      <c r="C290" s="1">
        <v>44944</v>
      </c>
      <c r="D290" t="s">
        <v>20</v>
      </c>
      <c r="E290" t="s">
        <v>10</v>
      </c>
      <c r="F290">
        <v>5625</v>
      </c>
      <c r="G290">
        <v>0</v>
      </c>
      <c r="H290">
        <v>6637.5</v>
      </c>
      <c r="I290" t="s">
        <v>11</v>
      </c>
      <c r="J290">
        <v>1012.5</v>
      </c>
      <c r="K290" t="s">
        <v>69</v>
      </c>
      <c r="L290" t="s">
        <v>50</v>
      </c>
    </row>
    <row r="291" spans="1:12" x14ac:dyDescent="0.25">
      <c r="A291">
        <v>10319</v>
      </c>
      <c r="B291">
        <v>391</v>
      </c>
      <c r="C291" s="1">
        <v>44944</v>
      </c>
      <c r="D291" t="s">
        <v>20</v>
      </c>
      <c r="E291" t="s">
        <v>10</v>
      </c>
      <c r="F291">
        <v>15840</v>
      </c>
      <c r="G291">
        <v>2376</v>
      </c>
      <c r="H291">
        <v>15887.52</v>
      </c>
      <c r="I291" t="s">
        <v>11</v>
      </c>
      <c r="J291">
        <v>2423.52</v>
      </c>
      <c r="K291" t="s">
        <v>69</v>
      </c>
      <c r="L291" t="s">
        <v>16</v>
      </c>
    </row>
    <row r="292" spans="1:12" x14ac:dyDescent="0.25">
      <c r="A292">
        <v>10320</v>
      </c>
      <c r="B292">
        <v>392</v>
      </c>
      <c r="C292" s="1">
        <v>44944</v>
      </c>
      <c r="D292" t="s">
        <v>20</v>
      </c>
      <c r="E292" t="s">
        <v>10</v>
      </c>
      <c r="F292">
        <v>11760</v>
      </c>
      <c r="G292">
        <v>0</v>
      </c>
      <c r="H292">
        <v>13876.8</v>
      </c>
      <c r="I292" t="s">
        <v>11</v>
      </c>
      <c r="J292">
        <v>2116.8000000000002</v>
      </c>
      <c r="K292" t="s">
        <v>69</v>
      </c>
      <c r="L292" t="s">
        <v>70</v>
      </c>
    </row>
    <row r="293" spans="1:12" x14ac:dyDescent="0.25">
      <c r="A293">
        <v>10322</v>
      </c>
      <c r="B293">
        <v>393</v>
      </c>
      <c r="C293" s="1">
        <v>44946</v>
      </c>
      <c r="D293" t="s">
        <v>20</v>
      </c>
      <c r="E293" t="s">
        <v>10</v>
      </c>
      <c r="F293">
        <v>50920</v>
      </c>
      <c r="G293">
        <v>0</v>
      </c>
      <c r="H293">
        <v>60085.599999999999</v>
      </c>
      <c r="I293" t="s">
        <v>11</v>
      </c>
      <c r="J293">
        <v>9165.6</v>
      </c>
      <c r="K293" t="s">
        <v>41</v>
      </c>
      <c r="L293" t="s">
        <v>16</v>
      </c>
    </row>
    <row r="294" spans="1:12" x14ac:dyDescent="0.25">
      <c r="A294">
        <v>10323</v>
      </c>
      <c r="B294">
        <v>394</v>
      </c>
      <c r="C294" s="1">
        <v>44947</v>
      </c>
      <c r="D294" t="s">
        <v>20</v>
      </c>
      <c r="E294" t="s">
        <v>10</v>
      </c>
      <c r="F294">
        <v>65000</v>
      </c>
      <c r="G294">
        <v>0</v>
      </c>
      <c r="H294">
        <v>76700</v>
      </c>
      <c r="I294" t="s">
        <v>11</v>
      </c>
      <c r="J294">
        <v>11700</v>
      </c>
      <c r="K294" t="s">
        <v>69</v>
      </c>
      <c r="L294" t="s">
        <v>16</v>
      </c>
    </row>
    <row r="295" spans="1:12" x14ac:dyDescent="0.25">
      <c r="A295">
        <v>10324</v>
      </c>
      <c r="B295">
        <v>395</v>
      </c>
      <c r="C295" s="1">
        <v>44966</v>
      </c>
      <c r="D295" t="s">
        <v>20</v>
      </c>
      <c r="E295" t="s">
        <v>10</v>
      </c>
      <c r="F295">
        <v>35097</v>
      </c>
      <c r="G295">
        <v>0</v>
      </c>
      <c r="H295">
        <v>41414.46</v>
      </c>
      <c r="I295" t="s">
        <v>11</v>
      </c>
      <c r="J295">
        <v>6317.46</v>
      </c>
      <c r="K295" t="s">
        <v>41</v>
      </c>
      <c r="L295" t="s">
        <v>65</v>
      </c>
    </row>
    <row r="296" spans="1:12" x14ac:dyDescent="0.25">
      <c r="A296">
        <v>10325</v>
      </c>
      <c r="B296">
        <v>396</v>
      </c>
      <c r="C296" s="1">
        <v>44966</v>
      </c>
      <c r="D296" t="s">
        <v>20</v>
      </c>
      <c r="E296" t="s">
        <v>10</v>
      </c>
      <c r="F296">
        <v>35097</v>
      </c>
      <c r="G296">
        <v>0</v>
      </c>
      <c r="H296">
        <v>41414.46</v>
      </c>
      <c r="I296" t="s">
        <v>11</v>
      </c>
      <c r="J296">
        <v>6317.46</v>
      </c>
      <c r="K296" t="s">
        <v>41</v>
      </c>
      <c r="L296" t="s">
        <v>65</v>
      </c>
    </row>
    <row r="297" spans="1:12" x14ac:dyDescent="0.25">
      <c r="A297">
        <v>10326</v>
      </c>
      <c r="B297">
        <v>397</v>
      </c>
      <c r="C297" s="1">
        <v>45017</v>
      </c>
      <c r="D297" t="s">
        <v>20</v>
      </c>
      <c r="E297" t="s">
        <v>10</v>
      </c>
      <c r="F297">
        <v>29001</v>
      </c>
      <c r="G297">
        <v>0</v>
      </c>
      <c r="H297">
        <v>34221.18</v>
      </c>
      <c r="I297" t="s">
        <v>11</v>
      </c>
      <c r="J297">
        <v>5220.18</v>
      </c>
      <c r="K297" t="s">
        <v>41</v>
      </c>
      <c r="L297" t="s">
        <v>65</v>
      </c>
    </row>
    <row r="298" spans="1:12" x14ac:dyDescent="0.25">
      <c r="A298">
        <v>10327</v>
      </c>
      <c r="B298">
        <v>398</v>
      </c>
      <c r="C298" s="1">
        <v>45017</v>
      </c>
      <c r="D298" t="s">
        <v>20</v>
      </c>
      <c r="E298" t="s">
        <v>10</v>
      </c>
      <c r="F298">
        <v>28998</v>
      </c>
      <c r="G298">
        <v>0</v>
      </c>
      <c r="H298">
        <v>34217.64</v>
      </c>
      <c r="I298" t="s">
        <v>11</v>
      </c>
      <c r="J298">
        <v>5219.6400000000003</v>
      </c>
      <c r="K298" t="s">
        <v>71</v>
      </c>
      <c r="L298" t="s">
        <v>65</v>
      </c>
    </row>
    <row r="299" spans="1:12" x14ac:dyDescent="0.25">
      <c r="A299">
        <v>10328</v>
      </c>
      <c r="B299">
        <v>399</v>
      </c>
      <c r="C299" s="1">
        <v>45017</v>
      </c>
      <c r="D299" t="s">
        <v>20</v>
      </c>
      <c r="E299" t="s">
        <v>10</v>
      </c>
      <c r="F299">
        <v>99999</v>
      </c>
      <c r="G299">
        <v>0</v>
      </c>
      <c r="H299">
        <v>117998.82</v>
      </c>
      <c r="I299" t="s">
        <v>11</v>
      </c>
      <c r="J299">
        <v>17999.82</v>
      </c>
      <c r="K299" t="s">
        <v>67</v>
      </c>
      <c r="L299" t="s">
        <v>50</v>
      </c>
    </row>
    <row r="300" spans="1:12" x14ac:dyDescent="0.25">
      <c r="A300">
        <v>10329</v>
      </c>
      <c r="B300">
        <v>400</v>
      </c>
      <c r="C300" s="1">
        <v>45017</v>
      </c>
      <c r="D300" t="s">
        <v>20</v>
      </c>
      <c r="E300" t="s">
        <v>10</v>
      </c>
      <c r="F300">
        <v>16500</v>
      </c>
      <c r="G300">
        <v>0</v>
      </c>
      <c r="H300">
        <v>19470</v>
      </c>
      <c r="I300" t="s">
        <v>11</v>
      </c>
      <c r="J300">
        <v>2970</v>
      </c>
      <c r="K300" t="s">
        <v>72</v>
      </c>
      <c r="L300" t="s">
        <v>50</v>
      </c>
    </row>
    <row r="301" spans="1:12" x14ac:dyDescent="0.25">
      <c r="A301">
        <v>10330</v>
      </c>
      <c r="B301">
        <v>401</v>
      </c>
      <c r="C301" s="1">
        <v>45017</v>
      </c>
      <c r="D301" t="s">
        <v>30</v>
      </c>
      <c r="E301" t="s">
        <v>10</v>
      </c>
      <c r="F301">
        <v>245000</v>
      </c>
      <c r="G301">
        <v>0</v>
      </c>
      <c r="H301">
        <v>289100</v>
      </c>
      <c r="I301" t="s">
        <v>11</v>
      </c>
      <c r="J301">
        <v>44100</v>
      </c>
      <c r="K301" t="s">
        <v>31</v>
      </c>
      <c r="L301" t="s">
        <v>32</v>
      </c>
    </row>
    <row r="302" spans="1:12" x14ac:dyDescent="0.25">
      <c r="A302">
        <v>10331</v>
      </c>
      <c r="B302">
        <v>402</v>
      </c>
      <c r="C302" s="1">
        <v>45061</v>
      </c>
      <c r="D302" t="s">
        <v>20</v>
      </c>
      <c r="E302" t="s">
        <v>10</v>
      </c>
      <c r="F302">
        <v>35130</v>
      </c>
      <c r="G302">
        <v>0</v>
      </c>
      <c r="H302">
        <v>41453.4</v>
      </c>
      <c r="I302" t="s">
        <v>11</v>
      </c>
      <c r="J302">
        <v>6323.4</v>
      </c>
      <c r="K302" t="s">
        <v>41</v>
      </c>
      <c r="L302" t="s">
        <v>65</v>
      </c>
    </row>
    <row r="303" spans="1:12" x14ac:dyDescent="0.25">
      <c r="A303">
        <v>10332</v>
      </c>
      <c r="B303">
        <v>403</v>
      </c>
      <c r="C303" s="1">
        <v>45061</v>
      </c>
      <c r="D303" t="s">
        <v>20</v>
      </c>
      <c r="E303" t="s">
        <v>10</v>
      </c>
      <c r="F303">
        <v>0</v>
      </c>
      <c r="G303">
        <v>0</v>
      </c>
      <c r="H303">
        <v>0</v>
      </c>
      <c r="I303" t="s">
        <v>11</v>
      </c>
      <c r="J303">
        <v>0</v>
      </c>
      <c r="K303" t="s">
        <v>54</v>
      </c>
      <c r="L303" t="s">
        <v>50</v>
      </c>
    </row>
    <row r="304" spans="1:12" x14ac:dyDescent="0.25">
      <c r="A304">
        <v>10333</v>
      </c>
      <c r="B304">
        <v>404</v>
      </c>
      <c r="C304" s="1">
        <v>45061</v>
      </c>
      <c r="D304" t="s">
        <v>20</v>
      </c>
      <c r="E304" t="s">
        <v>10</v>
      </c>
      <c r="F304">
        <v>58320</v>
      </c>
      <c r="G304">
        <v>8748</v>
      </c>
      <c r="H304">
        <v>58494.96</v>
      </c>
      <c r="I304" t="s">
        <v>11</v>
      </c>
      <c r="J304">
        <v>8922.9599999999991</v>
      </c>
      <c r="K304" t="s">
        <v>54</v>
      </c>
      <c r="L304" t="s">
        <v>16</v>
      </c>
    </row>
    <row r="305" spans="1:12" x14ac:dyDescent="0.25">
      <c r="A305">
        <v>10334</v>
      </c>
      <c r="B305">
        <v>405</v>
      </c>
      <c r="C305" s="1">
        <v>45061</v>
      </c>
      <c r="D305" t="s">
        <v>20</v>
      </c>
      <c r="E305" t="s">
        <v>10</v>
      </c>
      <c r="F305">
        <v>20250</v>
      </c>
      <c r="G305">
        <v>0</v>
      </c>
      <c r="H305">
        <v>23895</v>
      </c>
      <c r="I305" t="s">
        <v>11</v>
      </c>
      <c r="J305">
        <v>3645</v>
      </c>
      <c r="K305" t="s">
        <v>54</v>
      </c>
      <c r="L305" t="s">
        <v>22</v>
      </c>
    </row>
    <row r="306" spans="1:12" x14ac:dyDescent="0.25">
      <c r="A306">
        <v>10335</v>
      </c>
      <c r="B306">
        <v>406</v>
      </c>
      <c r="C306" s="1">
        <v>45083</v>
      </c>
      <c r="D306" t="s">
        <v>30</v>
      </c>
      <c r="E306" t="s">
        <v>10</v>
      </c>
      <c r="F306">
        <v>262500</v>
      </c>
      <c r="G306">
        <v>0</v>
      </c>
      <c r="H306">
        <v>309750</v>
      </c>
      <c r="I306" t="s">
        <v>11</v>
      </c>
      <c r="J306">
        <v>47250</v>
      </c>
      <c r="K306" t="s">
        <v>31</v>
      </c>
      <c r="L306" t="s">
        <v>32</v>
      </c>
    </row>
    <row r="307" spans="1:12" x14ac:dyDescent="0.25">
      <c r="A307">
        <v>10336</v>
      </c>
      <c r="B307">
        <v>407</v>
      </c>
      <c r="C307" s="1">
        <v>45083</v>
      </c>
      <c r="D307" t="s">
        <v>30</v>
      </c>
      <c r="E307" t="s">
        <v>10</v>
      </c>
      <c r="F307">
        <v>245000</v>
      </c>
      <c r="G307">
        <v>0</v>
      </c>
      <c r="H307">
        <v>289100</v>
      </c>
      <c r="I307" t="s">
        <v>11</v>
      </c>
      <c r="J307">
        <v>44100</v>
      </c>
      <c r="K307" t="s">
        <v>31</v>
      </c>
      <c r="L307" t="s">
        <v>32</v>
      </c>
    </row>
    <row r="308" spans="1:12" x14ac:dyDescent="0.25">
      <c r="A308">
        <v>10337</v>
      </c>
      <c r="B308">
        <v>408</v>
      </c>
      <c r="C308" s="1">
        <v>45083</v>
      </c>
      <c r="D308" t="s">
        <v>20</v>
      </c>
      <c r="E308" t="s">
        <v>10</v>
      </c>
      <c r="F308">
        <v>32400</v>
      </c>
      <c r="G308">
        <v>4860</v>
      </c>
      <c r="H308">
        <v>32497.200000000001</v>
      </c>
      <c r="I308" t="s">
        <v>11</v>
      </c>
      <c r="J308">
        <v>4957.2</v>
      </c>
      <c r="K308" t="s">
        <v>54</v>
      </c>
      <c r="L308" t="s">
        <v>16</v>
      </c>
    </row>
    <row r="309" spans="1:12" x14ac:dyDescent="0.25">
      <c r="A309">
        <v>10338</v>
      </c>
      <c r="B309">
        <v>409</v>
      </c>
      <c r="C309" s="1">
        <v>45083</v>
      </c>
      <c r="D309" t="s">
        <v>20</v>
      </c>
      <c r="E309" t="s">
        <v>10</v>
      </c>
      <c r="F309">
        <v>35100</v>
      </c>
      <c r="G309">
        <v>0</v>
      </c>
      <c r="H309">
        <v>41418</v>
      </c>
      <c r="I309" t="s">
        <v>11</v>
      </c>
      <c r="J309">
        <v>6318</v>
      </c>
      <c r="K309" t="s">
        <v>41</v>
      </c>
      <c r="L309" t="s">
        <v>65</v>
      </c>
    </row>
    <row r="310" spans="1:12" x14ac:dyDescent="0.25">
      <c r="A310">
        <v>10339</v>
      </c>
      <c r="B310">
        <v>410</v>
      </c>
      <c r="C310" s="1">
        <v>45155</v>
      </c>
      <c r="D310" t="s">
        <v>20</v>
      </c>
      <c r="E310" t="s">
        <v>10</v>
      </c>
      <c r="F310">
        <v>7980</v>
      </c>
      <c r="G310">
        <v>0</v>
      </c>
      <c r="H310">
        <v>9416.4</v>
      </c>
      <c r="I310" t="s">
        <v>11</v>
      </c>
      <c r="J310">
        <v>1436.4</v>
      </c>
      <c r="K310" t="s">
        <v>73</v>
      </c>
      <c r="L310" t="s">
        <v>22</v>
      </c>
    </row>
    <row r="311" spans="1:12" x14ac:dyDescent="0.25">
      <c r="A311">
        <v>10340</v>
      </c>
      <c r="B311">
        <v>411</v>
      </c>
      <c r="C311" s="1">
        <v>45156</v>
      </c>
      <c r="D311" t="s">
        <v>20</v>
      </c>
      <c r="E311" t="s">
        <v>10</v>
      </c>
      <c r="F311">
        <v>48400</v>
      </c>
      <c r="G311">
        <v>7260</v>
      </c>
      <c r="H311">
        <v>48545.2</v>
      </c>
      <c r="I311" t="s">
        <v>11</v>
      </c>
      <c r="J311">
        <v>7405.2</v>
      </c>
      <c r="K311" t="s">
        <v>73</v>
      </c>
      <c r="L311" t="s">
        <v>16</v>
      </c>
    </row>
    <row r="312" spans="1:12" x14ac:dyDescent="0.25">
      <c r="A312">
        <v>10341</v>
      </c>
      <c r="B312">
        <v>412</v>
      </c>
      <c r="C312" s="1">
        <v>45156</v>
      </c>
      <c r="D312" t="s">
        <v>20</v>
      </c>
      <c r="E312" t="s">
        <v>10</v>
      </c>
      <c r="F312">
        <v>27420</v>
      </c>
      <c r="G312">
        <v>0</v>
      </c>
      <c r="H312">
        <v>32355.599999999999</v>
      </c>
      <c r="I312" t="s">
        <v>11</v>
      </c>
      <c r="J312">
        <v>4935.6000000000004</v>
      </c>
      <c r="K312" t="s">
        <v>41</v>
      </c>
      <c r="L312" t="s">
        <v>50</v>
      </c>
    </row>
    <row r="313" spans="1:12" x14ac:dyDescent="0.25">
      <c r="A313">
        <v>10342</v>
      </c>
      <c r="B313">
        <v>413</v>
      </c>
      <c r="C313" s="1">
        <v>45156</v>
      </c>
      <c r="D313" t="s">
        <v>20</v>
      </c>
      <c r="E313" t="s">
        <v>10</v>
      </c>
      <c r="F313">
        <v>20925</v>
      </c>
      <c r="G313">
        <v>0</v>
      </c>
      <c r="H313">
        <v>24691.5</v>
      </c>
      <c r="I313" t="s">
        <v>11</v>
      </c>
      <c r="J313">
        <v>3766.5</v>
      </c>
      <c r="K313" t="s">
        <v>54</v>
      </c>
      <c r="L313" t="s">
        <v>22</v>
      </c>
    </row>
    <row r="314" spans="1:12" x14ac:dyDescent="0.25">
      <c r="A314">
        <v>10343</v>
      </c>
      <c r="B314">
        <v>414</v>
      </c>
      <c r="C314" s="1">
        <v>45156</v>
      </c>
      <c r="D314" t="s">
        <v>20</v>
      </c>
      <c r="E314" t="s">
        <v>10</v>
      </c>
      <c r="F314">
        <v>12555</v>
      </c>
      <c r="G314">
        <v>0</v>
      </c>
      <c r="H314">
        <v>14814.9</v>
      </c>
      <c r="I314" t="s">
        <v>11</v>
      </c>
      <c r="J314">
        <v>2259.9</v>
      </c>
      <c r="K314" t="s">
        <v>54</v>
      </c>
      <c r="L314" t="s">
        <v>18</v>
      </c>
    </row>
    <row r="315" spans="1:12" x14ac:dyDescent="0.25">
      <c r="A315">
        <v>10344</v>
      </c>
      <c r="B315">
        <v>415</v>
      </c>
      <c r="C315" s="1">
        <v>45156</v>
      </c>
      <c r="D315" t="s">
        <v>20</v>
      </c>
      <c r="E315" t="s">
        <v>10</v>
      </c>
      <c r="F315">
        <v>37293</v>
      </c>
      <c r="G315">
        <v>0</v>
      </c>
      <c r="H315">
        <v>44005.74</v>
      </c>
      <c r="I315" t="s">
        <v>11</v>
      </c>
      <c r="J315">
        <v>6712.74</v>
      </c>
      <c r="K315" t="s">
        <v>41</v>
      </c>
      <c r="L315" t="s">
        <v>65</v>
      </c>
    </row>
    <row r="321" spans="10:12" x14ac:dyDescent="0.25">
      <c r="J321">
        <f t="array" ref="J321">SUM(1/COUNTIF(Table1[ClientName],Table1[ClientName]))</f>
        <v>43.000000000000028</v>
      </c>
    </row>
    <row r="322" spans="10:12" ht="15.75" x14ac:dyDescent="0.3">
      <c r="J322">
        <f t="array" ref="J322">SUM(1/COUNTIF(Table1[PublicationName],Table1[PublicationName]))</f>
        <v>11.000000000000011</v>
      </c>
      <c r="L322" s="10" t="s">
        <v>95</v>
      </c>
    </row>
    <row r="323" spans="10:12" x14ac:dyDescent="0.25">
      <c r="J323">
        <f t="array" ref="J323">SUM(1/COUNTIF(Table1[RisterOrderNo],Table1[RisterOrderNo]))</f>
        <v>314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4D9B7-0AF0-4EB3-BE82-6AAAAFBC93C8}">
  <dimension ref="A1:B110"/>
  <sheetViews>
    <sheetView showGridLines="0" tabSelected="1" zoomScale="85" zoomScaleNormal="85" workbookViewId="0">
      <selection activeCell="E8" sqref="E8"/>
    </sheetView>
  </sheetViews>
  <sheetFormatPr defaultRowHeight="15" x14ac:dyDescent="0.25"/>
  <cols>
    <col min="1" max="1" width="113" customWidth="1"/>
    <col min="2" max="2" width="41.85546875" customWidth="1"/>
  </cols>
  <sheetData>
    <row r="1" spans="1:2" ht="33" customHeight="1" x14ac:dyDescent="0.25">
      <c r="A1" s="3" t="s">
        <v>76</v>
      </c>
      <c r="B1" s="8"/>
    </row>
    <row r="2" spans="1:2" ht="42" customHeight="1" x14ac:dyDescent="0.25">
      <c r="A2" s="3" t="s">
        <v>94</v>
      </c>
      <c r="B2" s="8"/>
    </row>
    <row r="3" spans="1:2" ht="42" customHeight="1" x14ac:dyDescent="0.25">
      <c r="A3" s="9"/>
      <c r="B3" s="2"/>
    </row>
    <row r="4" spans="1:2" ht="27" customHeight="1" x14ac:dyDescent="0.25">
      <c r="A4" s="9"/>
      <c r="B4" s="2"/>
    </row>
    <row r="5" spans="1:2" ht="27" customHeight="1" x14ac:dyDescent="0.25">
      <c r="A5" s="9"/>
      <c r="B5" s="2"/>
    </row>
    <row r="6" spans="1:2" x14ac:dyDescent="0.25">
      <c r="A6" s="2"/>
      <c r="B6" s="2"/>
    </row>
    <row r="7" spans="1:2" ht="20.25" customHeight="1" x14ac:dyDescent="0.25">
      <c r="A7" s="6" t="s">
        <v>80</v>
      </c>
      <c r="B7" s="2"/>
    </row>
    <row r="8" spans="1:2" x14ac:dyDescent="0.25">
      <c r="A8" s="2"/>
      <c r="B8" s="2"/>
    </row>
    <row r="9" spans="1:2" x14ac:dyDescent="0.25">
      <c r="A9" s="2"/>
      <c r="B9" s="2"/>
    </row>
    <row r="10" spans="1:2" x14ac:dyDescent="0.25">
      <c r="A10" s="2"/>
      <c r="B10" s="2"/>
    </row>
    <row r="11" spans="1:2" x14ac:dyDescent="0.25">
      <c r="A11" s="2"/>
      <c r="B11" s="2"/>
    </row>
    <row r="12" spans="1:2" x14ac:dyDescent="0.25">
      <c r="A12" s="2"/>
      <c r="B12" s="2"/>
    </row>
    <row r="13" spans="1:2" x14ac:dyDescent="0.25">
      <c r="A13" s="2"/>
      <c r="B13" s="2"/>
    </row>
    <row r="14" spans="1:2" x14ac:dyDescent="0.25">
      <c r="A14" s="2"/>
      <c r="B14" s="2"/>
    </row>
    <row r="15" spans="1:2" x14ac:dyDescent="0.25">
      <c r="A15" s="2"/>
      <c r="B15" s="2"/>
    </row>
    <row r="16" spans="1:2" x14ac:dyDescent="0.25">
      <c r="A16" s="2"/>
      <c r="B16" s="2"/>
    </row>
    <row r="17" spans="1:2" x14ac:dyDescent="0.25">
      <c r="A17" s="2"/>
      <c r="B17" s="2"/>
    </row>
    <row r="18" spans="1:2" x14ac:dyDescent="0.25">
      <c r="A18" s="2"/>
      <c r="B18" s="2"/>
    </row>
    <row r="19" spans="1:2" x14ac:dyDescent="0.25">
      <c r="A19" s="2"/>
      <c r="B19" s="2"/>
    </row>
    <row r="20" spans="1:2" x14ac:dyDescent="0.25">
      <c r="A20" s="2"/>
      <c r="B20" s="2"/>
    </row>
    <row r="21" spans="1:2" x14ac:dyDescent="0.25">
      <c r="A21" s="2"/>
      <c r="B21" s="2"/>
    </row>
    <row r="22" spans="1:2" x14ac:dyDescent="0.25">
      <c r="A22" s="2"/>
      <c r="B22" s="2"/>
    </row>
    <row r="23" spans="1:2" x14ac:dyDescent="0.25">
      <c r="A23" s="2"/>
      <c r="B23" s="2"/>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row r="39" spans="1:2" x14ac:dyDescent="0.25">
      <c r="A39" s="2"/>
      <c r="B39" s="2"/>
    </row>
    <row r="40" spans="1:2" x14ac:dyDescent="0.25">
      <c r="A40" s="2"/>
      <c r="B40" s="2"/>
    </row>
    <row r="41" spans="1:2" x14ac:dyDescent="0.25">
      <c r="A41" s="2"/>
      <c r="B41" s="2"/>
    </row>
    <row r="42" spans="1:2" x14ac:dyDescent="0.25">
      <c r="A42" s="2"/>
      <c r="B42" s="2"/>
    </row>
    <row r="43" spans="1:2" x14ac:dyDescent="0.25">
      <c r="A43" s="2"/>
      <c r="B43" s="2"/>
    </row>
    <row r="44" spans="1:2" x14ac:dyDescent="0.25">
      <c r="A44" s="2"/>
      <c r="B44" s="2"/>
    </row>
    <row r="45" spans="1:2" x14ac:dyDescent="0.25">
      <c r="A45" s="2"/>
      <c r="B45" s="2"/>
    </row>
    <row r="46" spans="1:2" x14ac:dyDescent="0.25">
      <c r="A46" s="2"/>
      <c r="B46" s="2"/>
    </row>
    <row r="47" spans="1:2" x14ac:dyDescent="0.25">
      <c r="A47" s="2"/>
      <c r="B47" s="2"/>
    </row>
    <row r="48" spans="1:2"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row r="58" spans="1:2" x14ac:dyDescent="0.25">
      <c r="A58" s="2"/>
      <c r="B58" s="2"/>
    </row>
    <row r="59" spans="1:2" x14ac:dyDescent="0.25">
      <c r="A59" s="2"/>
      <c r="B59" s="2"/>
    </row>
    <row r="60" spans="1:2" x14ac:dyDescent="0.25">
      <c r="A60" s="2"/>
      <c r="B60" s="2"/>
    </row>
    <row r="61" spans="1:2" x14ac:dyDescent="0.25">
      <c r="A61" s="2"/>
      <c r="B61" s="2"/>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row r="72" spans="1:2" x14ac:dyDescent="0.25">
      <c r="A72" s="2"/>
      <c r="B72" s="2"/>
    </row>
    <row r="73" spans="1:2" x14ac:dyDescent="0.25">
      <c r="A73" s="2"/>
      <c r="B73" s="2"/>
    </row>
    <row r="74" spans="1:2" x14ac:dyDescent="0.25">
      <c r="A74" s="2"/>
      <c r="B74" s="2"/>
    </row>
    <row r="75" spans="1:2" x14ac:dyDescent="0.25">
      <c r="A75" s="2"/>
      <c r="B75" s="2"/>
    </row>
    <row r="76" spans="1:2" x14ac:dyDescent="0.25">
      <c r="A76" s="2"/>
      <c r="B76" s="2"/>
    </row>
    <row r="77" spans="1:2" x14ac:dyDescent="0.25">
      <c r="A77" s="2"/>
      <c r="B77" s="2"/>
    </row>
    <row r="78" spans="1:2" x14ac:dyDescent="0.25">
      <c r="A78" s="2"/>
      <c r="B78" s="2"/>
    </row>
    <row r="79" spans="1:2" x14ac:dyDescent="0.25">
      <c r="A79" s="2"/>
      <c r="B79" s="2"/>
    </row>
    <row r="80" spans="1:2"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TotalClient</vt:lpstr>
      <vt:lpstr>PUB.BY AD_COUNT</vt:lpstr>
      <vt:lpstr>TOP CLIENTS</vt:lpstr>
      <vt:lpstr>AREA WISE ADS</vt:lpstr>
      <vt:lpstr>AMOUNT_STATUS</vt:lpstr>
      <vt:lpstr>INCOME BY CITY</vt:lpstr>
      <vt:lpstr>PUBLICATION WISE ADS</vt:lpstr>
      <vt:lpstr>YEAR WISE ADS</vt:lpstr>
      <vt:lpstr>BILL &amp; CIMISSION</vt:lpstr>
      <vt:lpstr>BrandC.Data</vt:lpstr>
      <vt:lpstr>Final Dashaboard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Samruddhi Suryavanshi</dc:creator>
  <cp:lastModifiedBy>Samruddhi Suryavanshi</cp:lastModifiedBy>
  <dcterms:created xsi:type="dcterms:W3CDTF">2023-09-15T09:38:04Z</dcterms:created>
  <dcterms:modified xsi:type="dcterms:W3CDTF">2023-10-10T05:39:36Z</dcterms:modified>
</cp:coreProperties>
</file>