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7/pslab/misc/"/>
    </mc:Choice>
  </mc:AlternateContent>
  <xr:revisionPtr revIDLastSave="0" documentId="13_ncr:1_{4F15E51C-BABB-B443-8669-5D3F02800EDE}" xr6:coauthVersionLast="47" xr6:coauthVersionMax="48" xr10:uidLastSave="{00000000-0000-0000-0000-000000000000}"/>
  <bookViews>
    <workbookView xWindow="0" yWindow="500" windowWidth="28800" windowHeight="17500" activeTab="6" xr2:uid="{943B2E37-88DD-A44F-A64B-AB8A8757E4DB}"/>
  </bookViews>
  <sheets>
    <sheet name="DATOS ELV" sheetId="1" r:id="rId1"/>
    <sheet name="Etapas Minimas" sheetId="5" r:id="rId2"/>
    <sheet name="Rmin" sheetId="3" r:id="rId3"/>
    <sheet name="1.5Rmin" sheetId="4" r:id="rId4"/>
    <sheet name="3Rmin" sheetId="6" r:id="rId5"/>
    <sheet name="4.5Rmin" sheetId="7" r:id="rId6"/>
    <sheet name="6Rmin" sheetId="8" r:id="rId7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8" l="1"/>
  <c r="J8" i="8"/>
  <c r="I8" i="8"/>
  <c r="J7" i="8"/>
  <c r="J6" i="8"/>
  <c r="J5" i="8"/>
  <c r="I5" i="8"/>
  <c r="J3" i="8"/>
  <c r="I3" i="8"/>
  <c r="D7" i="8"/>
  <c r="D6" i="8"/>
  <c r="D5" i="8"/>
  <c r="C3" i="8"/>
  <c r="D10" i="8"/>
  <c r="C10" i="8"/>
  <c r="C9" i="8"/>
  <c r="D8" i="8"/>
  <c r="C8" i="8"/>
  <c r="C7" i="8"/>
  <c r="C6" i="8"/>
  <c r="C5" i="8"/>
  <c r="C2" i="8"/>
  <c r="J10" i="7"/>
  <c r="I9" i="7"/>
  <c r="J8" i="7"/>
  <c r="I8" i="7"/>
  <c r="I6" i="7"/>
  <c r="J6" i="7"/>
  <c r="J5" i="7"/>
  <c r="I5" i="7"/>
  <c r="J3" i="7"/>
  <c r="I3" i="7"/>
  <c r="C3" i="7"/>
  <c r="D5" i="7"/>
  <c r="D10" i="7"/>
  <c r="C9" i="7"/>
  <c r="C10" i="7" s="1"/>
  <c r="D8" i="7"/>
  <c r="C8" i="7"/>
  <c r="C7" i="7"/>
  <c r="D6" i="7"/>
  <c r="C6" i="7"/>
  <c r="C5" i="7"/>
  <c r="C2" i="7"/>
  <c r="J4" i="4"/>
  <c r="D10" i="4"/>
  <c r="I12" i="6"/>
  <c r="J11" i="6"/>
  <c r="I11" i="6"/>
  <c r="I9" i="6"/>
  <c r="J8" i="6"/>
  <c r="I8" i="6"/>
  <c r="J7" i="6"/>
  <c r="I6" i="6"/>
  <c r="J5" i="6"/>
  <c r="I5" i="6"/>
  <c r="J3" i="6"/>
  <c r="I3" i="6"/>
  <c r="D5" i="5"/>
  <c r="C5" i="5"/>
  <c r="C11" i="5" s="1"/>
  <c r="D10" i="6"/>
  <c r="C8" i="6"/>
  <c r="D5" i="6"/>
  <c r="D6" i="6"/>
  <c r="C7" i="6"/>
  <c r="D8" i="6"/>
  <c r="C9" i="6"/>
  <c r="C10" i="6" s="1"/>
  <c r="I10" i="8" a="1"/>
  <c r="I7" i="8" a="1"/>
  <c r="J4" i="8" a="1"/>
  <c r="I4" i="8" a="1"/>
  <c r="I10" i="8" l="1"/>
  <c r="I7" i="8"/>
  <c r="J4" i="8"/>
  <c r="I4" i="8"/>
  <c r="D9" i="8"/>
  <c r="D7" i="7"/>
  <c r="D9" i="7"/>
  <c r="I15" i="4"/>
  <c r="J13" i="4"/>
  <c r="J10" i="4"/>
  <c r="J7" i="4"/>
  <c r="J6" i="4"/>
  <c r="I6" i="4"/>
  <c r="C9" i="4"/>
  <c r="D8" i="4"/>
  <c r="C8" i="4"/>
  <c r="C7" i="4"/>
  <c r="I5" i="4" s="1"/>
  <c r="I8" i="4" s="1"/>
  <c r="D6" i="4"/>
  <c r="D5" i="4"/>
  <c r="J3" i="4" s="1"/>
  <c r="J10" i="5"/>
  <c r="K9" i="5"/>
  <c r="J8" i="5"/>
  <c r="J7" i="5"/>
  <c r="K7" i="5"/>
  <c r="K4" i="5"/>
  <c r="J4" i="5"/>
  <c r="D10" i="5"/>
  <c r="D9" i="5"/>
  <c r="C6" i="5"/>
  <c r="C10" i="5"/>
  <c r="C6" i="6" s="1"/>
  <c r="D4" i="5"/>
  <c r="D11" i="5" s="1"/>
  <c r="C12" i="5" s="1"/>
  <c r="C2" i="6" s="1"/>
  <c r="C3" i="6" s="1"/>
  <c r="D7" i="6" s="1"/>
  <c r="C4" i="5"/>
  <c r="D3" i="5"/>
  <c r="C3" i="5"/>
  <c r="C12" i="3"/>
  <c r="D9" i="3"/>
  <c r="D10" i="3"/>
  <c r="D11" i="3"/>
  <c r="C11" i="3"/>
  <c r="D9" i="6" l="1"/>
  <c r="C2" i="4"/>
  <c r="C3" i="4" s="1"/>
  <c r="D7" i="4" s="1"/>
  <c r="J5" i="4" s="1"/>
  <c r="J8" i="4" s="1"/>
  <c r="C6" i="4"/>
  <c r="I11" i="4"/>
  <c r="I14" i="4" s="1"/>
  <c r="C10" i="4"/>
  <c r="D6" i="5"/>
  <c r="C9" i="5"/>
  <c r="C5" i="6" l="1"/>
  <c r="C5" i="4"/>
  <c r="I3" i="4" s="1"/>
  <c r="D9" i="4"/>
  <c r="J11" i="4" s="1"/>
  <c r="J14" i="4" s="1"/>
  <c r="C10" i="3"/>
  <c r="C9" i="3"/>
  <c r="D3" i="3"/>
  <c r="C3" i="3"/>
  <c r="D4" i="3"/>
  <c r="D6" i="3" s="1"/>
  <c r="C4" i="3"/>
  <c r="C5" i="3"/>
  <c r="C6" i="3"/>
  <c r="Q5" i="1"/>
  <c r="P5" i="1"/>
  <c r="Q4" i="1"/>
  <c r="P4" i="1"/>
  <c r="Q3" i="1"/>
  <c r="P3" i="1"/>
  <c r="D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<sst xmlns="http://schemas.openxmlformats.org/spreadsheetml/2006/main" count="96" uniqueCount="40">
  <si>
    <t>ELV</t>
  </si>
  <si>
    <t>x</t>
  </si>
  <si>
    <t>y</t>
  </si>
  <si>
    <t>Hliq</t>
  </si>
  <si>
    <t>Hvap</t>
  </si>
  <si>
    <t>Destilado</t>
  </si>
  <si>
    <t>Fondo</t>
  </si>
  <si>
    <t>Alimentación</t>
  </si>
  <si>
    <t>D</t>
  </si>
  <si>
    <t>x_D</t>
  </si>
  <si>
    <t>F</t>
  </si>
  <si>
    <t>kmol / h</t>
  </si>
  <si>
    <t>z</t>
  </si>
  <si>
    <t>T</t>
  </si>
  <si>
    <t>˚C</t>
  </si>
  <si>
    <t>Liq Sat.</t>
  </si>
  <si>
    <t>B</t>
  </si>
  <si>
    <t>x_B</t>
  </si>
  <si>
    <t>X</t>
  </si>
  <si>
    <t>Y</t>
  </si>
  <si>
    <t>Etapas</t>
  </si>
  <si>
    <t>H Vapor</t>
  </si>
  <si>
    <t>H Liquido</t>
  </si>
  <si>
    <t>Q' min</t>
  </si>
  <si>
    <t>Q'' min</t>
  </si>
  <si>
    <t>Hvo</t>
  </si>
  <si>
    <t>Hlo</t>
  </si>
  <si>
    <t>Q'min</t>
  </si>
  <si>
    <t>Rmin</t>
  </si>
  <si>
    <t>H</t>
  </si>
  <si>
    <t>R</t>
  </si>
  <si>
    <t>Hv1</t>
  </si>
  <si>
    <t>Hl0</t>
  </si>
  <si>
    <t>Q'</t>
  </si>
  <si>
    <t>Q''</t>
  </si>
  <si>
    <t>b</t>
  </si>
  <si>
    <t>ahorita lo ando haciendo por ojo, luego si se ve feo interpolo, pero solo si se ve feo</t>
  </si>
  <si>
    <t>Se supone que queda muy cercano, pero pues no se ve muy cercano si me preguntas a mi</t>
  </si>
  <si>
    <t>Hv0</t>
  </si>
  <si>
    <t>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</si>
</sst>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4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3" xfId="1" xr:uid="{04AEDF00-BC6F-B840-8356-95DEE4CE2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Equilibrio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14-8749-9190-DEDC856B29B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414-8749-9190-DEDC856B2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scatterChart>
        <c:scatterStyle val="lineMarker"/>
        <c:varyColors val="0"/>
        <c:ser>
          <c:idx val="2"/>
          <c:order val="2"/>
          <c:tx>
            <c:v>Destilado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'DATOS ELV'!$P$3</c:f>
              <c:numCache>
                <c:formatCode>General</c:formatCode>
                <c:ptCount val="1"/>
                <c:pt idx="0">
                  <c:v>0.72</c:v>
                </c:pt>
              </c:numCache>
            </c:numRef>
          </c:xVal>
          <c:yVal>
            <c:numRef>
              <c:f>'DATOS ELV'!$Q$3</c:f>
              <c:numCache>
                <c:formatCode>General</c:formatCode>
                <c:ptCount val="1"/>
                <c:pt idx="0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14-8749-9190-DEDC856B29B3}"/>
            </c:ext>
          </c:extLst>
        </c:ser>
        <c:ser>
          <c:idx val="3"/>
          <c:order val="3"/>
          <c:tx>
            <c:v>Fondo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ELV'!$P$4</c:f>
              <c:numCache>
                <c:formatCode>General</c:formatCode>
                <c:ptCount val="1"/>
                <c:pt idx="0">
                  <c:v>0.05</c:v>
                </c:pt>
              </c:numCache>
            </c:numRef>
          </c:xVal>
          <c:yVal>
            <c:numRef>
              <c:f>'DATOS ELV'!$Q$4</c:f>
              <c:numCache>
                <c:formatCode>General</c:formatCode>
                <c:ptCount val="1"/>
                <c:pt idx="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14-8749-9190-DEDC856B29B3}"/>
            </c:ext>
          </c:extLst>
        </c:ser>
        <c:ser>
          <c:idx val="4"/>
          <c:order val="4"/>
          <c:tx>
            <c:v>Alimentación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ELV'!$P$5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'DATOS ELV'!$Q$5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14-8749-9190-DEDC856B2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valAx>
        <c:axId val="19484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4592"/>
        <c:crosses val="autoZero"/>
        <c:crossBetween val="midCat"/>
      </c:valAx>
      <c:valAx>
        <c:axId val="19484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Vapor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xVal>
          <c:yVal>
            <c:numRef>
              <c:f>'DATOS ELV'!$M$3:$M$103</c:f>
              <c:numCache>
                <c:formatCode>General</c:formatCode>
                <c:ptCount val="101"/>
                <c:pt idx="0">
                  <c:v>46116.084318900321</c:v>
                </c:pt>
                <c:pt idx="1">
                  <c:v>46641.394092544404</c:v>
                </c:pt>
                <c:pt idx="2">
                  <c:v>46932.938903185401</c:v>
                </c:pt>
                <c:pt idx="3">
                  <c:v>47114.517822577262</c:v>
                </c:pt>
                <c:pt idx="4">
                  <c:v>47237.218930248098</c:v>
                </c:pt>
                <c:pt idx="5">
                  <c:v>47325.240544343193</c:v>
                </c:pt>
                <c:pt idx="6">
                  <c:v>47391.320502461371</c:v>
                </c:pt>
                <c:pt idx="7">
                  <c:v>47442.733138335519</c:v>
                </c:pt>
                <c:pt idx="8">
                  <c:v>47483.907576513579</c:v>
                </c:pt>
                <c:pt idx="9">
                  <c:v>47517.683432586804</c:v>
                </c:pt>
                <c:pt idx="10">
                  <c:v>47545.959907936784</c:v>
                </c:pt>
                <c:pt idx="11">
                  <c:v>47570.05291696034</c:v>
                </c:pt>
                <c:pt idx="12">
                  <c:v>47590.901980288836</c:v>
                </c:pt>
                <c:pt idx="13">
                  <c:v>47609.195431583648</c:v>
                </c:pt>
                <c:pt idx="14">
                  <c:v>47625.449071631367</c:v>
                </c:pt>
                <c:pt idx="15">
                  <c:v>47640.057199012459</c:v>
                </c:pt>
                <c:pt idx="16">
                  <c:v>47653.326665022112</c:v>
                </c:pt>
                <c:pt idx="17">
                  <c:v>47665.500171268941</c:v>
                </c:pt>
                <c:pt idx="18">
                  <c:v>47676.772563438812</c:v>
                </c:pt>
                <c:pt idx="19">
                  <c:v>47687.302454031997</c:v>
                </c:pt>
                <c:pt idx="20">
                  <c:v>47697.22066219533</c:v>
                </c:pt>
                <c:pt idx="21">
                  <c:v>47706.636442394432</c:v>
                </c:pt>
                <c:pt idx="22">
                  <c:v>47715.642150008469</c:v>
                </c:pt>
                <c:pt idx="23">
                  <c:v>47724.316784420938</c:v>
                </c:pt>
                <c:pt idx="24">
                  <c:v>47732.72871441632</c:v>
                </c:pt>
                <c:pt idx="25">
                  <c:v>47740.93780011202</c:v>
                </c:pt>
                <c:pt idx="26">
                  <c:v>47748.997064310985</c:v>
                </c:pt>
                <c:pt idx="27">
                  <c:v>47756.954023810664</c:v>
                </c:pt>
                <c:pt idx="28">
                  <c:v>47764.851761659113</c:v>
                </c:pt>
                <c:pt idx="29">
                  <c:v>47772.729800398272</c:v>
                </c:pt>
                <c:pt idx="30">
                  <c:v>47780.624821318474</c:v>
                </c:pt>
                <c:pt idx="31">
                  <c:v>47788.571263858605</c:v>
                </c:pt>
                <c:pt idx="32">
                  <c:v>47796.601831308355</c:v>
                </c:pt>
                <c:pt idx="33">
                  <c:v>47804.747923068906</c:v>
                </c:pt>
                <c:pt idx="34">
                  <c:v>47813.040009329146</c:v>
                </c:pt>
                <c:pt idx="35">
                  <c:v>47821.507960710536</c:v>
                </c:pt>
                <c:pt idx="36">
                  <c:v>47830.181342936667</c:v>
                </c:pt>
                <c:pt idx="37">
                  <c:v>47839.089684690138</c:v>
                </c:pt>
                <c:pt idx="38">
                  <c:v>47848.262725378576</c:v>
                </c:pt>
                <c:pt idx="39">
                  <c:v>47857.730648437544</c:v>
                </c:pt>
                <c:pt idx="40">
                  <c:v>47867.524304970946</c:v>
                </c:pt>
                <c:pt idx="41">
                  <c:v>47877.675431911033</c:v>
                </c:pt>
                <c:pt idx="42">
                  <c:v>47888.216868428222</c:v>
                </c:pt>
                <c:pt idx="43">
                  <c:v>47899.182774004257</c:v>
                </c:pt>
                <c:pt idx="44">
                  <c:v>47910.608851377132</c:v>
                </c:pt>
                <c:pt idx="45">
                  <c:v>47922.532577457823</c:v>
                </c:pt>
                <c:pt idx="46">
                  <c:v>47934.993445295113</c:v>
                </c:pt>
                <c:pt idx="47">
                  <c:v>47948.033220217985</c:v>
                </c:pt>
                <c:pt idx="48">
                  <c:v>47961.696213414616</c:v>
                </c:pt>
                <c:pt idx="49">
                  <c:v>47976.029576408073</c:v>
                </c:pt>
                <c:pt idx="50">
                  <c:v>47991.08362016709</c:v>
                </c:pt>
                <c:pt idx="51">
                  <c:v>48006.912162974651</c:v>
                </c:pt>
                <c:pt idx="52">
                  <c:v>48023.572911523042</c:v>
                </c:pt>
                <c:pt idx="53">
                  <c:v>48041.127880163571</c:v>
                </c:pt>
                <c:pt idx="54">
                  <c:v>48059.643855240458</c:v>
                </c:pt>
                <c:pt idx="55">
                  <c:v>48079.192908531484</c:v>
                </c:pt>
                <c:pt idx="56">
                  <c:v>48099.852970112413</c:v>
                </c:pt>
                <c:pt idx="57">
                  <c:v>48121.708467455515</c:v>
                </c:pt>
                <c:pt idx="58">
                  <c:v>48144.851041320755</c:v>
                </c:pt>
                <c:pt idx="59">
                  <c:v>48169.380349907966</c:v>
                </c:pt>
                <c:pt idx="60">
                  <c:v>48195.404974721052</c:v>
                </c:pt>
                <c:pt idx="61">
                  <c:v>48223.043443881026</c:v>
                </c:pt>
                <c:pt idx="62">
                  <c:v>48252.425391360368</c:v>
                </c:pt>
                <c:pt idx="63">
                  <c:v>48283.692873905529</c:v>
                </c:pt>
                <c:pt idx="64">
                  <c:v>48317.001871389024</c:v>
                </c:pt>
                <c:pt idx="65">
                  <c:v>48352.52400114818</c:v>
                </c:pt>
                <c:pt idx="66">
                  <c:v>48390.448482723092</c:v>
                </c:pt>
                <c:pt idx="67">
                  <c:v>48430.984396554566</c:v>
                </c:pt>
                <c:pt idx="68">
                  <c:v>48474.363288966699</c:v>
                </c:pt>
                <c:pt idx="69">
                  <c:v>48520.842186550668</c:v>
                </c:pt>
                <c:pt idx="70">
                  <c:v>48570.707096418249</c:v>
                </c:pt>
                <c:pt idx="71">
                  <c:v>48624.277085393529</c:v>
                </c:pt>
                <c:pt idx="72">
                  <c:v>48681.909051954499</c:v>
                </c:pt>
                <c:pt idx="73">
                  <c:v>48744.003330798732</c:v>
                </c:pt>
                <c:pt idx="74">
                  <c:v>48811.010302835304</c:v>
                </c:pt>
                <c:pt idx="75">
                  <c:v>48883.438225254809</c:v>
                </c:pt>
                <c:pt idx="76">
                  <c:v>48961.862549848323</c:v>
                </c:pt>
                <c:pt idx="77">
                  <c:v>49046.937066632374</c:v>
                </c:pt>
                <c:pt idx="78">
                  <c:v>49139.40729911079</c:v>
                </c:pt>
                <c:pt idx="79">
                  <c:v>49240.126694027713</c:v>
                </c:pt>
                <c:pt idx="80">
                  <c:v>49350.076301702473</c:v>
                </c:pt>
                <c:pt idx="81">
                  <c:v>49470.38884614758</c:v>
                </c:pt>
                <c:pt idx="82">
                  <c:v>49602.378355621331</c:v>
                </c:pt>
                <c:pt idx="83">
                  <c:v>49747.576890209952</c:v>
                </c:pt>
                <c:pt idx="84">
                  <c:v>49907.780400864358</c:v>
                </c:pt>
                <c:pt idx="85">
                  <c:v>50085.106438034025</c:v>
                </c:pt>
                <c:pt idx="86">
                  <c:v>50282.06737640818</c:v>
                </c:pt>
                <c:pt idx="87">
                  <c:v>50501.664151365505</c:v>
                </c:pt>
                <c:pt idx="88">
                  <c:v>50747.507385341851</c:v>
                </c:pt>
                <c:pt idx="89">
                  <c:v>51023.975478265464</c:v>
                </c:pt>
                <c:pt idx="90">
                  <c:v>51336.423139776547</c:v>
                </c:pt>
                <c:pt idx="91">
                  <c:v>51691.459555402958</c:v>
                </c:pt>
                <c:pt idx="92">
                  <c:v>52097.323832646754</c:v>
                </c:pt>
                <c:pt idx="93">
                  <c:v>52564.397998010121</c:v>
                </c:pt>
                <c:pt idx="94">
                  <c:v>53105.916810947514</c:v>
                </c:pt>
                <c:pt idx="95">
                  <c:v>53738.962345091204</c:v>
                </c:pt>
                <c:pt idx="96">
                  <c:v>54485.874470288465</c:v>
                </c:pt>
                <c:pt idx="97">
                  <c:v>55376.272363266966</c:v>
                </c:pt>
                <c:pt idx="98">
                  <c:v>56449.973162368886</c:v>
                </c:pt>
                <c:pt idx="99">
                  <c:v>57761.210675704882</c:v>
                </c:pt>
                <c:pt idx="100">
                  <c:v>59384.66695713329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0B-E846-BFA0-30C78846A2FD}"/>
            </c:ext>
          </c:extLst>
        </c:ser>
        <c:ser>
          <c:idx val="1"/>
          <c:order val="1"/>
          <c:tx>
            <c:v>H liquido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ELV'!$L$3:$L$103</c:f>
              <c:numCache>
                <c:formatCode>General</c:formatCode>
                <c:ptCount val="101"/>
                <c:pt idx="0">
                  <c:v>6831.0580502223138</c:v>
                </c:pt>
                <c:pt idx="1">
                  <c:v>6365.1961189297945</c:v>
                </c:pt>
                <c:pt idx="2">
                  <c:v>6133.6095866216638</c:v>
                </c:pt>
                <c:pt idx="3">
                  <c:v>6013.7882828810161</c:v>
                </c:pt>
                <c:pt idx="4">
                  <c:v>5952.2323948405201</c:v>
                </c:pt>
                <c:pt idx="5">
                  <c:v>5923.0585793798673</c:v>
                </c:pt>
                <c:pt idx="6">
                  <c:v>5912.669226570014</c:v>
                </c:pt>
                <c:pt idx="7">
                  <c:v>5913.4426431632055</c:v>
                </c:pt>
                <c:pt idx="8">
                  <c:v>5920.8836102234072</c:v>
                </c:pt>
                <c:pt idx="9">
                  <c:v>5932.2316885829041</c:v>
                </c:pt>
                <c:pt idx="10">
                  <c:v>5945.736903305723</c:v>
                </c:pt>
                <c:pt idx="11">
                  <c:v>5960.261846755272</c:v>
                </c:pt>
                <c:pt idx="12">
                  <c:v>5975.0530647854275</c:v>
                </c:pt>
                <c:pt idx="13">
                  <c:v>5989.6045991399624</c:v>
                </c:pt>
                <c:pt idx="14">
                  <c:v>6003.5738368169159</c:v>
                </c:pt>
                <c:pt idx="15">
                  <c:v>6016.7281372549241</c:v>
                </c:pt>
                <c:pt idx="16">
                  <c:v>6028.9101458892765</c:v>
                </c:pt>
                <c:pt idx="17">
                  <c:v>6040.0147686630607</c:v>
                </c:pt>
                <c:pt idx="18">
                  <c:v>6049.9736016234838</c:v>
                </c:pt>
                <c:pt idx="19">
                  <c:v>6058.7442300222529</c:v>
                </c:pt>
                <c:pt idx="20">
                  <c:v>6066.3027693826607</c:v>
                </c:pt>
                <c:pt idx="21">
                  <c:v>6072.6386021126491</c:v>
                </c:pt>
                <c:pt idx="22">
                  <c:v>6077.7506239177765</c:v>
                </c:pt>
                <c:pt idx="23">
                  <c:v>6081.6445428309626</c:v>
                </c:pt>
                <c:pt idx="24">
                  <c:v>6084.3309212269842</c:v>
                </c:pt>
                <c:pt idx="25">
                  <c:v>6085.8237482116792</c:v>
                </c:pt>
                <c:pt idx="26">
                  <c:v>6086.13939438739</c:v>
                </c:pt>
                <c:pt idx="27">
                  <c:v>6085.2958448649606</c:v>
                </c:pt>
                <c:pt idx="28">
                  <c:v>6083.3121364062627</c:v>
                </c:pt>
                <c:pt idx="29">
                  <c:v>6080.2079454565464</c:v>
                </c:pt>
                <c:pt idx="30">
                  <c:v>6076.0032884800721</c:v>
                </c:pt>
                <c:pt idx="31">
                  <c:v>6070.7183064127112</c:v>
                </c:pt>
                <c:pt idx="32">
                  <c:v>6064.3731124994492</c:v>
                </c:pt>
                <c:pt idx="33">
                  <c:v>6056.9876881755099</c:v>
                </c:pt>
                <c:pt idx="34">
                  <c:v>6048.5818155820698</c:v>
                </c:pt>
                <c:pt idx="35">
                  <c:v>6039.1750382000409</c:v>
                </c:pt>
                <c:pt idx="36">
                  <c:v>6028.7866432289566</c:v>
                </c:pt>
                <c:pt idx="37">
                  <c:v>6017.435660939369</c:v>
                </c:pt>
                <c:pt idx="38">
                  <c:v>6005.1408774329111</c:v>
                </c:pt>
                <c:pt idx="39">
                  <c:v>5991.9208581593593</c:v>
                </c:pt>
                <c:pt idx="40">
                  <c:v>5977.7939802403926</c:v>
                </c:pt>
                <c:pt idx="41">
                  <c:v>5962.7784721924972</c:v>
                </c:pt>
                <c:pt idx="42">
                  <c:v>5946.8924600651244</c:v>
                </c:pt>
                <c:pt idx="43">
                  <c:v>5930.1540193481333</c:v>
                </c:pt>
                <c:pt idx="44">
                  <c:v>5912.5812322749052</c:v>
                </c:pt>
                <c:pt idx="45">
                  <c:v>5894.1922503736878</c:v>
                </c:pt>
                <c:pt idx="46">
                  <c:v>5875.0053623116873</c:v>
                </c:pt>
                <c:pt idx="47">
                  <c:v>5855.0390672460826</c:v>
                </c:pt>
                <c:pt idx="48">
                  <c:v>5834.3121540498096</c:v>
                </c:pt>
                <c:pt idx="49">
                  <c:v>5812.8437869272375</c:v>
                </c:pt>
                <c:pt idx="50">
                  <c:v>5790.6535980792769</c:v>
                </c:pt>
                <c:pt idx="51">
                  <c:v>5767.7617882255236</c:v>
                </c:pt>
                <c:pt idx="52">
                  <c:v>5744.1892359481899</c:v>
                </c:pt>
                <c:pt idx="53">
                  <c:v>5719.9576169918946</c:v>
                </c:pt>
                <c:pt idx="54">
                  <c:v>5695.0895348421927</c:v>
                </c:pt>
                <c:pt idx="55">
                  <c:v>5669.6086641173952</c:v>
                </c:pt>
                <c:pt idx="56">
                  <c:v>5643.5399085507388</c:v>
                </c:pt>
                <c:pt idx="57">
                  <c:v>5616.9095756179431</c:v>
                </c:pt>
                <c:pt idx="58">
                  <c:v>5589.7455701895487</c:v>
                </c:pt>
                <c:pt idx="59">
                  <c:v>5562.077609964359</c:v>
                </c:pt>
                <c:pt idx="60">
                  <c:v>5533.9374658846964</c:v>
                </c:pt>
                <c:pt idx="61">
                  <c:v>5505.3592312564815</c:v>
                </c:pt>
                <c:pt idx="62">
                  <c:v>5476.3796239169651</c:v>
                </c:pt>
                <c:pt idx="63">
                  <c:v>5447.0383265287473</c:v>
                </c:pt>
                <c:pt idx="64">
                  <c:v>5417.3783709567797</c:v>
                </c:pt>
                <c:pt idx="65">
                  <c:v>5387.4465737365263</c:v>
                </c:pt>
                <c:pt idx="66">
                  <c:v>5357.2940309045089</c:v>
                </c:pt>
                <c:pt idx="67">
                  <c:v>5326.9766819866691</c:v>
                </c:pt>
                <c:pt idx="68">
                  <c:v>5296.5559547846015</c:v>
                </c:pt>
                <c:pt idx="69">
                  <c:v>5266.099504843005</c:v>
                </c:pt>
                <c:pt idx="70">
                  <c:v>5235.682066218862</c:v>
                </c:pt>
                <c:pt idx="71">
                  <c:v>5205.3864335285643</c:v>
                </c:pt>
                <c:pt idx="72">
                  <c:v>5175.3045993804681</c:v>
                </c:pt>
                <c:pt idx="73">
                  <c:v>5145.5390764096283</c:v>
                </c:pt>
                <c:pt idx="74">
                  <c:v>5116.2044394811201</c:v>
                </c:pt>
                <c:pt idx="75">
                  <c:v>5087.4291315581304</c:v>
                </c:pt>
                <c:pt idx="76">
                  <c:v>5059.3575866852507</c:v>
                </c:pt>
                <c:pt idx="77">
                  <c:v>5032.1527361008921</c:v>
                </c:pt>
                <c:pt idx="78">
                  <c:v>5005.9989794364728</c:v>
                </c:pt>
                <c:pt idx="79">
                  <c:v>4981.1057233129268</c:v>
                </c:pt>
                <c:pt idx="80">
                  <c:v>4957.7116157801365</c:v>
                </c:pt>
                <c:pt idx="81">
                  <c:v>4936.0896388162337</c:v>
                </c:pt>
                <c:pt idx="82">
                  <c:v>4916.5532650194882</c:v>
                </c:pt>
                <c:pt idx="83">
                  <c:v>4899.4639421115326</c:v>
                </c:pt>
                <c:pt idx="84">
                  <c:v>4885.2402446235355</c:v>
                </c:pt>
                <c:pt idx="85">
                  <c:v>4874.3691326401367</c:v>
                </c:pt>
                <c:pt idx="86">
                  <c:v>4867.4198917204185</c:v>
                </c:pt>
                <c:pt idx="87">
                  <c:v>4865.0615086177622</c:v>
                </c:pt>
                <c:pt idx="88">
                  <c:v>4868.0844816518056</c:v>
                </c:pt>
                <c:pt idx="89">
                  <c:v>4877.4283969156131</c:v>
                </c:pt>
                <c:pt idx="90">
                  <c:v>4894.2170557781501</c:v>
                </c:pt>
                <c:pt idx="91">
                  <c:v>4919.8035618312006</c:v>
                </c:pt>
                <c:pt idx="92">
                  <c:v>4955.8286288079689</c:v>
                </c:pt>
                <c:pt idx="93">
                  <c:v>5004.2965345942948</c:v>
                </c:pt>
                <c:pt idx="94">
                  <c:v>5067.6747117171444</c:v>
                </c:pt>
                <c:pt idx="95">
                  <c:v>5149.0250101433649</c:v>
                </c:pt>
                <c:pt idx="96">
                  <c:v>5252.1771840054498</c:v>
                </c:pt>
                <c:pt idx="97">
                  <c:v>5381.9578435024068</c:v>
                </c:pt>
                <c:pt idx="98">
                  <c:v>5544.4899114025729</c:v>
                </c:pt>
                <c:pt idx="99">
                  <c:v>5747.5755969623287</c:v>
                </c:pt>
                <c:pt idx="100">
                  <c:v>6001.1628823408446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0B-E846-BFA0-30C78846A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valAx>
        <c:axId val="199711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610784"/>
        <c:crosses val="autoZero"/>
        <c:crossBetween val="midCat"/>
      </c:valAx>
      <c:valAx>
        <c:axId val="19966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1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Equilibrio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B6-4B43-BEB6-A70038FBEE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0B6-4B43-BEB6-A70038FBE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scatterChart>
        <c:scatterStyle val="lineMarker"/>
        <c:varyColors val="0"/>
        <c:ser>
          <c:idx val="2"/>
          <c:order val="2"/>
          <c:tx>
            <c:v>Destilado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'DATOS ELV'!$P$3</c:f>
              <c:numCache>
                <c:formatCode>General</c:formatCode>
                <c:ptCount val="1"/>
                <c:pt idx="0">
                  <c:v>0.72</c:v>
                </c:pt>
              </c:numCache>
            </c:numRef>
          </c:xVal>
          <c:yVal>
            <c:numRef>
              <c:f>'DATOS ELV'!$Q$3</c:f>
              <c:numCache>
                <c:formatCode>General</c:formatCode>
                <c:ptCount val="1"/>
                <c:pt idx="0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6-4B43-BEB6-A70038FBEE73}"/>
            </c:ext>
          </c:extLst>
        </c:ser>
        <c:ser>
          <c:idx val="3"/>
          <c:order val="3"/>
          <c:tx>
            <c:v>Fondo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ELV'!$P$4</c:f>
              <c:numCache>
                <c:formatCode>General</c:formatCode>
                <c:ptCount val="1"/>
                <c:pt idx="0">
                  <c:v>0.05</c:v>
                </c:pt>
              </c:numCache>
            </c:numRef>
          </c:xVal>
          <c:yVal>
            <c:numRef>
              <c:f>'DATOS ELV'!$Q$4</c:f>
              <c:numCache>
                <c:formatCode>General</c:formatCode>
                <c:ptCount val="1"/>
                <c:pt idx="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6-4B43-BEB6-A70038FBEE73}"/>
            </c:ext>
          </c:extLst>
        </c:ser>
        <c:ser>
          <c:idx val="4"/>
          <c:order val="4"/>
          <c:tx>
            <c:v>Alimentación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ELV'!$P$5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'DATOS ELV'!$Q$5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6-4B43-BEB6-A70038FBEE73}"/>
            </c:ext>
          </c:extLst>
        </c:ser>
        <c:ser>
          <c:idx val="5"/>
          <c:order val="5"/>
          <c:tx>
            <c:v>Etapas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'Etapas Minimas'!$J$4:$J$28</c:f>
              <c:numCache>
                <c:formatCode>General</c:formatCode>
                <c:ptCount val="25"/>
                <c:pt idx="0">
                  <c:v>0.72</c:v>
                </c:pt>
                <c:pt idx="1">
                  <c:v>0.43</c:v>
                </c:pt>
                <c:pt idx="2">
                  <c:v>0.43</c:v>
                </c:pt>
                <c:pt idx="3">
                  <c:v>5.5E-2</c:v>
                </c:pt>
                <c:pt idx="4">
                  <c:v>5.5E-2</c:v>
                </c:pt>
                <c:pt idx="5">
                  <c:v>7.0000000000000001E-3</c:v>
                </c:pt>
                <c:pt idx="6">
                  <c:v>7.0000000000000001E-3</c:v>
                </c:pt>
              </c:numCache>
            </c:numRef>
          </c:xVal>
          <c:yVal>
            <c:numRef>
              <c:f>'Etapas Minimas'!$K$4:$K$28</c:f>
              <c:numCache>
                <c:formatCode>General</c:formatCode>
                <c:ptCount val="25"/>
                <c:pt idx="0">
                  <c:v>0.72</c:v>
                </c:pt>
                <c:pt idx="1">
                  <c:v>0.72</c:v>
                </c:pt>
                <c:pt idx="2">
                  <c:v>0.435</c:v>
                </c:pt>
                <c:pt idx="3">
                  <c:v>0.435</c:v>
                </c:pt>
                <c:pt idx="4">
                  <c:v>0.05</c:v>
                </c:pt>
                <c:pt idx="5">
                  <c:v>0.05</c:v>
                </c:pt>
                <c:pt idx="6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6-4B43-BEB6-A70038FBE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valAx>
        <c:axId val="19484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4592"/>
        <c:crosses val="autoZero"/>
        <c:crossBetween val="midCat"/>
      </c:valAx>
      <c:valAx>
        <c:axId val="19484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Equilibrio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CE-B642-82B0-5315FB5FE7D7}"/>
            </c:ext>
          </c:extLst>
        </c:ser>
        <c:ser>
          <c:idx val="1"/>
          <c:order val="1"/>
          <c:tx>
            <c:v>45 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CCE-B642-82B0-5315FB5FE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scatterChart>
        <c:scatterStyle val="lineMarker"/>
        <c:varyColors val="0"/>
        <c:ser>
          <c:idx val="2"/>
          <c:order val="2"/>
          <c:tx>
            <c:v>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Rmin!$G$3:$G$6</c:f>
              <c:numCache>
                <c:formatCode>General</c:formatCode>
                <c:ptCount val="4"/>
                <c:pt idx="0">
                  <c:v>0.2</c:v>
                </c:pt>
              </c:numCache>
            </c:numRef>
          </c:xVal>
          <c:yVal>
            <c:numRef>
              <c:f>Rmin!$H$3:$H$6</c:f>
              <c:numCache>
                <c:formatCode>General</c:formatCode>
                <c:ptCount val="4"/>
                <c:pt idx="0">
                  <c:v>0.65522469999999999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CE-B642-82B0-5315FB5FE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valAx>
        <c:axId val="19484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4592"/>
        <c:crosses val="autoZero"/>
        <c:crossBetween val="midCat"/>
      </c:valAx>
      <c:valAx>
        <c:axId val="19484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Vapor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xVal>
          <c:yVal>
            <c:numRef>
              <c:f>'DATOS ELV'!$M$3:$M$103</c:f>
              <c:numCache>
                <c:formatCode>General</c:formatCode>
                <c:ptCount val="101"/>
                <c:pt idx="0">
                  <c:v>46116.084318900321</c:v>
                </c:pt>
                <c:pt idx="1">
                  <c:v>46641.394092544404</c:v>
                </c:pt>
                <c:pt idx="2">
                  <c:v>46932.938903185401</c:v>
                </c:pt>
                <c:pt idx="3">
                  <c:v>47114.517822577262</c:v>
                </c:pt>
                <c:pt idx="4">
                  <c:v>47237.218930248098</c:v>
                </c:pt>
                <c:pt idx="5">
                  <c:v>47325.240544343193</c:v>
                </c:pt>
                <c:pt idx="6">
                  <c:v>47391.320502461371</c:v>
                </c:pt>
                <c:pt idx="7">
                  <c:v>47442.733138335519</c:v>
                </c:pt>
                <c:pt idx="8">
                  <c:v>47483.907576513579</c:v>
                </c:pt>
                <c:pt idx="9">
                  <c:v>47517.683432586804</c:v>
                </c:pt>
                <c:pt idx="10">
                  <c:v>47545.959907936784</c:v>
                </c:pt>
                <c:pt idx="11">
                  <c:v>47570.05291696034</c:v>
                </c:pt>
                <c:pt idx="12">
                  <c:v>47590.901980288836</c:v>
                </c:pt>
                <c:pt idx="13">
                  <c:v>47609.195431583648</c:v>
                </c:pt>
                <c:pt idx="14">
                  <c:v>47625.449071631367</c:v>
                </c:pt>
                <c:pt idx="15">
                  <c:v>47640.057199012459</c:v>
                </c:pt>
                <c:pt idx="16">
                  <c:v>47653.326665022112</c:v>
                </c:pt>
                <c:pt idx="17">
                  <c:v>47665.500171268941</c:v>
                </c:pt>
                <c:pt idx="18">
                  <c:v>47676.772563438812</c:v>
                </c:pt>
                <c:pt idx="19">
                  <c:v>47687.302454031997</c:v>
                </c:pt>
                <c:pt idx="20">
                  <c:v>47697.22066219533</c:v>
                </c:pt>
                <c:pt idx="21">
                  <c:v>47706.636442394432</c:v>
                </c:pt>
                <c:pt idx="22">
                  <c:v>47715.642150008469</c:v>
                </c:pt>
                <c:pt idx="23">
                  <c:v>47724.316784420938</c:v>
                </c:pt>
                <c:pt idx="24">
                  <c:v>47732.72871441632</c:v>
                </c:pt>
                <c:pt idx="25">
                  <c:v>47740.93780011202</c:v>
                </c:pt>
                <c:pt idx="26">
                  <c:v>47748.997064310985</c:v>
                </c:pt>
                <c:pt idx="27">
                  <c:v>47756.954023810664</c:v>
                </c:pt>
                <c:pt idx="28">
                  <c:v>47764.851761659113</c:v>
                </c:pt>
                <c:pt idx="29">
                  <c:v>47772.729800398272</c:v>
                </c:pt>
                <c:pt idx="30">
                  <c:v>47780.624821318474</c:v>
                </c:pt>
                <c:pt idx="31">
                  <c:v>47788.571263858605</c:v>
                </c:pt>
                <c:pt idx="32">
                  <c:v>47796.601831308355</c:v>
                </c:pt>
                <c:pt idx="33">
                  <c:v>47804.747923068906</c:v>
                </c:pt>
                <c:pt idx="34">
                  <c:v>47813.040009329146</c:v>
                </c:pt>
                <c:pt idx="35">
                  <c:v>47821.507960710536</c:v>
                </c:pt>
                <c:pt idx="36">
                  <c:v>47830.181342936667</c:v>
                </c:pt>
                <c:pt idx="37">
                  <c:v>47839.089684690138</c:v>
                </c:pt>
                <c:pt idx="38">
                  <c:v>47848.262725378576</c:v>
                </c:pt>
                <c:pt idx="39">
                  <c:v>47857.730648437544</c:v>
                </c:pt>
                <c:pt idx="40">
                  <c:v>47867.524304970946</c:v>
                </c:pt>
                <c:pt idx="41">
                  <c:v>47877.675431911033</c:v>
                </c:pt>
                <c:pt idx="42">
                  <c:v>47888.216868428222</c:v>
                </c:pt>
                <c:pt idx="43">
                  <c:v>47899.182774004257</c:v>
                </c:pt>
                <c:pt idx="44">
                  <c:v>47910.608851377132</c:v>
                </c:pt>
                <c:pt idx="45">
                  <c:v>47922.532577457823</c:v>
                </c:pt>
                <c:pt idx="46">
                  <c:v>47934.993445295113</c:v>
                </c:pt>
                <c:pt idx="47">
                  <c:v>47948.033220217985</c:v>
                </c:pt>
                <c:pt idx="48">
                  <c:v>47961.696213414616</c:v>
                </c:pt>
                <c:pt idx="49">
                  <c:v>47976.029576408073</c:v>
                </c:pt>
                <c:pt idx="50">
                  <c:v>47991.08362016709</c:v>
                </c:pt>
                <c:pt idx="51">
                  <c:v>48006.912162974651</c:v>
                </c:pt>
                <c:pt idx="52">
                  <c:v>48023.572911523042</c:v>
                </c:pt>
                <c:pt idx="53">
                  <c:v>48041.127880163571</c:v>
                </c:pt>
                <c:pt idx="54">
                  <c:v>48059.643855240458</c:v>
                </c:pt>
                <c:pt idx="55">
                  <c:v>48079.192908531484</c:v>
                </c:pt>
                <c:pt idx="56">
                  <c:v>48099.852970112413</c:v>
                </c:pt>
                <c:pt idx="57">
                  <c:v>48121.708467455515</c:v>
                </c:pt>
                <c:pt idx="58">
                  <c:v>48144.851041320755</c:v>
                </c:pt>
                <c:pt idx="59">
                  <c:v>48169.380349907966</c:v>
                </c:pt>
                <c:pt idx="60">
                  <c:v>48195.404974721052</c:v>
                </c:pt>
                <c:pt idx="61">
                  <c:v>48223.043443881026</c:v>
                </c:pt>
                <c:pt idx="62">
                  <c:v>48252.425391360368</c:v>
                </c:pt>
                <c:pt idx="63">
                  <c:v>48283.692873905529</c:v>
                </c:pt>
                <c:pt idx="64">
                  <c:v>48317.001871389024</c:v>
                </c:pt>
                <c:pt idx="65">
                  <c:v>48352.52400114818</c:v>
                </c:pt>
                <c:pt idx="66">
                  <c:v>48390.448482723092</c:v>
                </c:pt>
                <c:pt idx="67">
                  <c:v>48430.984396554566</c:v>
                </c:pt>
                <c:pt idx="68">
                  <c:v>48474.363288966699</c:v>
                </c:pt>
                <c:pt idx="69">
                  <c:v>48520.842186550668</c:v>
                </c:pt>
                <c:pt idx="70">
                  <c:v>48570.707096418249</c:v>
                </c:pt>
                <c:pt idx="71">
                  <c:v>48624.277085393529</c:v>
                </c:pt>
                <c:pt idx="72">
                  <c:v>48681.909051954499</c:v>
                </c:pt>
                <c:pt idx="73">
                  <c:v>48744.003330798732</c:v>
                </c:pt>
                <c:pt idx="74">
                  <c:v>48811.010302835304</c:v>
                </c:pt>
                <c:pt idx="75">
                  <c:v>48883.438225254809</c:v>
                </c:pt>
                <c:pt idx="76">
                  <c:v>48961.862549848323</c:v>
                </c:pt>
                <c:pt idx="77">
                  <c:v>49046.937066632374</c:v>
                </c:pt>
                <c:pt idx="78">
                  <c:v>49139.40729911079</c:v>
                </c:pt>
                <c:pt idx="79">
                  <c:v>49240.126694027713</c:v>
                </c:pt>
                <c:pt idx="80">
                  <c:v>49350.076301702473</c:v>
                </c:pt>
                <c:pt idx="81">
                  <c:v>49470.38884614758</c:v>
                </c:pt>
                <c:pt idx="82">
                  <c:v>49602.378355621331</c:v>
                </c:pt>
                <c:pt idx="83">
                  <c:v>49747.576890209952</c:v>
                </c:pt>
                <c:pt idx="84">
                  <c:v>49907.780400864358</c:v>
                </c:pt>
                <c:pt idx="85">
                  <c:v>50085.106438034025</c:v>
                </c:pt>
                <c:pt idx="86">
                  <c:v>50282.06737640818</c:v>
                </c:pt>
                <c:pt idx="87">
                  <c:v>50501.664151365505</c:v>
                </c:pt>
                <c:pt idx="88">
                  <c:v>50747.507385341851</c:v>
                </c:pt>
                <c:pt idx="89">
                  <c:v>51023.975478265464</c:v>
                </c:pt>
                <c:pt idx="90">
                  <c:v>51336.423139776547</c:v>
                </c:pt>
                <c:pt idx="91">
                  <c:v>51691.459555402958</c:v>
                </c:pt>
                <c:pt idx="92">
                  <c:v>52097.323832646754</c:v>
                </c:pt>
                <c:pt idx="93">
                  <c:v>52564.397998010121</c:v>
                </c:pt>
                <c:pt idx="94">
                  <c:v>53105.916810947514</c:v>
                </c:pt>
                <c:pt idx="95">
                  <c:v>53738.962345091204</c:v>
                </c:pt>
                <c:pt idx="96">
                  <c:v>54485.874470288465</c:v>
                </c:pt>
                <c:pt idx="97">
                  <c:v>55376.272363266966</c:v>
                </c:pt>
                <c:pt idx="98">
                  <c:v>56449.973162368886</c:v>
                </c:pt>
                <c:pt idx="99">
                  <c:v>57761.210675704882</c:v>
                </c:pt>
                <c:pt idx="100">
                  <c:v>59384.66695713329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50-134E-AFCD-084238889A21}"/>
            </c:ext>
          </c:extLst>
        </c:ser>
        <c:ser>
          <c:idx val="1"/>
          <c:order val="1"/>
          <c:tx>
            <c:v>H liquido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ELV'!$L$3:$L$103</c:f>
              <c:numCache>
                <c:formatCode>General</c:formatCode>
                <c:ptCount val="101"/>
                <c:pt idx="0">
                  <c:v>6831.0580502223138</c:v>
                </c:pt>
                <c:pt idx="1">
                  <c:v>6365.1961189297945</c:v>
                </c:pt>
                <c:pt idx="2">
                  <c:v>6133.6095866216638</c:v>
                </c:pt>
                <c:pt idx="3">
                  <c:v>6013.7882828810161</c:v>
                </c:pt>
                <c:pt idx="4">
                  <c:v>5952.2323948405201</c:v>
                </c:pt>
                <c:pt idx="5">
                  <c:v>5923.0585793798673</c:v>
                </c:pt>
                <c:pt idx="6">
                  <c:v>5912.669226570014</c:v>
                </c:pt>
                <c:pt idx="7">
                  <c:v>5913.4426431632055</c:v>
                </c:pt>
                <c:pt idx="8">
                  <c:v>5920.8836102234072</c:v>
                </c:pt>
                <c:pt idx="9">
                  <c:v>5932.2316885829041</c:v>
                </c:pt>
                <c:pt idx="10">
                  <c:v>5945.736903305723</c:v>
                </c:pt>
                <c:pt idx="11">
                  <c:v>5960.261846755272</c:v>
                </c:pt>
                <c:pt idx="12">
                  <c:v>5975.0530647854275</c:v>
                </c:pt>
                <c:pt idx="13">
                  <c:v>5989.6045991399624</c:v>
                </c:pt>
                <c:pt idx="14">
                  <c:v>6003.5738368169159</c:v>
                </c:pt>
                <c:pt idx="15">
                  <c:v>6016.7281372549241</c:v>
                </c:pt>
                <c:pt idx="16">
                  <c:v>6028.9101458892765</c:v>
                </c:pt>
                <c:pt idx="17">
                  <c:v>6040.0147686630607</c:v>
                </c:pt>
                <c:pt idx="18">
                  <c:v>6049.9736016234838</c:v>
                </c:pt>
                <c:pt idx="19">
                  <c:v>6058.7442300222529</c:v>
                </c:pt>
                <c:pt idx="20">
                  <c:v>6066.3027693826607</c:v>
                </c:pt>
                <c:pt idx="21">
                  <c:v>6072.6386021126491</c:v>
                </c:pt>
                <c:pt idx="22">
                  <c:v>6077.7506239177765</c:v>
                </c:pt>
                <c:pt idx="23">
                  <c:v>6081.6445428309626</c:v>
                </c:pt>
                <c:pt idx="24">
                  <c:v>6084.3309212269842</c:v>
                </c:pt>
                <c:pt idx="25">
                  <c:v>6085.8237482116792</c:v>
                </c:pt>
                <c:pt idx="26">
                  <c:v>6086.13939438739</c:v>
                </c:pt>
                <c:pt idx="27">
                  <c:v>6085.2958448649606</c:v>
                </c:pt>
                <c:pt idx="28">
                  <c:v>6083.3121364062627</c:v>
                </c:pt>
                <c:pt idx="29">
                  <c:v>6080.2079454565464</c:v>
                </c:pt>
                <c:pt idx="30">
                  <c:v>6076.0032884800721</c:v>
                </c:pt>
                <c:pt idx="31">
                  <c:v>6070.7183064127112</c:v>
                </c:pt>
                <c:pt idx="32">
                  <c:v>6064.3731124994492</c:v>
                </c:pt>
                <c:pt idx="33">
                  <c:v>6056.9876881755099</c:v>
                </c:pt>
                <c:pt idx="34">
                  <c:v>6048.5818155820698</c:v>
                </c:pt>
                <c:pt idx="35">
                  <c:v>6039.1750382000409</c:v>
                </c:pt>
                <c:pt idx="36">
                  <c:v>6028.7866432289566</c:v>
                </c:pt>
                <c:pt idx="37">
                  <c:v>6017.435660939369</c:v>
                </c:pt>
                <c:pt idx="38">
                  <c:v>6005.1408774329111</c:v>
                </c:pt>
                <c:pt idx="39">
                  <c:v>5991.9208581593593</c:v>
                </c:pt>
                <c:pt idx="40">
                  <c:v>5977.7939802403926</c:v>
                </c:pt>
                <c:pt idx="41">
                  <c:v>5962.7784721924972</c:v>
                </c:pt>
                <c:pt idx="42">
                  <c:v>5946.8924600651244</c:v>
                </c:pt>
                <c:pt idx="43">
                  <c:v>5930.1540193481333</c:v>
                </c:pt>
                <c:pt idx="44">
                  <c:v>5912.5812322749052</c:v>
                </c:pt>
                <c:pt idx="45">
                  <c:v>5894.1922503736878</c:v>
                </c:pt>
                <c:pt idx="46">
                  <c:v>5875.0053623116873</c:v>
                </c:pt>
                <c:pt idx="47">
                  <c:v>5855.0390672460826</c:v>
                </c:pt>
                <c:pt idx="48">
                  <c:v>5834.3121540498096</c:v>
                </c:pt>
                <c:pt idx="49">
                  <c:v>5812.8437869272375</c:v>
                </c:pt>
                <c:pt idx="50">
                  <c:v>5790.6535980792769</c:v>
                </c:pt>
                <c:pt idx="51">
                  <c:v>5767.7617882255236</c:v>
                </c:pt>
                <c:pt idx="52">
                  <c:v>5744.1892359481899</c:v>
                </c:pt>
                <c:pt idx="53">
                  <c:v>5719.9576169918946</c:v>
                </c:pt>
                <c:pt idx="54">
                  <c:v>5695.0895348421927</c:v>
                </c:pt>
                <c:pt idx="55">
                  <c:v>5669.6086641173952</c:v>
                </c:pt>
                <c:pt idx="56">
                  <c:v>5643.5399085507388</c:v>
                </c:pt>
                <c:pt idx="57">
                  <c:v>5616.9095756179431</c:v>
                </c:pt>
                <c:pt idx="58">
                  <c:v>5589.7455701895487</c:v>
                </c:pt>
                <c:pt idx="59">
                  <c:v>5562.077609964359</c:v>
                </c:pt>
                <c:pt idx="60">
                  <c:v>5533.9374658846964</c:v>
                </c:pt>
                <c:pt idx="61">
                  <c:v>5505.3592312564815</c:v>
                </c:pt>
                <c:pt idx="62">
                  <c:v>5476.3796239169651</c:v>
                </c:pt>
                <c:pt idx="63">
                  <c:v>5447.0383265287473</c:v>
                </c:pt>
                <c:pt idx="64">
                  <c:v>5417.3783709567797</c:v>
                </c:pt>
                <c:pt idx="65">
                  <c:v>5387.4465737365263</c:v>
                </c:pt>
                <c:pt idx="66">
                  <c:v>5357.2940309045089</c:v>
                </c:pt>
                <c:pt idx="67">
                  <c:v>5326.9766819866691</c:v>
                </c:pt>
                <c:pt idx="68">
                  <c:v>5296.5559547846015</c:v>
                </c:pt>
                <c:pt idx="69">
                  <c:v>5266.099504843005</c:v>
                </c:pt>
                <c:pt idx="70">
                  <c:v>5235.682066218862</c:v>
                </c:pt>
                <c:pt idx="71">
                  <c:v>5205.3864335285643</c:v>
                </c:pt>
                <c:pt idx="72">
                  <c:v>5175.3045993804681</c:v>
                </c:pt>
                <c:pt idx="73">
                  <c:v>5145.5390764096283</c:v>
                </c:pt>
                <c:pt idx="74">
                  <c:v>5116.2044394811201</c:v>
                </c:pt>
                <c:pt idx="75">
                  <c:v>5087.4291315581304</c:v>
                </c:pt>
                <c:pt idx="76">
                  <c:v>5059.3575866852507</c:v>
                </c:pt>
                <c:pt idx="77">
                  <c:v>5032.1527361008921</c:v>
                </c:pt>
                <c:pt idx="78">
                  <c:v>5005.9989794364728</c:v>
                </c:pt>
                <c:pt idx="79">
                  <c:v>4981.1057233129268</c:v>
                </c:pt>
                <c:pt idx="80">
                  <c:v>4957.7116157801365</c:v>
                </c:pt>
                <c:pt idx="81">
                  <c:v>4936.0896388162337</c:v>
                </c:pt>
                <c:pt idx="82">
                  <c:v>4916.5532650194882</c:v>
                </c:pt>
                <c:pt idx="83">
                  <c:v>4899.4639421115326</c:v>
                </c:pt>
                <c:pt idx="84">
                  <c:v>4885.2402446235355</c:v>
                </c:pt>
                <c:pt idx="85">
                  <c:v>4874.3691326401367</c:v>
                </c:pt>
                <c:pt idx="86">
                  <c:v>4867.4198917204185</c:v>
                </c:pt>
                <c:pt idx="87">
                  <c:v>4865.0615086177622</c:v>
                </c:pt>
                <c:pt idx="88">
                  <c:v>4868.0844816518056</c:v>
                </c:pt>
                <c:pt idx="89">
                  <c:v>4877.4283969156131</c:v>
                </c:pt>
                <c:pt idx="90">
                  <c:v>4894.2170557781501</c:v>
                </c:pt>
                <c:pt idx="91">
                  <c:v>4919.8035618312006</c:v>
                </c:pt>
                <c:pt idx="92">
                  <c:v>4955.8286288079689</c:v>
                </c:pt>
                <c:pt idx="93">
                  <c:v>5004.2965345942948</c:v>
                </c:pt>
                <c:pt idx="94">
                  <c:v>5067.6747117171444</c:v>
                </c:pt>
                <c:pt idx="95">
                  <c:v>5149.0250101433649</c:v>
                </c:pt>
                <c:pt idx="96">
                  <c:v>5252.1771840054498</c:v>
                </c:pt>
                <c:pt idx="97">
                  <c:v>5381.9578435024068</c:v>
                </c:pt>
                <c:pt idx="98">
                  <c:v>5544.4899114025729</c:v>
                </c:pt>
                <c:pt idx="99">
                  <c:v>5747.5755969623287</c:v>
                </c:pt>
                <c:pt idx="100">
                  <c:v>6001.1628823408446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50-134E-AFCD-084238889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scatterChart>
        <c:scatterStyle val="lineMarker"/>
        <c:varyColors val="0"/>
        <c:ser>
          <c:idx val="2"/>
          <c:order val="2"/>
          <c:tx>
            <c:v>Operación Minima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Rmin!$C$3:$C$6</c:f>
              <c:numCache>
                <c:formatCode>General</c:formatCode>
                <c:ptCount val="4"/>
                <c:pt idx="0">
                  <c:v>0.65522471131532911</c:v>
                </c:pt>
                <c:pt idx="1">
                  <c:v>0.2</c:v>
                </c:pt>
                <c:pt idx="2">
                  <c:v>0.72</c:v>
                </c:pt>
                <c:pt idx="3">
                  <c:v>0.05</c:v>
                </c:pt>
              </c:numCache>
            </c:numRef>
          </c:xVal>
          <c:yVal>
            <c:numRef>
              <c:f>Rmin!$D$3:$D$6</c:f>
              <c:numCache>
                <c:formatCode>General</c:formatCode>
                <c:ptCount val="4"/>
                <c:pt idx="0">
                  <c:v>49350.076301702473</c:v>
                </c:pt>
                <c:pt idx="1">
                  <c:v>4957.7116157801365</c:v>
                </c:pt>
                <c:pt idx="2">
                  <c:v>55666.79893659029</c:v>
                </c:pt>
                <c:pt idx="3">
                  <c:v>-9669.909726761256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50-134E-AFCD-084238889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valAx>
        <c:axId val="199711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610784"/>
        <c:crosses val="autoZero"/>
        <c:crossBetween val="midCat"/>
      </c:valAx>
      <c:valAx>
        <c:axId val="19966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1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Vapor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xVal>
          <c:yVal>
            <c:numRef>
              <c:f>'DATOS ELV'!$M$3:$M$103</c:f>
              <c:numCache>
                <c:formatCode>General</c:formatCode>
                <c:ptCount val="101"/>
                <c:pt idx="0">
                  <c:v>46116.084318900321</c:v>
                </c:pt>
                <c:pt idx="1">
                  <c:v>46641.394092544404</c:v>
                </c:pt>
                <c:pt idx="2">
                  <c:v>46932.938903185401</c:v>
                </c:pt>
                <c:pt idx="3">
                  <c:v>47114.517822577262</c:v>
                </c:pt>
                <c:pt idx="4">
                  <c:v>47237.218930248098</c:v>
                </c:pt>
                <c:pt idx="5">
                  <c:v>47325.240544343193</c:v>
                </c:pt>
                <c:pt idx="6">
                  <c:v>47391.320502461371</c:v>
                </c:pt>
                <c:pt idx="7">
                  <c:v>47442.733138335519</c:v>
                </c:pt>
                <c:pt idx="8">
                  <c:v>47483.907576513579</c:v>
                </c:pt>
                <c:pt idx="9">
                  <c:v>47517.683432586804</c:v>
                </c:pt>
                <c:pt idx="10">
                  <c:v>47545.959907936784</c:v>
                </c:pt>
                <c:pt idx="11">
                  <c:v>47570.05291696034</c:v>
                </c:pt>
                <c:pt idx="12">
                  <c:v>47590.901980288836</c:v>
                </c:pt>
                <c:pt idx="13">
                  <c:v>47609.195431583648</c:v>
                </c:pt>
                <c:pt idx="14">
                  <c:v>47625.449071631367</c:v>
                </c:pt>
                <c:pt idx="15">
                  <c:v>47640.057199012459</c:v>
                </c:pt>
                <c:pt idx="16">
                  <c:v>47653.326665022112</c:v>
                </c:pt>
                <c:pt idx="17">
                  <c:v>47665.500171268941</c:v>
                </c:pt>
                <c:pt idx="18">
                  <c:v>47676.772563438812</c:v>
                </c:pt>
                <c:pt idx="19">
                  <c:v>47687.302454031997</c:v>
                </c:pt>
                <c:pt idx="20">
                  <c:v>47697.22066219533</c:v>
                </c:pt>
                <c:pt idx="21">
                  <c:v>47706.636442394432</c:v>
                </c:pt>
                <c:pt idx="22">
                  <c:v>47715.642150008469</c:v>
                </c:pt>
                <c:pt idx="23">
                  <c:v>47724.316784420938</c:v>
                </c:pt>
                <c:pt idx="24">
                  <c:v>47732.72871441632</c:v>
                </c:pt>
                <c:pt idx="25">
                  <c:v>47740.93780011202</c:v>
                </c:pt>
                <c:pt idx="26">
                  <c:v>47748.997064310985</c:v>
                </c:pt>
                <c:pt idx="27">
                  <c:v>47756.954023810664</c:v>
                </c:pt>
                <c:pt idx="28">
                  <c:v>47764.851761659113</c:v>
                </c:pt>
                <c:pt idx="29">
                  <c:v>47772.729800398272</c:v>
                </c:pt>
                <c:pt idx="30">
                  <c:v>47780.624821318474</c:v>
                </c:pt>
                <c:pt idx="31">
                  <c:v>47788.571263858605</c:v>
                </c:pt>
                <c:pt idx="32">
                  <c:v>47796.601831308355</c:v>
                </c:pt>
                <c:pt idx="33">
                  <c:v>47804.747923068906</c:v>
                </c:pt>
                <c:pt idx="34">
                  <c:v>47813.040009329146</c:v>
                </c:pt>
                <c:pt idx="35">
                  <c:v>47821.507960710536</c:v>
                </c:pt>
                <c:pt idx="36">
                  <c:v>47830.181342936667</c:v>
                </c:pt>
                <c:pt idx="37">
                  <c:v>47839.089684690138</c:v>
                </c:pt>
                <c:pt idx="38">
                  <c:v>47848.262725378576</c:v>
                </c:pt>
                <c:pt idx="39">
                  <c:v>47857.730648437544</c:v>
                </c:pt>
                <c:pt idx="40">
                  <c:v>47867.524304970946</c:v>
                </c:pt>
                <c:pt idx="41">
                  <c:v>47877.675431911033</c:v>
                </c:pt>
                <c:pt idx="42">
                  <c:v>47888.216868428222</c:v>
                </c:pt>
                <c:pt idx="43">
                  <c:v>47899.182774004257</c:v>
                </c:pt>
                <c:pt idx="44">
                  <c:v>47910.608851377132</c:v>
                </c:pt>
                <c:pt idx="45">
                  <c:v>47922.532577457823</c:v>
                </c:pt>
                <c:pt idx="46">
                  <c:v>47934.993445295113</c:v>
                </c:pt>
                <c:pt idx="47">
                  <c:v>47948.033220217985</c:v>
                </c:pt>
                <c:pt idx="48">
                  <c:v>47961.696213414616</c:v>
                </c:pt>
                <c:pt idx="49">
                  <c:v>47976.029576408073</c:v>
                </c:pt>
                <c:pt idx="50">
                  <c:v>47991.08362016709</c:v>
                </c:pt>
                <c:pt idx="51">
                  <c:v>48006.912162974651</c:v>
                </c:pt>
                <c:pt idx="52">
                  <c:v>48023.572911523042</c:v>
                </c:pt>
                <c:pt idx="53">
                  <c:v>48041.127880163571</c:v>
                </c:pt>
                <c:pt idx="54">
                  <c:v>48059.643855240458</c:v>
                </c:pt>
                <c:pt idx="55">
                  <c:v>48079.192908531484</c:v>
                </c:pt>
                <c:pt idx="56">
                  <c:v>48099.852970112413</c:v>
                </c:pt>
                <c:pt idx="57">
                  <c:v>48121.708467455515</c:v>
                </c:pt>
                <c:pt idx="58">
                  <c:v>48144.851041320755</c:v>
                </c:pt>
                <c:pt idx="59">
                  <c:v>48169.380349907966</c:v>
                </c:pt>
                <c:pt idx="60">
                  <c:v>48195.404974721052</c:v>
                </c:pt>
                <c:pt idx="61">
                  <c:v>48223.043443881026</c:v>
                </c:pt>
                <c:pt idx="62">
                  <c:v>48252.425391360368</c:v>
                </c:pt>
                <c:pt idx="63">
                  <c:v>48283.692873905529</c:v>
                </c:pt>
                <c:pt idx="64">
                  <c:v>48317.001871389024</c:v>
                </c:pt>
                <c:pt idx="65">
                  <c:v>48352.52400114818</c:v>
                </c:pt>
                <c:pt idx="66">
                  <c:v>48390.448482723092</c:v>
                </c:pt>
                <c:pt idx="67">
                  <c:v>48430.984396554566</c:v>
                </c:pt>
                <c:pt idx="68">
                  <c:v>48474.363288966699</c:v>
                </c:pt>
                <c:pt idx="69">
                  <c:v>48520.842186550668</c:v>
                </c:pt>
                <c:pt idx="70">
                  <c:v>48570.707096418249</c:v>
                </c:pt>
                <c:pt idx="71">
                  <c:v>48624.277085393529</c:v>
                </c:pt>
                <c:pt idx="72">
                  <c:v>48681.909051954499</c:v>
                </c:pt>
                <c:pt idx="73">
                  <c:v>48744.003330798732</c:v>
                </c:pt>
                <c:pt idx="74">
                  <c:v>48811.010302835304</c:v>
                </c:pt>
                <c:pt idx="75">
                  <c:v>48883.438225254809</c:v>
                </c:pt>
                <c:pt idx="76">
                  <c:v>48961.862549848323</c:v>
                </c:pt>
                <c:pt idx="77">
                  <c:v>49046.937066632374</c:v>
                </c:pt>
                <c:pt idx="78">
                  <c:v>49139.40729911079</c:v>
                </c:pt>
                <c:pt idx="79">
                  <c:v>49240.126694027713</c:v>
                </c:pt>
                <c:pt idx="80">
                  <c:v>49350.076301702473</c:v>
                </c:pt>
                <c:pt idx="81">
                  <c:v>49470.38884614758</c:v>
                </c:pt>
                <c:pt idx="82">
                  <c:v>49602.378355621331</c:v>
                </c:pt>
                <c:pt idx="83">
                  <c:v>49747.576890209952</c:v>
                </c:pt>
                <c:pt idx="84">
                  <c:v>49907.780400864358</c:v>
                </c:pt>
                <c:pt idx="85">
                  <c:v>50085.106438034025</c:v>
                </c:pt>
                <c:pt idx="86">
                  <c:v>50282.06737640818</c:v>
                </c:pt>
                <c:pt idx="87">
                  <c:v>50501.664151365505</c:v>
                </c:pt>
                <c:pt idx="88">
                  <c:v>50747.507385341851</c:v>
                </c:pt>
                <c:pt idx="89">
                  <c:v>51023.975478265464</c:v>
                </c:pt>
                <c:pt idx="90">
                  <c:v>51336.423139776547</c:v>
                </c:pt>
                <c:pt idx="91">
                  <c:v>51691.459555402958</c:v>
                </c:pt>
                <c:pt idx="92">
                  <c:v>52097.323832646754</c:v>
                </c:pt>
                <c:pt idx="93">
                  <c:v>52564.397998010121</c:v>
                </c:pt>
                <c:pt idx="94">
                  <c:v>53105.916810947514</c:v>
                </c:pt>
                <c:pt idx="95">
                  <c:v>53738.962345091204</c:v>
                </c:pt>
                <c:pt idx="96">
                  <c:v>54485.874470288465</c:v>
                </c:pt>
                <c:pt idx="97">
                  <c:v>55376.272363266966</c:v>
                </c:pt>
                <c:pt idx="98">
                  <c:v>56449.973162368886</c:v>
                </c:pt>
                <c:pt idx="99">
                  <c:v>57761.210675704882</c:v>
                </c:pt>
                <c:pt idx="100">
                  <c:v>59384.66695713329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03-D64A-9F6B-ABCC0957E66D}"/>
            </c:ext>
          </c:extLst>
        </c:ser>
        <c:ser>
          <c:idx val="1"/>
          <c:order val="1"/>
          <c:tx>
            <c:v>H liquido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ELV'!$L$3:$L$103</c:f>
              <c:numCache>
                <c:formatCode>General</c:formatCode>
                <c:ptCount val="101"/>
                <c:pt idx="0">
                  <c:v>6831.0580502223138</c:v>
                </c:pt>
                <c:pt idx="1">
                  <c:v>6365.1961189297945</c:v>
                </c:pt>
                <c:pt idx="2">
                  <c:v>6133.6095866216638</c:v>
                </c:pt>
                <c:pt idx="3">
                  <c:v>6013.7882828810161</c:v>
                </c:pt>
                <c:pt idx="4">
                  <c:v>5952.2323948405201</c:v>
                </c:pt>
                <c:pt idx="5">
                  <c:v>5923.0585793798673</c:v>
                </c:pt>
                <c:pt idx="6">
                  <c:v>5912.669226570014</c:v>
                </c:pt>
                <c:pt idx="7">
                  <c:v>5913.4426431632055</c:v>
                </c:pt>
                <c:pt idx="8">
                  <c:v>5920.8836102234072</c:v>
                </c:pt>
                <c:pt idx="9">
                  <c:v>5932.2316885829041</c:v>
                </c:pt>
                <c:pt idx="10">
                  <c:v>5945.736903305723</c:v>
                </c:pt>
                <c:pt idx="11">
                  <c:v>5960.261846755272</c:v>
                </c:pt>
                <c:pt idx="12">
                  <c:v>5975.0530647854275</c:v>
                </c:pt>
                <c:pt idx="13">
                  <c:v>5989.6045991399624</c:v>
                </c:pt>
                <c:pt idx="14">
                  <c:v>6003.5738368169159</c:v>
                </c:pt>
                <c:pt idx="15">
                  <c:v>6016.7281372549241</c:v>
                </c:pt>
                <c:pt idx="16">
                  <c:v>6028.9101458892765</c:v>
                </c:pt>
                <c:pt idx="17">
                  <c:v>6040.0147686630607</c:v>
                </c:pt>
                <c:pt idx="18">
                  <c:v>6049.9736016234838</c:v>
                </c:pt>
                <c:pt idx="19">
                  <c:v>6058.7442300222529</c:v>
                </c:pt>
                <c:pt idx="20">
                  <c:v>6066.3027693826607</c:v>
                </c:pt>
                <c:pt idx="21">
                  <c:v>6072.6386021126491</c:v>
                </c:pt>
                <c:pt idx="22">
                  <c:v>6077.7506239177765</c:v>
                </c:pt>
                <c:pt idx="23">
                  <c:v>6081.6445428309626</c:v>
                </c:pt>
                <c:pt idx="24">
                  <c:v>6084.3309212269842</c:v>
                </c:pt>
                <c:pt idx="25">
                  <c:v>6085.8237482116792</c:v>
                </c:pt>
                <c:pt idx="26">
                  <c:v>6086.13939438739</c:v>
                </c:pt>
                <c:pt idx="27">
                  <c:v>6085.2958448649606</c:v>
                </c:pt>
                <c:pt idx="28">
                  <c:v>6083.3121364062627</c:v>
                </c:pt>
                <c:pt idx="29">
                  <c:v>6080.2079454565464</c:v>
                </c:pt>
                <c:pt idx="30">
                  <c:v>6076.0032884800721</c:v>
                </c:pt>
                <c:pt idx="31">
                  <c:v>6070.7183064127112</c:v>
                </c:pt>
                <c:pt idx="32">
                  <c:v>6064.3731124994492</c:v>
                </c:pt>
                <c:pt idx="33">
                  <c:v>6056.9876881755099</c:v>
                </c:pt>
                <c:pt idx="34">
                  <c:v>6048.5818155820698</c:v>
                </c:pt>
                <c:pt idx="35">
                  <c:v>6039.1750382000409</c:v>
                </c:pt>
                <c:pt idx="36">
                  <c:v>6028.7866432289566</c:v>
                </c:pt>
                <c:pt idx="37">
                  <c:v>6017.435660939369</c:v>
                </c:pt>
                <c:pt idx="38">
                  <c:v>6005.1408774329111</c:v>
                </c:pt>
                <c:pt idx="39">
                  <c:v>5991.9208581593593</c:v>
                </c:pt>
                <c:pt idx="40">
                  <c:v>5977.7939802403926</c:v>
                </c:pt>
                <c:pt idx="41">
                  <c:v>5962.7784721924972</c:v>
                </c:pt>
                <c:pt idx="42">
                  <c:v>5946.8924600651244</c:v>
                </c:pt>
                <c:pt idx="43">
                  <c:v>5930.1540193481333</c:v>
                </c:pt>
                <c:pt idx="44">
                  <c:v>5912.5812322749052</c:v>
                </c:pt>
                <c:pt idx="45">
                  <c:v>5894.1922503736878</c:v>
                </c:pt>
                <c:pt idx="46">
                  <c:v>5875.0053623116873</c:v>
                </c:pt>
                <c:pt idx="47">
                  <c:v>5855.0390672460826</c:v>
                </c:pt>
                <c:pt idx="48">
                  <c:v>5834.3121540498096</c:v>
                </c:pt>
                <c:pt idx="49">
                  <c:v>5812.8437869272375</c:v>
                </c:pt>
                <c:pt idx="50">
                  <c:v>5790.6535980792769</c:v>
                </c:pt>
                <c:pt idx="51">
                  <c:v>5767.7617882255236</c:v>
                </c:pt>
                <c:pt idx="52">
                  <c:v>5744.1892359481899</c:v>
                </c:pt>
                <c:pt idx="53">
                  <c:v>5719.9576169918946</c:v>
                </c:pt>
                <c:pt idx="54">
                  <c:v>5695.0895348421927</c:v>
                </c:pt>
                <c:pt idx="55">
                  <c:v>5669.6086641173952</c:v>
                </c:pt>
                <c:pt idx="56">
                  <c:v>5643.5399085507388</c:v>
                </c:pt>
                <c:pt idx="57">
                  <c:v>5616.9095756179431</c:v>
                </c:pt>
                <c:pt idx="58">
                  <c:v>5589.7455701895487</c:v>
                </c:pt>
                <c:pt idx="59">
                  <c:v>5562.077609964359</c:v>
                </c:pt>
                <c:pt idx="60">
                  <c:v>5533.9374658846964</c:v>
                </c:pt>
                <c:pt idx="61">
                  <c:v>5505.3592312564815</c:v>
                </c:pt>
                <c:pt idx="62">
                  <c:v>5476.3796239169651</c:v>
                </c:pt>
                <c:pt idx="63">
                  <c:v>5447.0383265287473</c:v>
                </c:pt>
                <c:pt idx="64">
                  <c:v>5417.3783709567797</c:v>
                </c:pt>
                <c:pt idx="65">
                  <c:v>5387.4465737365263</c:v>
                </c:pt>
                <c:pt idx="66">
                  <c:v>5357.2940309045089</c:v>
                </c:pt>
                <c:pt idx="67">
                  <c:v>5326.9766819866691</c:v>
                </c:pt>
                <c:pt idx="68">
                  <c:v>5296.5559547846015</c:v>
                </c:pt>
                <c:pt idx="69">
                  <c:v>5266.099504843005</c:v>
                </c:pt>
                <c:pt idx="70">
                  <c:v>5235.682066218862</c:v>
                </c:pt>
                <c:pt idx="71">
                  <c:v>5205.3864335285643</c:v>
                </c:pt>
                <c:pt idx="72">
                  <c:v>5175.3045993804681</c:v>
                </c:pt>
                <c:pt idx="73">
                  <c:v>5145.5390764096283</c:v>
                </c:pt>
                <c:pt idx="74">
                  <c:v>5116.2044394811201</c:v>
                </c:pt>
                <c:pt idx="75">
                  <c:v>5087.4291315581304</c:v>
                </c:pt>
                <c:pt idx="76">
                  <c:v>5059.3575866852507</c:v>
                </c:pt>
                <c:pt idx="77">
                  <c:v>5032.1527361008921</c:v>
                </c:pt>
                <c:pt idx="78">
                  <c:v>5005.9989794364728</c:v>
                </c:pt>
                <c:pt idx="79">
                  <c:v>4981.1057233129268</c:v>
                </c:pt>
                <c:pt idx="80">
                  <c:v>4957.7116157801365</c:v>
                </c:pt>
                <c:pt idx="81">
                  <c:v>4936.0896388162337</c:v>
                </c:pt>
                <c:pt idx="82">
                  <c:v>4916.5532650194882</c:v>
                </c:pt>
                <c:pt idx="83">
                  <c:v>4899.4639421115326</c:v>
                </c:pt>
                <c:pt idx="84">
                  <c:v>4885.2402446235355</c:v>
                </c:pt>
                <c:pt idx="85">
                  <c:v>4874.3691326401367</c:v>
                </c:pt>
                <c:pt idx="86">
                  <c:v>4867.4198917204185</c:v>
                </c:pt>
                <c:pt idx="87">
                  <c:v>4865.0615086177622</c:v>
                </c:pt>
                <c:pt idx="88">
                  <c:v>4868.0844816518056</c:v>
                </c:pt>
                <c:pt idx="89">
                  <c:v>4877.4283969156131</c:v>
                </c:pt>
                <c:pt idx="90">
                  <c:v>4894.2170557781501</c:v>
                </c:pt>
                <c:pt idx="91">
                  <c:v>4919.8035618312006</c:v>
                </c:pt>
                <c:pt idx="92">
                  <c:v>4955.8286288079689</c:v>
                </c:pt>
                <c:pt idx="93">
                  <c:v>5004.2965345942948</c:v>
                </c:pt>
                <c:pt idx="94">
                  <c:v>5067.6747117171444</c:v>
                </c:pt>
                <c:pt idx="95">
                  <c:v>5149.0250101433649</c:v>
                </c:pt>
                <c:pt idx="96">
                  <c:v>5252.1771840054498</c:v>
                </c:pt>
                <c:pt idx="97">
                  <c:v>5381.9578435024068</c:v>
                </c:pt>
                <c:pt idx="98">
                  <c:v>5544.4899114025729</c:v>
                </c:pt>
                <c:pt idx="99">
                  <c:v>5747.5755969623287</c:v>
                </c:pt>
                <c:pt idx="100">
                  <c:v>6001.1628823408446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03-D64A-9F6B-ABCC0957E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scatterChart>
        <c:scatterStyle val="lineMarker"/>
        <c:varyColors val="0"/>
        <c:ser>
          <c:idx val="2"/>
          <c:order val="2"/>
          <c:tx>
            <c:v>Q'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'1.5Rmin'!$C$5:$C$7</c:f>
              <c:numCache>
                <c:formatCode>General</c:formatCode>
                <c:ptCount val="3"/>
                <c:pt idx="0">
                  <c:v>0.72</c:v>
                </c:pt>
                <c:pt idx="1">
                  <c:v>0.72</c:v>
                </c:pt>
                <c:pt idx="2">
                  <c:v>0.72</c:v>
                </c:pt>
              </c:numCache>
            </c:numRef>
          </c:xVal>
          <c:yVal>
            <c:numRef>
              <c:f>'1.5Rmin'!$D$5:$D$7</c:f>
              <c:numCache>
                <c:formatCode>General</c:formatCode>
                <c:ptCount val="3"/>
                <c:pt idx="0">
                  <c:v>47764.851761659113</c:v>
                </c:pt>
                <c:pt idx="1">
                  <c:v>6083.3121364062627</c:v>
                </c:pt>
                <c:pt idx="2">
                  <c:v>59617.772524055879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03-D64A-9F6B-ABCC0957E66D}"/>
            </c:ext>
          </c:extLst>
        </c:ser>
        <c:ser>
          <c:idx val="3"/>
          <c:order val="3"/>
          <c:tx>
            <c:v>Operación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'1.5Rmin'!$C$7:$C$9</c:f>
              <c:numCache>
                <c:formatCode>General</c:formatCode>
                <c:ptCount val="3"/>
                <c:pt idx="0">
                  <c:v>0.72</c:v>
                </c:pt>
                <c:pt idx="1">
                  <c:v>0.2</c:v>
                </c:pt>
                <c:pt idx="2">
                  <c:v>0.05</c:v>
                </c:pt>
              </c:numCache>
            </c:numRef>
          </c:xVal>
          <c:yVal>
            <c:numRef>
              <c:f>'1.5Rmin'!$D$7:$D$9</c:f>
              <c:numCache>
                <c:formatCode>General</c:formatCode>
                <c:ptCount val="3"/>
                <c:pt idx="0">
                  <c:v>59617.772524055879</c:v>
                </c:pt>
                <c:pt idx="1">
                  <c:v>4957.7116157801365</c:v>
                </c:pt>
                <c:pt idx="2">
                  <c:v>-10809.613646222486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03-D64A-9F6B-ABCC0957E66D}"/>
            </c:ext>
          </c:extLst>
        </c:ser>
        <c:ser>
          <c:idx val="4"/>
          <c:order val="4"/>
          <c:tx>
            <c:v>Q''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'1.5Rmin'!$C$9:$C$10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'1.5Rmin'!$D$9:$D$10</c:f>
              <c:numCache>
                <c:formatCode>General</c:formatCode>
                <c:ptCount val="2"/>
                <c:pt idx="0">
                  <c:v>-10809.613646222486</c:v>
                </c:pt>
                <c:pt idx="1">
                  <c:v>5149.0250101433649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03-D64A-9F6B-ABCC0957E66D}"/>
            </c:ext>
          </c:extLst>
        </c:ser>
        <c:ser>
          <c:idx val="5"/>
          <c:order val="5"/>
          <c:tx>
            <c:v>Etapas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'1.5Rmin'!$I$3:$I$37</c:f>
              <c:numCache>
                <c:formatCode>General</c:formatCode>
                <c:ptCount val="35"/>
                <c:pt idx="0">
                  <c:v>0.72</c:v>
                </c:pt>
                <c:pt idx="1">
                  <c:v>0.435</c:v>
                </c:pt>
                <c:pt idx="2">
                  <c:v>0.72</c:v>
                </c:pt>
                <c:pt idx="3">
                  <c:v>0.66400000000000003</c:v>
                </c:pt>
                <c:pt idx="4">
                  <c:v>0.21199999999999999</c:v>
                </c:pt>
                <c:pt idx="5">
                  <c:v>0.72</c:v>
                </c:pt>
                <c:pt idx="6">
                  <c:v>0.63</c:v>
                </c:pt>
                <c:pt idx="7">
                  <c:v>0.16500000000000001</c:v>
                </c:pt>
                <c:pt idx="8">
                  <c:v>0.05</c:v>
                </c:pt>
                <c:pt idx="9">
                  <c:v>0.51300000000000001</c:v>
                </c:pt>
                <c:pt idx="10">
                  <c:v>8.4000000000000005E-2</c:v>
                </c:pt>
                <c:pt idx="11">
                  <c:v>0.05</c:v>
                </c:pt>
                <c:pt idx="12">
                  <c:v>0.19500000000000001</c:v>
                </c:pt>
                <c:pt idx="13">
                  <c:v>1.6E-2</c:v>
                </c:pt>
              </c:numCache>
            </c:numRef>
          </c:xVal>
          <c:yVal>
            <c:numRef>
              <c:f>'1.5Rmin'!$J$3:$J$37</c:f>
              <c:numCache>
                <c:formatCode>General</c:formatCode>
                <c:ptCount val="35"/>
                <c:pt idx="0">
                  <c:v>47764.851761659113</c:v>
                </c:pt>
                <c:pt idx="1">
                  <c:v>5630.2247420843423</c:v>
                </c:pt>
                <c:pt idx="2">
                  <c:v>59617.772524055879</c:v>
                </c:pt>
                <c:pt idx="3">
                  <c:v>49200</c:v>
                </c:pt>
                <c:pt idx="4">
                  <c:v>5000</c:v>
                </c:pt>
                <c:pt idx="5">
                  <c:v>59617.772524055879</c:v>
                </c:pt>
                <c:pt idx="6">
                  <c:v>49900</c:v>
                </c:pt>
                <c:pt idx="7">
                  <c:v>4800</c:v>
                </c:pt>
                <c:pt idx="8">
                  <c:v>-10809.613646222486</c:v>
                </c:pt>
                <c:pt idx="9">
                  <c:v>52000</c:v>
                </c:pt>
                <c:pt idx="10">
                  <c:v>4800</c:v>
                </c:pt>
                <c:pt idx="11">
                  <c:v>-10809.613646222486</c:v>
                </c:pt>
                <c:pt idx="12">
                  <c:v>57000</c:v>
                </c:pt>
                <c:pt idx="13">
                  <c:v>5700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03-D64A-9F6B-ABCC0957E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valAx>
        <c:axId val="199711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610784"/>
        <c:crosses val="autoZero"/>
        <c:crossBetween val="midCat"/>
      </c:valAx>
      <c:valAx>
        <c:axId val="19966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1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476781748435295E-2"/>
          <c:y val="4.0933393096803501E-2"/>
          <c:w val="0.90338868699104924"/>
          <c:h val="0.90667659095528874"/>
        </c:manualLayout>
      </c:layout>
      <c:scatterChart>
        <c:scatterStyle val="smoothMarker"/>
        <c:varyColors val="0"/>
        <c:ser>
          <c:idx val="0"/>
          <c:order val="0"/>
          <c:tx>
            <c:v>Equilibrio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15-454E-8875-341F2EAD74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D15-454E-8875-341F2EAD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scatterChart>
        <c:scatterStyle val="lineMarker"/>
        <c:varyColors val="0"/>
        <c:ser>
          <c:idx val="5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'1.5Rmin'!$B$14:$B$15</c:f>
              <c:numCache>
                <c:formatCode>General</c:formatCode>
                <c:ptCount val="2"/>
                <c:pt idx="0">
                  <c:v>1.6E-2</c:v>
                </c:pt>
              </c:numCache>
            </c:numRef>
          </c:xVal>
          <c:yVal>
            <c:numRef>
              <c:f>'1.5Rmin'!$C$14:$C$15</c:f>
              <c:numCache>
                <c:formatCode>General</c:formatCode>
                <c:ptCount val="2"/>
                <c:pt idx="0">
                  <c:v>0.19500000000000001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5-454E-8875-341F2EAD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valAx>
        <c:axId val="19484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4592"/>
        <c:crosses val="autoZero"/>
        <c:crossBetween val="midCat"/>
      </c:valAx>
      <c:valAx>
        <c:axId val="19484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Vapor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xVal>
          <c:yVal>
            <c:numRef>
              <c:f>'DATOS ELV'!$M$3:$M$103</c:f>
              <c:numCache>
                <c:formatCode>General</c:formatCode>
                <c:ptCount val="101"/>
                <c:pt idx="0">
                  <c:v>46116.084318900321</c:v>
                </c:pt>
                <c:pt idx="1">
                  <c:v>46641.394092544404</c:v>
                </c:pt>
                <c:pt idx="2">
                  <c:v>46932.938903185401</c:v>
                </c:pt>
                <c:pt idx="3">
                  <c:v>47114.517822577262</c:v>
                </c:pt>
                <c:pt idx="4">
                  <c:v>47237.218930248098</c:v>
                </c:pt>
                <c:pt idx="5">
                  <c:v>47325.240544343193</c:v>
                </c:pt>
                <c:pt idx="6">
                  <c:v>47391.320502461371</c:v>
                </c:pt>
                <c:pt idx="7">
                  <c:v>47442.733138335519</c:v>
                </c:pt>
                <c:pt idx="8">
                  <c:v>47483.907576513579</c:v>
                </c:pt>
                <c:pt idx="9">
                  <c:v>47517.683432586804</c:v>
                </c:pt>
                <c:pt idx="10">
                  <c:v>47545.959907936784</c:v>
                </c:pt>
                <c:pt idx="11">
                  <c:v>47570.05291696034</c:v>
                </c:pt>
                <c:pt idx="12">
                  <c:v>47590.901980288836</c:v>
                </c:pt>
                <c:pt idx="13">
                  <c:v>47609.195431583648</c:v>
                </c:pt>
                <c:pt idx="14">
                  <c:v>47625.449071631367</c:v>
                </c:pt>
                <c:pt idx="15">
                  <c:v>47640.057199012459</c:v>
                </c:pt>
                <c:pt idx="16">
                  <c:v>47653.326665022112</c:v>
                </c:pt>
                <c:pt idx="17">
                  <c:v>47665.500171268941</c:v>
                </c:pt>
                <c:pt idx="18">
                  <c:v>47676.772563438812</c:v>
                </c:pt>
                <c:pt idx="19">
                  <c:v>47687.302454031997</c:v>
                </c:pt>
                <c:pt idx="20">
                  <c:v>47697.22066219533</c:v>
                </c:pt>
                <c:pt idx="21">
                  <c:v>47706.636442394432</c:v>
                </c:pt>
                <c:pt idx="22">
                  <c:v>47715.642150008469</c:v>
                </c:pt>
                <c:pt idx="23">
                  <c:v>47724.316784420938</c:v>
                </c:pt>
                <c:pt idx="24">
                  <c:v>47732.72871441632</c:v>
                </c:pt>
                <c:pt idx="25">
                  <c:v>47740.93780011202</c:v>
                </c:pt>
                <c:pt idx="26">
                  <c:v>47748.997064310985</c:v>
                </c:pt>
                <c:pt idx="27">
                  <c:v>47756.954023810664</c:v>
                </c:pt>
                <c:pt idx="28">
                  <c:v>47764.851761659113</c:v>
                </c:pt>
                <c:pt idx="29">
                  <c:v>47772.729800398272</c:v>
                </c:pt>
                <c:pt idx="30">
                  <c:v>47780.624821318474</c:v>
                </c:pt>
                <c:pt idx="31">
                  <c:v>47788.571263858605</c:v>
                </c:pt>
                <c:pt idx="32">
                  <c:v>47796.601831308355</c:v>
                </c:pt>
                <c:pt idx="33">
                  <c:v>47804.747923068906</c:v>
                </c:pt>
                <c:pt idx="34">
                  <c:v>47813.040009329146</c:v>
                </c:pt>
                <c:pt idx="35">
                  <c:v>47821.507960710536</c:v>
                </c:pt>
                <c:pt idx="36">
                  <c:v>47830.181342936667</c:v>
                </c:pt>
                <c:pt idx="37">
                  <c:v>47839.089684690138</c:v>
                </c:pt>
                <c:pt idx="38">
                  <c:v>47848.262725378576</c:v>
                </c:pt>
                <c:pt idx="39">
                  <c:v>47857.730648437544</c:v>
                </c:pt>
                <c:pt idx="40">
                  <c:v>47867.524304970946</c:v>
                </c:pt>
                <c:pt idx="41">
                  <c:v>47877.675431911033</c:v>
                </c:pt>
                <c:pt idx="42">
                  <c:v>47888.216868428222</c:v>
                </c:pt>
                <c:pt idx="43">
                  <c:v>47899.182774004257</c:v>
                </c:pt>
                <c:pt idx="44">
                  <c:v>47910.608851377132</c:v>
                </c:pt>
                <c:pt idx="45">
                  <c:v>47922.532577457823</c:v>
                </c:pt>
                <c:pt idx="46">
                  <c:v>47934.993445295113</c:v>
                </c:pt>
                <c:pt idx="47">
                  <c:v>47948.033220217985</c:v>
                </c:pt>
                <c:pt idx="48">
                  <c:v>47961.696213414616</c:v>
                </c:pt>
                <c:pt idx="49">
                  <c:v>47976.029576408073</c:v>
                </c:pt>
                <c:pt idx="50">
                  <c:v>47991.08362016709</c:v>
                </c:pt>
                <c:pt idx="51">
                  <c:v>48006.912162974651</c:v>
                </c:pt>
                <c:pt idx="52">
                  <c:v>48023.572911523042</c:v>
                </c:pt>
                <c:pt idx="53">
                  <c:v>48041.127880163571</c:v>
                </c:pt>
                <c:pt idx="54">
                  <c:v>48059.643855240458</c:v>
                </c:pt>
                <c:pt idx="55">
                  <c:v>48079.192908531484</c:v>
                </c:pt>
                <c:pt idx="56">
                  <c:v>48099.852970112413</c:v>
                </c:pt>
                <c:pt idx="57">
                  <c:v>48121.708467455515</c:v>
                </c:pt>
                <c:pt idx="58">
                  <c:v>48144.851041320755</c:v>
                </c:pt>
                <c:pt idx="59">
                  <c:v>48169.380349907966</c:v>
                </c:pt>
                <c:pt idx="60">
                  <c:v>48195.404974721052</c:v>
                </c:pt>
                <c:pt idx="61">
                  <c:v>48223.043443881026</c:v>
                </c:pt>
                <c:pt idx="62">
                  <c:v>48252.425391360368</c:v>
                </c:pt>
                <c:pt idx="63">
                  <c:v>48283.692873905529</c:v>
                </c:pt>
                <c:pt idx="64">
                  <c:v>48317.001871389024</c:v>
                </c:pt>
                <c:pt idx="65">
                  <c:v>48352.52400114818</c:v>
                </c:pt>
                <c:pt idx="66">
                  <c:v>48390.448482723092</c:v>
                </c:pt>
                <c:pt idx="67">
                  <c:v>48430.984396554566</c:v>
                </c:pt>
                <c:pt idx="68">
                  <c:v>48474.363288966699</c:v>
                </c:pt>
                <c:pt idx="69">
                  <c:v>48520.842186550668</c:v>
                </c:pt>
                <c:pt idx="70">
                  <c:v>48570.707096418249</c:v>
                </c:pt>
                <c:pt idx="71">
                  <c:v>48624.277085393529</c:v>
                </c:pt>
                <c:pt idx="72">
                  <c:v>48681.909051954499</c:v>
                </c:pt>
                <c:pt idx="73">
                  <c:v>48744.003330798732</c:v>
                </c:pt>
                <c:pt idx="74">
                  <c:v>48811.010302835304</c:v>
                </c:pt>
                <c:pt idx="75">
                  <c:v>48883.438225254809</c:v>
                </c:pt>
                <c:pt idx="76">
                  <c:v>48961.862549848323</c:v>
                </c:pt>
                <c:pt idx="77">
                  <c:v>49046.937066632374</c:v>
                </c:pt>
                <c:pt idx="78">
                  <c:v>49139.40729911079</c:v>
                </c:pt>
                <c:pt idx="79">
                  <c:v>49240.126694027713</c:v>
                </c:pt>
                <c:pt idx="80">
                  <c:v>49350.076301702473</c:v>
                </c:pt>
                <c:pt idx="81">
                  <c:v>49470.38884614758</c:v>
                </c:pt>
                <c:pt idx="82">
                  <c:v>49602.378355621331</c:v>
                </c:pt>
                <c:pt idx="83">
                  <c:v>49747.576890209952</c:v>
                </c:pt>
                <c:pt idx="84">
                  <c:v>49907.780400864358</c:v>
                </c:pt>
                <c:pt idx="85">
                  <c:v>50085.106438034025</c:v>
                </c:pt>
                <c:pt idx="86">
                  <c:v>50282.06737640818</c:v>
                </c:pt>
                <c:pt idx="87">
                  <c:v>50501.664151365505</c:v>
                </c:pt>
                <c:pt idx="88">
                  <c:v>50747.507385341851</c:v>
                </c:pt>
                <c:pt idx="89">
                  <c:v>51023.975478265464</c:v>
                </c:pt>
                <c:pt idx="90">
                  <c:v>51336.423139776547</c:v>
                </c:pt>
                <c:pt idx="91">
                  <c:v>51691.459555402958</c:v>
                </c:pt>
                <c:pt idx="92">
                  <c:v>52097.323832646754</c:v>
                </c:pt>
                <c:pt idx="93">
                  <c:v>52564.397998010121</c:v>
                </c:pt>
                <c:pt idx="94">
                  <c:v>53105.916810947514</c:v>
                </c:pt>
                <c:pt idx="95">
                  <c:v>53738.962345091204</c:v>
                </c:pt>
                <c:pt idx="96">
                  <c:v>54485.874470288465</c:v>
                </c:pt>
                <c:pt idx="97">
                  <c:v>55376.272363266966</c:v>
                </c:pt>
                <c:pt idx="98">
                  <c:v>56449.973162368886</c:v>
                </c:pt>
                <c:pt idx="99">
                  <c:v>57761.210675704882</c:v>
                </c:pt>
                <c:pt idx="100">
                  <c:v>59384.66695713329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81-7747-AD75-62756B34D08E}"/>
            </c:ext>
          </c:extLst>
        </c:ser>
        <c:ser>
          <c:idx val="1"/>
          <c:order val="1"/>
          <c:tx>
            <c:v>H liquido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ELV'!$L$3:$L$103</c:f>
              <c:numCache>
                <c:formatCode>General</c:formatCode>
                <c:ptCount val="101"/>
                <c:pt idx="0">
                  <c:v>6831.0580502223138</c:v>
                </c:pt>
                <c:pt idx="1">
                  <c:v>6365.1961189297945</c:v>
                </c:pt>
                <c:pt idx="2">
                  <c:v>6133.6095866216638</c:v>
                </c:pt>
                <c:pt idx="3">
                  <c:v>6013.7882828810161</c:v>
                </c:pt>
                <c:pt idx="4">
                  <c:v>5952.2323948405201</c:v>
                </c:pt>
                <c:pt idx="5">
                  <c:v>5923.0585793798673</c:v>
                </c:pt>
                <c:pt idx="6">
                  <c:v>5912.669226570014</c:v>
                </c:pt>
                <c:pt idx="7">
                  <c:v>5913.4426431632055</c:v>
                </c:pt>
                <c:pt idx="8">
                  <c:v>5920.8836102234072</c:v>
                </c:pt>
                <c:pt idx="9">
                  <c:v>5932.2316885829041</c:v>
                </c:pt>
                <c:pt idx="10">
                  <c:v>5945.736903305723</c:v>
                </c:pt>
                <c:pt idx="11">
                  <c:v>5960.261846755272</c:v>
                </c:pt>
                <c:pt idx="12">
                  <c:v>5975.0530647854275</c:v>
                </c:pt>
                <c:pt idx="13">
                  <c:v>5989.6045991399624</c:v>
                </c:pt>
                <c:pt idx="14">
                  <c:v>6003.5738368169159</c:v>
                </c:pt>
                <c:pt idx="15">
                  <c:v>6016.7281372549241</c:v>
                </c:pt>
                <c:pt idx="16">
                  <c:v>6028.9101458892765</c:v>
                </c:pt>
                <c:pt idx="17">
                  <c:v>6040.0147686630607</c:v>
                </c:pt>
                <c:pt idx="18">
                  <c:v>6049.9736016234838</c:v>
                </c:pt>
                <c:pt idx="19">
                  <c:v>6058.7442300222529</c:v>
                </c:pt>
                <c:pt idx="20">
                  <c:v>6066.3027693826607</c:v>
                </c:pt>
                <c:pt idx="21">
                  <c:v>6072.6386021126491</c:v>
                </c:pt>
                <c:pt idx="22">
                  <c:v>6077.7506239177765</c:v>
                </c:pt>
                <c:pt idx="23">
                  <c:v>6081.6445428309626</c:v>
                </c:pt>
                <c:pt idx="24">
                  <c:v>6084.3309212269842</c:v>
                </c:pt>
                <c:pt idx="25">
                  <c:v>6085.8237482116792</c:v>
                </c:pt>
                <c:pt idx="26">
                  <c:v>6086.13939438739</c:v>
                </c:pt>
                <c:pt idx="27">
                  <c:v>6085.2958448649606</c:v>
                </c:pt>
                <c:pt idx="28">
                  <c:v>6083.3121364062627</c:v>
                </c:pt>
                <c:pt idx="29">
                  <c:v>6080.2079454565464</c:v>
                </c:pt>
                <c:pt idx="30">
                  <c:v>6076.0032884800721</c:v>
                </c:pt>
                <c:pt idx="31">
                  <c:v>6070.7183064127112</c:v>
                </c:pt>
                <c:pt idx="32">
                  <c:v>6064.3731124994492</c:v>
                </c:pt>
                <c:pt idx="33">
                  <c:v>6056.9876881755099</c:v>
                </c:pt>
                <c:pt idx="34">
                  <c:v>6048.5818155820698</c:v>
                </c:pt>
                <c:pt idx="35">
                  <c:v>6039.1750382000409</c:v>
                </c:pt>
                <c:pt idx="36">
                  <c:v>6028.7866432289566</c:v>
                </c:pt>
                <c:pt idx="37">
                  <c:v>6017.435660939369</c:v>
                </c:pt>
                <c:pt idx="38">
                  <c:v>6005.1408774329111</c:v>
                </c:pt>
                <c:pt idx="39">
                  <c:v>5991.9208581593593</c:v>
                </c:pt>
                <c:pt idx="40">
                  <c:v>5977.7939802403926</c:v>
                </c:pt>
                <c:pt idx="41">
                  <c:v>5962.7784721924972</c:v>
                </c:pt>
                <c:pt idx="42">
                  <c:v>5946.8924600651244</c:v>
                </c:pt>
                <c:pt idx="43">
                  <c:v>5930.1540193481333</c:v>
                </c:pt>
                <c:pt idx="44">
                  <c:v>5912.5812322749052</c:v>
                </c:pt>
                <c:pt idx="45">
                  <c:v>5894.1922503736878</c:v>
                </c:pt>
                <c:pt idx="46">
                  <c:v>5875.0053623116873</c:v>
                </c:pt>
                <c:pt idx="47">
                  <c:v>5855.0390672460826</c:v>
                </c:pt>
                <c:pt idx="48">
                  <c:v>5834.3121540498096</c:v>
                </c:pt>
                <c:pt idx="49">
                  <c:v>5812.8437869272375</c:v>
                </c:pt>
                <c:pt idx="50">
                  <c:v>5790.6535980792769</c:v>
                </c:pt>
                <c:pt idx="51">
                  <c:v>5767.7617882255236</c:v>
                </c:pt>
                <c:pt idx="52">
                  <c:v>5744.1892359481899</c:v>
                </c:pt>
                <c:pt idx="53">
                  <c:v>5719.9576169918946</c:v>
                </c:pt>
                <c:pt idx="54">
                  <c:v>5695.0895348421927</c:v>
                </c:pt>
                <c:pt idx="55">
                  <c:v>5669.6086641173952</c:v>
                </c:pt>
                <c:pt idx="56">
                  <c:v>5643.5399085507388</c:v>
                </c:pt>
                <c:pt idx="57">
                  <c:v>5616.9095756179431</c:v>
                </c:pt>
                <c:pt idx="58">
                  <c:v>5589.7455701895487</c:v>
                </c:pt>
                <c:pt idx="59">
                  <c:v>5562.077609964359</c:v>
                </c:pt>
                <c:pt idx="60">
                  <c:v>5533.9374658846964</c:v>
                </c:pt>
                <c:pt idx="61">
                  <c:v>5505.3592312564815</c:v>
                </c:pt>
                <c:pt idx="62">
                  <c:v>5476.3796239169651</c:v>
                </c:pt>
                <c:pt idx="63">
                  <c:v>5447.0383265287473</c:v>
                </c:pt>
                <c:pt idx="64">
                  <c:v>5417.3783709567797</c:v>
                </c:pt>
                <c:pt idx="65">
                  <c:v>5387.4465737365263</c:v>
                </c:pt>
                <c:pt idx="66">
                  <c:v>5357.2940309045089</c:v>
                </c:pt>
                <c:pt idx="67">
                  <c:v>5326.9766819866691</c:v>
                </c:pt>
                <c:pt idx="68">
                  <c:v>5296.5559547846015</c:v>
                </c:pt>
                <c:pt idx="69">
                  <c:v>5266.099504843005</c:v>
                </c:pt>
                <c:pt idx="70">
                  <c:v>5235.682066218862</c:v>
                </c:pt>
                <c:pt idx="71">
                  <c:v>5205.3864335285643</c:v>
                </c:pt>
                <c:pt idx="72">
                  <c:v>5175.3045993804681</c:v>
                </c:pt>
                <c:pt idx="73">
                  <c:v>5145.5390764096283</c:v>
                </c:pt>
                <c:pt idx="74">
                  <c:v>5116.2044394811201</c:v>
                </c:pt>
                <c:pt idx="75">
                  <c:v>5087.4291315581304</c:v>
                </c:pt>
                <c:pt idx="76">
                  <c:v>5059.3575866852507</c:v>
                </c:pt>
                <c:pt idx="77">
                  <c:v>5032.1527361008921</c:v>
                </c:pt>
                <c:pt idx="78">
                  <c:v>5005.9989794364728</c:v>
                </c:pt>
                <c:pt idx="79">
                  <c:v>4981.1057233129268</c:v>
                </c:pt>
                <c:pt idx="80">
                  <c:v>4957.7116157801365</c:v>
                </c:pt>
                <c:pt idx="81">
                  <c:v>4936.0896388162337</c:v>
                </c:pt>
                <c:pt idx="82">
                  <c:v>4916.5532650194882</c:v>
                </c:pt>
                <c:pt idx="83">
                  <c:v>4899.4639421115326</c:v>
                </c:pt>
                <c:pt idx="84">
                  <c:v>4885.2402446235355</c:v>
                </c:pt>
                <c:pt idx="85">
                  <c:v>4874.3691326401367</c:v>
                </c:pt>
                <c:pt idx="86">
                  <c:v>4867.4198917204185</c:v>
                </c:pt>
                <c:pt idx="87">
                  <c:v>4865.0615086177622</c:v>
                </c:pt>
                <c:pt idx="88">
                  <c:v>4868.0844816518056</c:v>
                </c:pt>
                <c:pt idx="89">
                  <c:v>4877.4283969156131</c:v>
                </c:pt>
                <c:pt idx="90">
                  <c:v>4894.2170557781501</c:v>
                </c:pt>
                <c:pt idx="91">
                  <c:v>4919.8035618312006</c:v>
                </c:pt>
                <c:pt idx="92">
                  <c:v>4955.8286288079689</c:v>
                </c:pt>
                <c:pt idx="93">
                  <c:v>5004.2965345942948</c:v>
                </c:pt>
                <c:pt idx="94">
                  <c:v>5067.6747117171444</c:v>
                </c:pt>
                <c:pt idx="95">
                  <c:v>5149.0250101433649</c:v>
                </c:pt>
                <c:pt idx="96">
                  <c:v>5252.1771840054498</c:v>
                </c:pt>
                <c:pt idx="97">
                  <c:v>5381.9578435024068</c:v>
                </c:pt>
                <c:pt idx="98">
                  <c:v>5544.4899114025729</c:v>
                </c:pt>
                <c:pt idx="99">
                  <c:v>5747.5755969623287</c:v>
                </c:pt>
                <c:pt idx="100">
                  <c:v>6001.1628823408446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81-7747-AD75-62756B34D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scatterChart>
        <c:scatterStyle val="lineMarker"/>
        <c:varyColors val="0"/>
        <c:ser>
          <c:idx val="2"/>
          <c:order val="2"/>
          <c:tx>
            <c:v>Q'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'3Rmin'!$C$5:$C$7</c:f>
              <c:numCache>
                <c:formatCode>General</c:formatCode>
                <c:ptCount val="3"/>
                <c:pt idx="0">
                  <c:v>0.72</c:v>
                </c:pt>
                <c:pt idx="1">
                  <c:v>0.72</c:v>
                </c:pt>
                <c:pt idx="2">
                  <c:v>0.72</c:v>
                </c:pt>
              </c:numCache>
            </c:numRef>
          </c:xVal>
          <c:yVal>
            <c:numRef>
              <c:f>'3Rmin'!$D$5:$D$7</c:f>
              <c:numCache>
                <c:formatCode>General</c:formatCode>
                <c:ptCount val="3"/>
                <c:pt idx="0">
                  <c:v>47764.851761659113</c:v>
                </c:pt>
                <c:pt idx="1">
                  <c:v>6083.3121364062627</c:v>
                </c:pt>
                <c:pt idx="2">
                  <c:v>71470.693286452646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81-7747-AD75-62756B34D08E}"/>
            </c:ext>
          </c:extLst>
        </c:ser>
        <c:ser>
          <c:idx val="3"/>
          <c:order val="3"/>
          <c:tx>
            <c:v>Operación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'3Rmin'!$C$7:$C$9</c:f>
              <c:numCache>
                <c:formatCode>General</c:formatCode>
                <c:ptCount val="3"/>
                <c:pt idx="0">
                  <c:v>0.72</c:v>
                </c:pt>
                <c:pt idx="1">
                  <c:v>0.2</c:v>
                </c:pt>
                <c:pt idx="2">
                  <c:v>0.05</c:v>
                </c:pt>
              </c:numCache>
            </c:numRef>
          </c:xVal>
          <c:yVal>
            <c:numRef>
              <c:f>'3Rmin'!$D$7:$D$9</c:f>
              <c:numCache>
                <c:formatCode>General</c:formatCode>
                <c:ptCount val="3"/>
                <c:pt idx="0">
                  <c:v>71470.693286452646</c:v>
                </c:pt>
                <c:pt idx="1">
                  <c:v>4957.7116157801365</c:v>
                </c:pt>
                <c:pt idx="2">
                  <c:v>-14228.725404606168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81-7747-AD75-62756B34D08E}"/>
            </c:ext>
          </c:extLst>
        </c:ser>
        <c:ser>
          <c:idx val="4"/>
          <c:order val="4"/>
          <c:tx>
            <c:v>Q''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'3Rmin'!$C$9:$C$10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'3Rmin'!$D$9:$D$10</c:f>
              <c:numCache>
                <c:formatCode>General</c:formatCode>
                <c:ptCount val="2"/>
                <c:pt idx="0">
                  <c:v>-14228.725404606168</c:v>
                </c:pt>
                <c:pt idx="1">
                  <c:v>5149.0250101433649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81-7747-AD75-62756B34D08E}"/>
            </c:ext>
          </c:extLst>
        </c:ser>
        <c:ser>
          <c:idx val="5"/>
          <c:order val="5"/>
          <c:tx>
            <c:v>Etapas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'3Rmin'!$I$3:$I$32</c:f>
              <c:numCache>
                <c:formatCode>General</c:formatCode>
                <c:ptCount val="30"/>
                <c:pt idx="0">
                  <c:v>0.72</c:v>
                </c:pt>
                <c:pt idx="1">
                  <c:v>0.435</c:v>
                </c:pt>
                <c:pt idx="2">
                  <c:v>0.72</c:v>
                </c:pt>
                <c:pt idx="3">
                  <c:v>0.626</c:v>
                </c:pt>
                <c:pt idx="4">
                  <c:v>0.16300000000000001</c:v>
                </c:pt>
                <c:pt idx="5">
                  <c:v>0.05</c:v>
                </c:pt>
                <c:pt idx="6">
                  <c:v>0.44500000000000001</c:v>
                </c:pt>
                <c:pt idx="7">
                  <c:v>0.06</c:v>
                </c:pt>
                <c:pt idx="8">
                  <c:v>0.05</c:v>
                </c:pt>
                <c:pt idx="9">
                  <c:v>8.5000000000000006E-2</c:v>
                </c:pt>
                <c:pt idx="10">
                  <c:v>5.0000000000000001E-3</c:v>
                </c:pt>
              </c:numCache>
            </c:numRef>
          </c:xVal>
          <c:yVal>
            <c:numRef>
              <c:f>'3Rmin'!$J$3:$J$32</c:f>
              <c:numCache>
                <c:formatCode>General</c:formatCode>
                <c:ptCount val="30"/>
                <c:pt idx="0">
                  <c:v>47764.851761659113</c:v>
                </c:pt>
                <c:pt idx="1">
                  <c:v>5630</c:v>
                </c:pt>
                <c:pt idx="2">
                  <c:v>71470.693286452646</c:v>
                </c:pt>
                <c:pt idx="3">
                  <c:v>50000</c:v>
                </c:pt>
                <c:pt idx="4">
                  <c:v>5000</c:v>
                </c:pt>
                <c:pt idx="5">
                  <c:v>-14228.725404606168</c:v>
                </c:pt>
                <c:pt idx="6">
                  <c:v>53000</c:v>
                </c:pt>
                <c:pt idx="7">
                  <c:v>5000</c:v>
                </c:pt>
                <c:pt idx="8">
                  <c:v>-14228.725404606168</c:v>
                </c:pt>
                <c:pt idx="9">
                  <c:v>58250</c:v>
                </c:pt>
                <c:pt idx="10">
                  <c:v>5900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81-7747-AD75-62756B34D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valAx>
        <c:axId val="199711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610784"/>
        <c:crosses val="autoZero"/>
        <c:crossBetween val="midCat"/>
      </c:valAx>
      <c:valAx>
        <c:axId val="19966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1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476781748435295E-2"/>
          <c:y val="4.0933393096803501E-2"/>
          <c:w val="0.90338868699104924"/>
          <c:h val="0.90667659095528874"/>
        </c:manualLayout>
      </c:layout>
      <c:scatterChart>
        <c:scatterStyle val="smoothMarker"/>
        <c:varyColors val="0"/>
        <c:ser>
          <c:idx val="0"/>
          <c:order val="0"/>
          <c:tx>
            <c:v>Equilibrio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9C-8943-8246-03FE09154FB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39C-8943-8246-03FE09154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scatterChart>
        <c:scatterStyle val="lineMarker"/>
        <c:varyColors val="0"/>
        <c:ser>
          <c:idx val="5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'3Rmin'!$B$14:$B$15</c:f>
              <c:numCache>
                <c:formatCode>General</c:formatCode>
                <c:ptCount val="2"/>
                <c:pt idx="0">
                  <c:v>5.0000000000000001E-3</c:v>
                </c:pt>
              </c:numCache>
            </c:numRef>
          </c:xVal>
          <c:yVal>
            <c:numRef>
              <c:f>'3Rmin'!$C$14:$C$15</c:f>
              <c:numCache>
                <c:formatCode>General</c:formatCode>
                <c:ptCount val="2"/>
                <c:pt idx="0">
                  <c:v>8.5000000000000006E-2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C-8943-8246-03FE09154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valAx>
        <c:axId val="19484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4592"/>
        <c:crosses val="autoZero"/>
        <c:crossBetween val="midCat"/>
      </c:valAx>
      <c:valAx>
        <c:axId val="19484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Vapor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xVal>
          <c:yVal>
            <c:numRef>
              <c:f>'DATOS ELV'!$M$3:$M$103</c:f>
              <c:numCache>
                <c:formatCode>General</c:formatCode>
                <c:ptCount val="101"/>
                <c:pt idx="0">
                  <c:v>46116.084318900321</c:v>
                </c:pt>
                <c:pt idx="1">
                  <c:v>46641.394092544404</c:v>
                </c:pt>
                <c:pt idx="2">
                  <c:v>46932.938903185401</c:v>
                </c:pt>
                <c:pt idx="3">
                  <c:v>47114.517822577262</c:v>
                </c:pt>
                <c:pt idx="4">
                  <c:v>47237.218930248098</c:v>
                </c:pt>
                <c:pt idx="5">
                  <c:v>47325.240544343193</c:v>
                </c:pt>
                <c:pt idx="6">
                  <c:v>47391.320502461371</c:v>
                </c:pt>
                <c:pt idx="7">
                  <c:v>47442.733138335519</c:v>
                </c:pt>
                <c:pt idx="8">
                  <c:v>47483.907576513579</c:v>
                </c:pt>
                <c:pt idx="9">
                  <c:v>47517.683432586804</c:v>
                </c:pt>
                <c:pt idx="10">
                  <c:v>47545.959907936784</c:v>
                </c:pt>
                <c:pt idx="11">
                  <c:v>47570.05291696034</c:v>
                </c:pt>
                <c:pt idx="12">
                  <c:v>47590.901980288836</c:v>
                </c:pt>
                <c:pt idx="13">
                  <c:v>47609.195431583648</c:v>
                </c:pt>
                <c:pt idx="14">
                  <c:v>47625.449071631367</c:v>
                </c:pt>
                <c:pt idx="15">
                  <c:v>47640.057199012459</c:v>
                </c:pt>
                <c:pt idx="16">
                  <c:v>47653.326665022112</c:v>
                </c:pt>
                <c:pt idx="17">
                  <c:v>47665.500171268941</c:v>
                </c:pt>
                <c:pt idx="18">
                  <c:v>47676.772563438812</c:v>
                </c:pt>
                <c:pt idx="19">
                  <c:v>47687.302454031997</c:v>
                </c:pt>
                <c:pt idx="20">
                  <c:v>47697.22066219533</c:v>
                </c:pt>
                <c:pt idx="21">
                  <c:v>47706.636442394432</c:v>
                </c:pt>
                <c:pt idx="22">
                  <c:v>47715.642150008469</c:v>
                </c:pt>
                <c:pt idx="23">
                  <c:v>47724.316784420938</c:v>
                </c:pt>
                <c:pt idx="24">
                  <c:v>47732.72871441632</c:v>
                </c:pt>
                <c:pt idx="25">
                  <c:v>47740.93780011202</c:v>
                </c:pt>
                <c:pt idx="26">
                  <c:v>47748.997064310985</c:v>
                </c:pt>
                <c:pt idx="27">
                  <c:v>47756.954023810664</c:v>
                </c:pt>
                <c:pt idx="28">
                  <c:v>47764.851761659113</c:v>
                </c:pt>
                <c:pt idx="29">
                  <c:v>47772.729800398272</c:v>
                </c:pt>
                <c:pt idx="30">
                  <c:v>47780.624821318474</c:v>
                </c:pt>
                <c:pt idx="31">
                  <c:v>47788.571263858605</c:v>
                </c:pt>
                <c:pt idx="32">
                  <c:v>47796.601831308355</c:v>
                </c:pt>
                <c:pt idx="33">
                  <c:v>47804.747923068906</c:v>
                </c:pt>
                <c:pt idx="34">
                  <c:v>47813.040009329146</c:v>
                </c:pt>
                <c:pt idx="35">
                  <c:v>47821.507960710536</c:v>
                </c:pt>
                <c:pt idx="36">
                  <c:v>47830.181342936667</c:v>
                </c:pt>
                <c:pt idx="37">
                  <c:v>47839.089684690138</c:v>
                </c:pt>
                <c:pt idx="38">
                  <c:v>47848.262725378576</c:v>
                </c:pt>
                <c:pt idx="39">
                  <c:v>47857.730648437544</c:v>
                </c:pt>
                <c:pt idx="40">
                  <c:v>47867.524304970946</c:v>
                </c:pt>
                <c:pt idx="41">
                  <c:v>47877.675431911033</c:v>
                </c:pt>
                <c:pt idx="42">
                  <c:v>47888.216868428222</c:v>
                </c:pt>
                <c:pt idx="43">
                  <c:v>47899.182774004257</c:v>
                </c:pt>
                <c:pt idx="44">
                  <c:v>47910.608851377132</c:v>
                </c:pt>
                <c:pt idx="45">
                  <c:v>47922.532577457823</c:v>
                </c:pt>
                <c:pt idx="46">
                  <c:v>47934.993445295113</c:v>
                </c:pt>
                <c:pt idx="47">
                  <c:v>47948.033220217985</c:v>
                </c:pt>
                <c:pt idx="48">
                  <c:v>47961.696213414616</c:v>
                </c:pt>
                <c:pt idx="49">
                  <c:v>47976.029576408073</c:v>
                </c:pt>
                <c:pt idx="50">
                  <c:v>47991.08362016709</c:v>
                </c:pt>
                <c:pt idx="51">
                  <c:v>48006.912162974651</c:v>
                </c:pt>
                <c:pt idx="52">
                  <c:v>48023.572911523042</c:v>
                </c:pt>
                <c:pt idx="53">
                  <c:v>48041.127880163571</c:v>
                </c:pt>
                <c:pt idx="54">
                  <c:v>48059.643855240458</c:v>
                </c:pt>
                <c:pt idx="55">
                  <c:v>48079.192908531484</c:v>
                </c:pt>
                <c:pt idx="56">
                  <c:v>48099.852970112413</c:v>
                </c:pt>
                <c:pt idx="57">
                  <c:v>48121.708467455515</c:v>
                </c:pt>
                <c:pt idx="58">
                  <c:v>48144.851041320755</c:v>
                </c:pt>
                <c:pt idx="59">
                  <c:v>48169.380349907966</c:v>
                </c:pt>
                <c:pt idx="60">
                  <c:v>48195.404974721052</c:v>
                </c:pt>
                <c:pt idx="61">
                  <c:v>48223.043443881026</c:v>
                </c:pt>
                <c:pt idx="62">
                  <c:v>48252.425391360368</c:v>
                </c:pt>
                <c:pt idx="63">
                  <c:v>48283.692873905529</c:v>
                </c:pt>
                <c:pt idx="64">
                  <c:v>48317.001871389024</c:v>
                </c:pt>
                <c:pt idx="65">
                  <c:v>48352.52400114818</c:v>
                </c:pt>
                <c:pt idx="66">
                  <c:v>48390.448482723092</c:v>
                </c:pt>
                <c:pt idx="67">
                  <c:v>48430.984396554566</c:v>
                </c:pt>
                <c:pt idx="68">
                  <c:v>48474.363288966699</c:v>
                </c:pt>
                <c:pt idx="69">
                  <c:v>48520.842186550668</c:v>
                </c:pt>
                <c:pt idx="70">
                  <c:v>48570.707096418249</c:v>
                </c:pt>
                <c:pt idx="71">
                  <c:v>48624.277085393529</c:v>
                </c:pt>
                <c:pt idx="72">
                  <c:v>48681.909051954499</c:v>
                </c:pt>
                <c:pt idx="73">
                  <c:v>48744.003330798732</c:v>
                </c:pt>
                <c:pt idx="74">
                  <c:v>48811.010302835304</c:v>
                </c:pt>
                <c:pt idx="75">
                  <c:v>48883.438225254809</c:v>
                </c:pt>
                <c:pt idx="76">
                  <c:v>48961.862549848323</c:v>
                </c:pt>
                <c:pt idx="77">
                  <c:v>49046.937066632374</c:v>
                </c:pt>
                <c:pt idx="78">
                  <c:v>49139.40729911079</c:v>
                </c:pt>
                <c:pt idx="79">
                  <c:v>49240.126694027713</c:v>
                </c:pt>
                <c:pt idx="80">
                  <c:v>49350.076301702473</c:v>
                </c:pt>
                <c:pt idx="81">
                  <c:v>49470.38884614758</c:v>
                </c:pt>
                <c:pt idx="82">
                  <c:v>49602.378355621331</c:v>
                </c:pt>
                <c:pt idx="83">
                  <c:v>49747.576890209952</c:v>
                </c:pt>
                <c:pt idx="84">
                  <c:v>49907.780400864358</c:v>
                </c:pt>
                <c:pt idx="85">
                  <c:v>50085.106438034025</c:v>
                </c:pt>
                <c:pt idx="86">
                  <c:v>50282.06737640818</c:v>
                </c:pt>
                <c:pt idx="87">
                  <c:v>50501.664151365505</c:v>
                </c:pt>
                <c:pt idx="88">
                  <c:v>50747.507385341851</c:v>
                </c:pt>
                <c:pt idx="89">
                  <c:v>51023.975478265464</c:v>
                </c:pt>
                <c:pt idx="90">
                  <c:v>51336.423139776547</c:v>
                </c:pt>
                <c:pt idx="91">
                  <c:v>51691.459555402958</c:v>
                </c:pt>
                <c:pt idx="92">
                  <c:v>52097.323832646754</c:v>
                </c:pt>
                <c:pt idx="93">
                  <c:v>52564.397998010121</c:v>
                </c:pt>
                <c:pt idx="94">
                  <c:v>53105.916810947514</c:v>
                </c:pt>
                <c:pt idx="95">
                  <c:v>53738.962345091204</c:v>
                </c:pt>
                <c:pt idx="96">
                  <c:v>54485.874470288465</c:v>
                </c:pt>
                <c:pt idx="97">
                  <c:v>55376.272363266966</c:v>
                </c:pt>
                <c:pt idx="98">
                  <c:v>56449.973162368886</c:v>
                </c:pt>
                <c:pt idx="99">
                  <c:v>57761.210675704882</c:v>
                </c:pt>
                <c:pt idx="100">
                  <c:v>59384.66695713329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FA-5D4D-B0AE-D726438664D7}"/>
            </c:ext>
          </c:extLst>
        </c:ser>
        <c:ser>
          <c:idx val="1"/>
          <c:order val="1"/>
          <c:tx>
            <c:v>H liquido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ELV'!$L$3:$L$103</c:f>
              <c:numCache>
                <c:formatCode>General</c:formatCode>
                <c:ptCount val="101"/>
                <c:pt idx="0">
                  <c:v>6831.0580502223138</c:v>
                </c:pt>
                <c:pt idx="1">
                  <c:v>6365.1961189297945</c:v>
                </c:pt>
                <c:pt idx="2">
                  <c:v>6133.6095866216638</c:v>
                </c:pt>
                <c:pt idx="3">
                  <c:v>6013.7882828810161</c:v>
                </c:pt>
                <c:pt idx="4">
                  <c:v>5952.2323948405201</c:v>
                </c:pt>
                <c:pt idx="5">
                  <c:v>5923.0585793798673</c:v>
                </c:pt>
                <c:pt idx="6">
                  <c:v>5912.669226570014</c:v>
                </c:pt>
                <c:pt idx="7">
                  <c:v>5913.4426431632055</c:v>
                </c:pt>
                <c:pt idx="8">
                  <c:v>5920.8836102234072</c:v>
                </c:pt>
                <c:pt idx="9">
                  <c:v>5932.2316885829041</c:v>
                </c:pt>
                <c:pt idx="10">
                  <c:v>5945.736903305723</c:v>
                </c:pt>
                <c:pt idx="11">
                  <c:v>5960.261846755272</c:v>
                </c:pt>
                <c:pt idx="12">
                  <c:v>5975.0530647854275</c:v>
                </c:pt>
                <c:pt idx="13">
                  <c:v>5989.6045991399624</c:v>
                </c:pt>
                <c:pt idx="14">
                  <c:v>6003.5738368169159</c:v>
                </c:pt>
                <c:pt idx="15">
                  <c:v>6016.7281372549241</c:v>
                </c:pt>
                <c:pt idx="16">
                  <c:v>6028.9101458892765</c:v>
                </c:pt>
                <c:pt idx="17">
                  <c:v>6040.0147686630607</c:v>
                </c:pt>
                <c:pt idx="18">
                  <c:v>6049.9736016234838</c:v>
                </c:pt>
                <c:pt idx="19">
                  <c:v>6058.7442300222529</c:v>
                </c:pt>
                <c:pt idx="20">
                  <c:v>6066.3027693826607</c:v>
                </c:pt>
                <c:pt idx="21">
                  <c:v>6072.6386021126491</c:v>
                </c:pt>
                <c:pt idx="22">
                  <c:v>6077.7506239177765</c:v>
                </c:pt>
                <c:pt idx="23">
                  <c:v>6081.6445428309626</c:v>
                </c:pt>
                <c:pt idx="24">
                  <c:v>6084.3309212269842</c:v>
                </c:pt>
                <c:pt idx="25">
                  <c:v>6085.8237482116792</c:v>
                </c:pt>
                <c:pt idx="26">
                  <c:v>6086.13939438739</c:v>
                </c:pt>
                <c:pt idx="27">
                  <c:v>6085.2958448649606</c:v>
                </c:pt>
                <c:pt idx="28">
                  <c:v>6083.3121364062627</c:v>
                </c:pt>
                <c:pt idx="29">
                  <c:v>6080.2079454565464</c:v>
                </c:pt>
                <c:pt idx="30">
                  <c:v>6076.0032884800721</c:v>
                </c:pt>
                <c:pt idx="31">
                  <c:v>6070.7183064127112</c:v>
                </c:pt>
                <c:pt idx="32">
                  <c:v>6064.3731124994492</c:v>
                </c:pt>
                <c:pt idx="33">
                  <c:v>6056.9876881755099</c:v>
                </c:pt>
                <c:pt idx="34">
                  <c:v>6048.5818155820698</c:v>
                </c:pt>
                <c:pt idx="35">
                  <c:v>6039.1750382000409</c:v>
                </c:pt>
                <c:pt idx="36">
                  <c:v>6028.7866432289566</c:v>
                </c:pt>
                <c:pt idx="37">
                  <c:v>6017.435660939369</c:v>
                </c:pt>
                <c:pt idx="38">
                  <c:v>6005.1408774329111</c:v>
                </c:pt>
                <c:pt idx="39">
                  <c:v>5991.9208581593593</c:v>
                </c:pt>
                <c:pt idx="40">
                  <c:v>5977.7939802403926</c:v>
                </c:pt>
                <c:pt idx="41">
                  <c:v>5962.7784721924972</c:v>
                </c:pt>
                <c:pt idx="42">
                  <c:v>5946.8924600651244</c:v>
                </c:pt>
                <c:pt idx="43">
                  <c:v>5930.1540193481333</c:v>
                </c:pt>
                <c:pt idx="44">
                  <c:v>5912.5812322749052</c:v>
                </c:pt>
                <c:pt idx="45">
                  <c:v>5894.1922503736878</c:v>
                </c:pt>
                <c:pt idx="46">
                  <c:v>5875.0053623116873</c:v>
                </c:pt>
                <c:pt idx="47">
                  <c:v>5855.0390672460826</c:v>
                </c:pt>
                <c:pt idx="48">
                  <c:v>5834.3121540498096</c:v>
                </c:pt>
                <c:pt idx="49">
                  <c:v>5812.8437869272375</c:v>
                </c:pt>
                <c:pt idx="50">
                  <c:v>5790.6535980792769</c:v>
                </c:pt>
                <c:pt idx="51">
                  <c:v>5767.7617882255236</c:v>
                </c:pt>
                <c:pt idx="52">
                  <c:v>5744.1892359481899</c:v>
                </c:pt>
                <c:pt idx="53">
                  <c:v>5719.9576169918946</c:v>
                </c:pt>
                <c:pt idx="54">
                  <c:v>5695.0895348421927</c:v>
                </c:pt>
                <c:pt idx="55">
                  <c:v>5669.6086641173952</c:v>
                </c:pt>
                <c:pt idx="56">
                  <c:v>5643.5399085507388</c:v>
                </c:pt>
                <c:pt idx="57">
                  <c:v>5616.9095756179431</c:v>
                </c:pt>
                <c:pt idx="58">
                  <c:v>5589.7455701895487</c:v>
                </c:pt>
                <c:pt idx="59">
                  <c:v>5562.077609964359</c:v>
                </c:pt>
                <c:pt idx="60">
                  <c:v>5533.9374658846964</c:v>
                </c:pt>
                <c:pt idx="61">
                  <c:v>5505.3592312564815</c:v>
                </c:pt>
                <c:pt idx="62">
                  <c:v>5476.3796239169651</c:v>
                </c:pt>
                <c:pt idx="63">
                  <c:v>5447.0383265287473</c:v>
                </c:pt>
                <c:pt idx="64">
                  <c:v>5417.3783709567797</c:v>
                </c:pt>
                <c:pt idx="65">
                  <c:v>5387.4465737365263</c:v>
                </c:pt>
                <c:pt idx="66">
                  <c:v>5357.2940309045089</c:v>
                </c:pt>
                <c:pt idx="67">
                  <c:v>5326.9766819866691</c:v>
                </c:pt>
                <c:pt idx="68">
                  <c:v>5296.5559547846015</c:v>
                </c:pt>
                <c:pt idx="69">
                  <c:v>5266.099504843005</c:v>
                </c:pt>
                <c:pt idx="70">
                  <c:v>5235.682066218862</c:v>
                </c:pt>
                <c:pt idx="71">
                  <c:v>5205.3864335285643</c:v>
                </c:pt>
                <c:pt idx="72">
                  <c:v>5175.3045993804681</c:v>
                </c:pt>
                <c:pt idx="73">
                  <c:v>5145.5390764096283</c:v>
                </c:pt>
                <c:pt idx="74">
                  <c:v>5116.2044394811201</c:v>
                </c:pt>
                <c:pt idx="75">
                  <c:v>5087.4291315581304</c:v>
                </c:pt>
                <c:pt idx="76">
                  <c:v>5059.3575866852507</c:v>
                </c:pt>
                <c:pt idx="77">
                  <c:v>5032.1527361008921</c:v>
                </c:pt>
                <c:pt idx="78">
                  <c:v>5005.9989794364728</c:v>
                </c:pt>
                <c:pt idx="79">
                  <c:v>4981.1057233129268</c:v>
                </c:pt>
                <c:pt idx="80">
                  <c:v>4957.7116157801365</c:v>
                </c:pt>
                <c:pt idx="81">
                  <c:v>4936.0896388162337</c:v>
                </c:pt>
                <c:pt idx="82">
                  <c:v>4916.5532650194882</c:v>
                </c:pt>
                <c:pt idx="83">
                  <c:v>4899.4639421115326</c:v>
                </c:pt>
                <c:pt idx="84">
                  <c:v>4885.2402446235355</c:v>
                </c:pt>
                <c:pt idx="85">
                  <c:v>4874.3691326401367</c:v>
                </c:pt>
                <c:pt idx="86">
                  <c:v>4867.4198917204185</c:v>
                </c:pt>
                <c:pt idx="87">
                  <c:v>4865.0615086177622</c:v>
                </c:pt>
                <c:pt idx="88">
                  <c:v>4868.0844816518056</c:v>
                </c:pt>
                <c:pt idx="89">
                  <c:v>4877.4283969156131</c:v>
                </c:pt>
                <c:pt idx="90">
                  <c:v>4894.2170557781501</c:v>
                </c:pt>
                <c:pt idx="91">
                  <c:v>4919.8035618312006</c:v>
                </c:pt>
                <c:pt idx="92">
                  <c:v>4955.8286288079689</c:v>
                </c:pt>
                <c:pt idx="93">
                  <c:v>5004.2965345942948</c:v>
                </c:pt>
                <c:pt idx="94">
                  <c:v>5067.6747117171444</c:v>
                </c:pt>
                <c:pt idx="95">
                  <c:v>5149.0250101433649</c:v>
                </c:pt>
                <c:pt idx="96">
                  <c:v>5252.1771840054498</c:v>
                </c:pt>
                <c:pt idx="97">
                  <c:v>5381.9578435024068</c:v>
                </c:pt>
                <c:pt idx="98">
                  <c:v>5544.4899114025729</c:v>
                </c:pt>
                <c:pt idx="99">
                  <c:v>5747.5755969623287</c:v>
                </c:pt>
                <c:pt idx="100">
                  <c:v>6001.1628823408446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FA-5D4D-B0AE-D72643866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scatterChart>
        <c:scatterStyle val="lineMarker"/>
        <c:varyColors val="0"/>
        <c:ser>
          <c:idx val="2"/>
          <c:order val="2"/>
          <c:tx>
            <c:v>Q'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'4.5Rmin'!$C$5:$C$7</c:f>
              <c:numCache>
                <c:formatCode>General</c:formatCode>
                <c:ptCount val="3"/>
                <c:pt idx="0">
                  <c:v>0.72</c:v>
                </c:pt>
                <c:pt idx="1">
                  <c:v>0.72</c:v>
                </c:pt>
                <c:pt idx="2">
                  <c:v>0.72</c:v>
                </c:pt>
              </c:numCache>
            </c:numRef>
          </c:xVal>
          <c:yVal>
            <c:numRef>
              <c:f>'4.5Rmin'!$D$5:$D$7</c:f>
              <c:numCache>
                <c:formatCode>General</c:formatCode>
                <c:ptCount val="3"/>
                <c:pt idx="0">
                  <c:v>47764.851761659113</c:v>
                </c:pt>
                <c:pt idx="1">
                  <c:v>6083.3121364062627</c:v>
                </c:pt>
                <c:pt idx="2">
                  <c:v>83323.614048849413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FA-5D4D-B0AE-D726438664D7}"/>
            </c:ext>
          </c:extLst>
        </c:ser>
        <c:ser>
          <c:idx val="3"/>
          <c:order val="3"/>
          <c:tx>
            <c:v>Operación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'4.5Rmin'!$C$7:$C$9</c:f>
              <c:numCache>
                <c:formatCode>General</c:formatCode>
                <c:ptCount val="3"/>
                <c:pt idx="0">
                  <c:v>0.72</c:v>
                </c:pt>
                <c:pt idx="1">
                  <c:v>0.2</c:v>
                </c:pt>
                <c:pt idx="2">
                  <c:v>0.05</c:v>
                </c:pt>
              </c:numCache>
            </c:numRef>
          </c:xVal>
          <c:yVal>
            <c:numRef>
              <c:f>'4.5Rmin'!$D$7:$D$9</c:f>
              <c:numCache>
                <c:formatCode>General</c:formatCode>
                <c:ptCount val="3"/>
                <c:pt idx="0">
                  <c:v>83323.614048849413</c:v>
                </c:pt>
                <c:pt idx="1">
                  <c:v>4957.7116157801365</c:v>
                </c:pt>
                <c:pt idx="2">
                  <c:v>-17647.83716298985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FA-5D4D-B0AE-D726438664D7}"/>
            </c:ext>
          </c:extLst>
        </c:ser>
        <c:ser>
          <c:idx val="4"/>
          <c:order val="4"/>
          <c:tx>
            <c:v>Q''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'4.5Rmin'!$C$9:$C$10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'4.5Rmin'!$D$9:$D$10</c:f>
              <c:numCache>
                <c:formatCode>General</c:formatCode>
                <c:ptCount val="2"/>
                <c:pt idx="0">
                  <c:v>-17647.83716298985</c:v>
                </c:pt>
                <c:pt idx="1">
                  <c:v>5149.0250101433649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FA-5D4D-B0AE-D726438664D7}"/>
            </c:ext>
          </c:extLst>
        </c:ser>
        <c:ser>
          <c:idx val="5"/>
          <c:order val="5"/>
          <c:tx>
            <c:v>Etapas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'4.5Rmin'!$I$3:$I$32</c:f>
              <c:numCache>
                <c:formatCode>General</c:formatCode>
                <c:ptCount val="30"/>
                <c:pt idx="0">
                  <c:v>0.72</c:v>
                </c:pt>
                <c:pt idx="1">
                  <c:v>0.435</c:v>
                </c:pt>
                <c:pt idx="2">
                  <c:v>0.72</c:v>
                </c:pt>
                <c:pt idx="3">
                  <c:v>0.59899999999999998</c:v>
                </c:pt>
                <c:pt idx="4">
                  <c:v>0.13400000000000001</c:v>
                </c:pt>
                <c:pt idx="5">
                  <c:v>0.05</c:v>
                </c:pt>
                <c:pt idx="6">
                  <c:v>0.32300000000000001</c:v>
                </c:pt>
                <c:pt idx="7">
                  <c:v>3.5000000000000003E-2</c:v>
                </c:pt>
              </c:numCache>
            </c:numRef>
          </c:xVal>
          <c:yVal>
            <c:numRef>
              <c:f>'4.5Rmin'!$J$3:$J$32</c:f>
              <c:numCache>
                <c:formatCode>General</c:formatCode>
                <c:ptCount val="30"/>
                <c:pt idx="0">
                  <c:v>47764.851761659113</c:v>
                </c:pt>
                <c:pt idx="1">
                  <c:v>5630</c:v>
                </c:pt>
                <c:pt idx="2">
                  <c:v>83323.614048849413</c:v>
                </c:pt>
                <c:pt idx="3">
                  <c:v>50500</c:v>
                </c:pt>
                <c:pt idx="4">
                  <c:v>4900</c:v>
                </c:pt>
                <c:pt idx="5">
                  <c:v>-17647.83716298985</c:v>
                </c:pt>
                <c:pt idx="6">
                  <c:v>55000</c:v>
                </c:pt>
                <c:pt idx="7">
                  <c:v>5150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FA-5D4D-B0AE-D72643866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valAx>
        <c:axId val="199711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610784"/>
        <c:crosses val="autoZero"/>
        <c:crossBetween val="midCat"/>
      </c:valAx>
      <c:valAx>
        <c:axId val="19966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1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476781748435295E-2"/>
          <c:y val="4.0933393096803501E-2"/>
          <c:w val="0.90338868699104924"/>
          <c:h val="0.90667659095528874"/>
        </c:manualLayout>
      </c:layout>
      <c:scatterChart>
        <c:scatterStyle val="smoothMarker"/>
        <c:varyColors val="0"/>
        <c:ser>
          <c:idx val="0"/>
          <c:order val="0"/>
          <c:tx>
            <c:v>Equilibrio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64-5549-907E-F4DCEE08230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664-5549-907E-F4DCEE082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scatterChart>
        <c:scatterStyle val="lineMarker"/>
        <c:varyColors val="0"/>
        <c:ser>
          <c:idx val="5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'4.5Rmin'!$B$14:$B$15</c:f>
              <c:numCache>
                <c:formatCode>General</c:formatCode>
                <c:ptCount val="2"/>
                <c:pt idx="0">
                  <c:v>3.5000000000000003E-2</c:v>
                </c:pt>
              </c:numCache>
            </c:numRef>
          </c:xVal>
          <c:yVal>
            <c:numRef>
              <c:f>'4.5Rmin'!$C$14:$C$15</c:f>
              <c:numCache>
                <c:formatCode>General</c:formatCode>
                <c:ptCount val="2"/>
                <c:pt idx="0">
                  <c:v>0.32300000000000001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64-5549-907E-F4DCEE082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valAx>
        <c:axId val="19484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4592"/>
        <c:crosses val="autoZero"/>
        <c:crossBetween val="midCat"/>
      </c:valAx>
      <c:valAx>
        <c:axId val="19484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Vapor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xVal>
          <c:yVal>
            <c:numRef>
              <c:f>'DATOS ELV'!$M$3:$M$103</c:f>
              <c:numCache>
                <c:formatCode>General</c:formatCode>
                <c:ptCount val="101"/>
                <c:pt idx="0">
                  <c:v>46116.084318900321</c:v>
                </c:pt>
                <c:pt idx="1">
                  <c:v>46641.394092544404</c:v>
                </c:pt>
                <c:pt idx="2">
                  <c:v>46932.938903185401</c:v>
                </c:pt>
                <c:pt idx="3">
                  <c:v>47114.517822577262</c:v>
                </c:pt>
                <c:pt idx="4">
                  <c:v>47237.218930248098</c:v>
                </c:pt>
                <c:pt idx="5">
                  <c:v>47325.240544343193</c:v>
                </c:pt>
                <c:pt idx="6">
                  <c:v>47391.320502461371</c:v>
                </c:pt>
                <c:pt idx="7">
                  <c:v>47442.733138335519</c:v>
                </c:pt>
                <c:pt idx="8">
                  <c:v>47483.907576513579</c:v>
                </c:pt>
                <c:pt idx="9">
                  <c:v>47517.683432586804</c:v>
                </c:pt>
                <c:pt idx="10">
                  <c:v>47545.959907936784</c:v>
                </c:pt>
                <c:pt idx="11">
                  <c:v>47570.05291696034</c:v>
                </c:pt>
                <c:pt idx="12">
                  <c:v>47590.901980288836</c:v>
                </c:pt>
                <c:pt idx="13">
                  <c:v>47609.195431583648</c:v>
                </c:pt>
                <c:pt idx="14">
                  <c:v>47625.449071631367</c:v>
                </c:pt>
                <c:pt idx="15">
                  <c:v>47640.057199012459</c:v>
                </c:pt>
                <c:pt idx="16">
                  <c:v>47653.326665022112</c:v>
                </c:pt>
                <c:pt idx="17">
                  <c:v>47665.500171268941</c:v>
                </c:pt>
                <c:pt idx="18">
                  <c:v>47676.772563438812</c:v>
                </c:pt>
                <c:pt idx="19">
                  <c:v>47687.302454031997</c:v>
                </c:pt>
                <c:pt idx="20">
                  <c:v>47697.22066219533</c:v>
                </c:pt>
                <c:pt idx="21">
                  <c:v>47706.636442394432</c:v>
                </c:pt>
                <c:pt idx="22">
                  <c:v>47715.642150008469</c:v>
                </c:pt>
                <c:pt idx="23">
                  <c:v>47724.316784420938</c:v>
                </c:pt>
                <c:pt idx="24">
                  <c:v>47732.72871441632</c:v>
                </c:pt>
                <c:pt idx="25">
                  <c:v>47740.93780011202</c:v>
                </c:pt>
                <c:pt idx="26">
                  <c:v>47748.997064310985</c:v>
                </c:pt>
                <c:pt idx="27">
                  <c:v>47756.954023810664</c:v>
                </c:pt>
                <c:pt idx="28">
                  <c:v>47764.851761659113</c:v>
                </c:pt>
                <c:pt idx="29">
                  <c:v>47772.729800398272</c:v>
                </c:pt>
                <c:pt idx="30">
                  <c:v>47780.624821318474</c:v>
                </c:pt>
                <c:pt idx="31">
                  <c:v>47788.571263858605</c:v>
                </c:pt>
                <c:pt idx="32">
                  <c:v>47796.601831308355</c:v>
                </c:pt>
                <c:pt idx="33">
                  <c:v>47804.747923068906</c:v>
                </c:pt>
                <c:pt idx="34">
                  <c:v>47813.040009329146</c:v>
                </c:pt>
                <c:pt idx="35">
                  <c:v>47821.507960710536</c:v>
                </c:pt>
                <c:pt idx="36">
                  <c:v>47830.181342936667</c:v>
                </c:pt>
                <c:pt idx="37">
                  <c:v>47839.089684690138</c:v>
                </c:pt>
                <c:pt idx="38">
                  <c:v>47848.262725378576</c:v>
                </c:pt>
                <c:pt idx="39">
                  <c:v>47857.730648437544</c:v>
                </c:pt>
                <c:pt idx="40">
                  <c:v>47867.524304970946</c:v>
                </c:pt>
                <c:pt idx="41">
                  <c:v>47877.675431911033</c:v>
                </c:pt>
                <c:pt idx="42">
                  <c:v>47888.216868428222</c:v>
                </c:pt>
                <c:pt idx="43">
                  <c:v>47899.182774004257</c:v>
                </c:pt>
                <c:pt idx="44">
                  <c:v>47910.608851377132</c:v>
                </c:pt>
                <c:pt idx="45">
                  <c:v>47922.532577457823</c:v>
                </c:pt>
                <c:pt idx="46">
                  <c:v>47934.993445295113</c:v>
                </c:pt>
                <c:pt idx="47">
                  <c:v>47948.033220217985</c:v>
                </c:pt>
                <c:pt idx="48">
                  <c:v>47961.696213414616</c:v>
                </c:pt>
                <c:pt idx="49">
                  <c:v>47976.029576408073</c:v>
                </c:pt>
                <c:pt idx="50">
                  <c:v>47991.08362016709</c:v>
                </c:pt>
                <c:pt idx="51">
                  <c:v>48006.912162974651</c:v>
                </c:pt>
                <c:pt idx="52">
                  <c:v>48023.572911523042</c:v>
                </c:pt>
                <c:pt idx="53">
                  <c:v>48041.127880163571</c:v>
                </c:pt>
                <c:pt idx="54">
                  <c:v>48059.643855240458</c:v>
                </c:pt>
                <c:pt idx="55">
                  <c:v>48079.192908531484</c:v>
                </c:pt>
                <c:pt idx="56">
                  <c:v>48099.852970112413</c:v>
                </c:pt>
                <c:pt idx="57">
                  <c:v>48121.708467455515</c:v>
                </c:pt>
                <c:pt idx="58">
                  <c:v>48144.851041320755</c:v>
                </c:pt>
                <c:pt idx="59">
                  <c:v>48169.380349907966</c:v>
                </c:pt>
                <c:pt idx="60">
                  <c:v>48195.404974721052</c:v>
                </c:pt>
                <c:pt idx="61">
                  <c:v>48223.043443881026</c:v>
                </c:pt>
                <c:pt idx="62">
                  <c:v>48252.425391360368</c:v>
                </c:pt>
                <c:pt idx="63">
                  <c:v>48283.692873905529</c:v>
                </c:pt>
                <c:pt idx="64">
                  <c:v>48317.001871389024</c:v>
                </c:pt>
                <c:pt idx="65">
                  <c:v>48352.52400114818</c:v>
                </c:pt>
                <c:pt idx="66">
                  <c:v>48390.448482723092</c:v>
                </c:pt>
                <c:pt idx="67">
                  <c:v>48430.984396554566</c:v>
                </c:pt>
                <c:pt idx="68">
                  <c:v>48474.363288966699</c:v>
                </c:pt>
                <c:pt idx="69">
                  <c:v>48520.842186550668</c:v>
                </c:pt>
                <c:pt idx="70">
                  <c:v>48570.707096418249</c:v>
                </c:pt>
                <c:pt idx="71">
                  <c:v>48624.277085393529</c:v>
                </c:pt>
                <c:pt idx="72">
                  <c:v>48681.909051954499</c:v>
                </c:pt>
                <c:pt idx="73">
                  <c:v>48744.003330798732</c:v>
                </c:pt>
                <c:pt idx="74">
                  <c:v>48811.010302835304</c:v>
                </c:pt>
                <c:pt idx="75">
                  <c:v>48883.438225254809</c:v>
                </c:pt>
                <c:pt idx="76">
                  <c:v>48961.862549848323</c:v>
                </c:pt>
                <c:pt idx="77">
                  <c:v>49046.937066632374</c:v>
                </c:pt>
                <c:pt idx="78">
                  <c:v>49139.40729911079</c:v>
                </c:pt>
                <c:pt idx="79">
                  <c:v>49240.126694027713</c:v>
                </c:pt>
                <c:pt idx="80">
                  <c:v>49350.076301702473</c:v>
                </c:pt>
                <c:pt idx="81">
                  <c:v>49470.38884614758</c:v>
                </c:pt>
                <c:pt idx="82">
                  <c:v>49602.378355621331</c:v>
                </c:pt>
                <c:pt idx="83">
                  <c:v>49747.576890209952</c:v>
                </c:pt>
                <c:pt idx="84">
                  <c:v>49907.780400864358</c:v>
                </c:pt>
                <c:pt idx="85">
                  <c:v>50085.106438034025</c:v>
                </c:pt>
                <c:pt idx="86">
                  <c:v>50282.06737640818</c:v>
                </c:pt>
                <c:pt idx="87">
                  <c:v>50501.664151365505</c:v>
                </c:pt>
                <c:pt idx="88">
                  <c:v>50747.507385341851</c:v>
                </c:pt>
                <c:pt idx="89">
                  <c:v>51023.975478265464</c:v>
                </c:pt>
                <c:pt idx="90">
                  <c:v>51336.423139776547</c:v>
                </c:pt>
                <c:pt idx="91">
                  <c:v>51691.459555402958</c:v>
                </c:pt>
                <c:pt idx="92">
                  <c:v>52097.323832646754</c:v>
                </c:pt>
                <c:pt idx="93">
                  <c:v>52564.397998010121</c:v>
                </c:pt>
                <c:pt idx="94">
                  <c:v>53105.916810947514</c:v>
                </c:pt>
                <c:pt idx="95">
                  <c:v>53738.962345091204</c:v>
                </c:pt>
                <c:pt idx="96">
                  <c:v>54485.874470288465</c:v>
                </c:pt>
                <c:pt idx="97">
                  <c:v>55376.272363266966</c:v>
                </c:pt>
                <c:pt idx="98">
                  <c:v>56449.973162368886</c:v>
                </c:pt>
                <c:pt idx="99">
                  <c:v>57761.210675704882</c:v>
                </c:pt>
                <c:pt idx="100">
                  <c:v>59384.66695713329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34-2442-ABEB-6AC5C56CB082}"/>
            </c:ext>
          </c:extLst>
        </c:ser>
        <c:ser>
          <c:idx val="1"/>
          <c:order val="1"/>
          <c:tx>
            <c:v>H liquido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ELV'!$L$3:$L$103</c:f>
              <c:numCache>
                <c:formatCode>General</c:formatCode>
                <c:ptCount val="101"/>
                <c:pt idx="0">
                  <c:v>6831.0580502223138</c:v>
                </c:pt>
                <c:pt idx="1">
                  <c:v>6365.1961189297945</c:v>
                </c:pt>
                <c:pt idx="2">
                  <c:v>6133.6095866216638</c:v>
                </c:pt>
                <c:pt idx="3">
                  <c:v>6013.7882828810161</c:v>
                </c:pt>
                <c:pt idx="4">
                  <c:v>5952.2323948405201</c:v>
                </c:pt>
                <c:pt idx="5">
                  <c:v>5923.0585793798673</c:v>
                </c:pt>
                <c:pt idx="6">
                  <c:v>5912.669226570014</c:v>
                </c:pt>
                <c:pt idx="7">
                  <c:v>5913.4426431632055</c:v>
                </c:pt>
                <c:pt idx="8">
                  <c:v>5920.8836102234072</c:v>
                </c:pt>
                <c:pt idx="9">
                  <c:v>5932.2316885829041</c:v>
                </c:pt>
                <c:pt idx="10">
                  <c:v>5945.736903305723</c:v>
                </c:pt>
                <c:pt idx="11">
                  <c:v>5960.261846755272</c:v>
                </c:pt>
                <c:pt idx="12">
                  <c:v>5975.0530647854275</c:v>
                </c:pt>
                <c:pt idx="13">
                  <c:v>5989.6045991399624</c:v>
                </c:pt>
                <c:pt idx="14">
                  <c:v>6003.5738368169159</c:v>
                </c:pt>
                <c:pt idx="15">
                  <c:v>6016.7281372549241</c:v>
                </c:pt>
                <c:pt idx="16">
                  <c:v>6028.9101458892765</c:v>
                </c:pt>
                <c:pt idx="17">
                  <c:v>6040.0147686630607</c:v>
                </c:pt>
                <c:pt idx="18">
                  <c:v>6049.9736016234838</c:v>
                </c:pt>
                <c:pt idx="19">
                  <c:v>6058.7442300222529</c:v>
                </c:pt>
                <c:pt idx="20">
                  <c:v>6066.3027693826607</c:v>
                </c:pt>
                <c:pt idx="21">
                  <c:v>6072.6386021126491</c:v>
                </c:pt>
                <c:pt idx="22">
                  <c:v>6077.7506239177765</c:v>
                </c:pt>
                <c:pt idx="23">
                  <c:v>6081.6445428309626</c:v>
                </c:pt>
                <c:pt idx="24">
                  <c:v>6084.3309212269842</c:v>
                </c:pt>
                <c:pt idx="25">
                  <c:v>6085.8237482116792</c:v>
                </c:pt>
                <c:pt idx="26">
                  <c:v>6086.13939438739</c:v>
                </c:pt>
                <c:pt idx="27">
                  <c:v>6085.2958448649606</c:v>
                </c:pt>
                <c:pt idx="28">
                  <c:v>6083.3121364062627</c:v>
                </c:pt>
                <c:pt idx="29">
                  <c:v>6080.2079454565464</c:v>
                </c:pt>
                <c:pt idx="30">
                  <c:v>6076.0032884800721</c:v>
                </c:pt>
                <c:pt idx="31">
                  <c:v>6070.7183064127112</c:v>
                </c:pt>
                <c:pt idx="32">
                  <c:v>6064.3731124994492</c:v>
                </c:pt>
                <c:pt idx="33">
                  <c:v>6056.9876881755099</c:v>
                </c:pt>
                <c:pt idx="34">
                  <c:v>6048.5818155820698</c:v>
                </c:pt>
                <c:pt idx="35">
                  <c:v>6039.1750382000409</c:v>
                </c:pt>
                <c:pt idx="36">
                  <c:v>6028.7866432289566</c:v>
                </c:pt>
                <c:pt idx="37">
                  <c:v>6017.435660939369</c:v>
                </c:pt>
                <c:pt idx="38">
                  <c:v>6005.1408774329111</c:v>
                </c:pt>
                <c:pt idx="39">
                  <c:v>5991.9208581593593</c:v>
                </c:pt>
                <c:pt idx="40">
                  <c:v>5977.7939802403926</c:v>
                </c:pt>
                <c:pt idx="41">
                  <c:v>5962.7784721924972</c:v>
                </c:pt>
                <c:pt idx="42">
                  <c:v>5946.8924600651244</c:v>
                </c:pt>
                <c:pt idx="43">
                  <c:v>5930.1540193481333</c:v>
                </c:pt>
                <c:pt idx="44">
                  <c:v>5912.5812322749052</c:v>
                </c:pt>
                <c:pt idx="45">
                  <c:v>5894.1922503736878</c:v>
                </c:pt>
                <c:pt idx="46">
                  <c:v>5875.0053623116873</c:v>
                </c:pt>
                <c:pt idx="47">
                  <c:v>5855.0390672460826</c:v>
                </c:pt>
                <c:pt idx="48">
                  <c:v>5834.3121540498096</c:v>
                </c:pt>
                <c:pt idx="49">
                  <c:v>5812.8437869272375</c:v>
                </c:pt>
                <c:pt idx="50">
                  <c:v>5790.6535980792769</c:v>
                </c:pt>
                <c:pt idx="51">
                  <c:v>5767.7617882255236</c:v>
                </c:pt>
                <c:pt idx="52">
                  <c:v>5744.1892359481899</c:v>
                </c:pt>
                <c:pt idx="53">
                  <c:v>5719.9576169918946</c:v>
                </c:pt>
                <c:pt idx="54">
                  <c:v>5695.0895348421927</c:v>
                </c:pt>
                <c:pt idx="55">
                  <c:v>5669.6086641173952</c:v>
                </c:pt>
                <c:pt idx="56">
                  <c:v>5643.5399085507388</c:v>
                </c:pt>
                <c:pt idx="57">
                  <c:v>5616.9095756179431</c:v>
                </c:pt>
                <c:pt idx="58">
                  <c:v>5589.7455701895487</c:v>
                </c:pt>
                <c:pt idx="59">
                  <c:v>5562.077609964359</c:v>
                </c:pt>
                <c:pt idx="60">
                  <c:v>5533.9374658846964</c:v>
                </c:pt>
                <c:pt idx="61">
                  <c:v>5505.3592312564815</c:v>
                </c:pt>
                <c:pt idx="62">
                  <c:v>5476.3796239169651</c:v>
                </c:pt>
                <c:pt idx="63">
                  <c:v>5447.0383265287473</c:v>
                </c:pt>
                <c:pt idx="64">
                  <c:v>5417.3783709567797</c:v>
                </c:pt>
                <c:pt idx="65">
                  <c:v>5387.4465737365263</c:v>
                </c:pt>
                <c:pt idx="66">
                  <c:v>5357.2940309045089</c:v>
                </c:pt>
                <c:pt idx="67">
                  <c:v>5326.9766819866691</c:v>
                </c:pt>
                <c:pt idx="68">
                  <c:v>5296.5559547846015</c:v>
                </c:pt>
                <c:pt idx="69">
                  <c:v>5266.099504843005</c:v>
                </c:pt>
                <c:pt idx="70">
                  <c:v>5235.682066218862</c:v>
                </c:pt>
                <c:pt idx="71">
                  <c:v>5205.3864335285643</c:v>
                </c:pt>
                <c:pt idx="72">
                  <c:v>5175.3045993804681</c:v>
                </c:pt>
                <c:pt idx="73">
                  <c:v>5145.5390764096283</c:v>
                </c:pt>
                <c:pt idx="74">
                  <c:v>5116.2044394811201</c:v>
                </c:pt>
                <c:pt idx="75">
                  <c:v>5087.4291315581304</c:v>
                </c:pt>
                <c:pt idx="76">
                  <c:v>5059.3575866852507</c:v>
                </c:pt>
                <c:pt idx="77">
                  <c:v>5032.1527361008921</c:v>
                </c:pt>
                <c:pt idx="78">
                  <c:v>5005.9989794364728</c:v>
                </c:pt>
                <c:pt idx="79">
                  <c:v>4981.1057233129268</c:v>
                </c:pt>
                <c:pt idx="80">
                  <c:v>4957.7116157801365</c:v>
                </c:pt>
                <c:pt idx="81">
                  <c:v>4936.0896388162337</c:v>
                </c:pt>
                <c:pt idx="82">
                  <c:v>4916.5532650194882</c:v>
                </c:pt>
                <c:pt idx="83">
                  <c:v>4899.4639421115326</c:v>
                </c:pt>
                <c:pt idx="84">
                  <c:v>4885.2402446235355</c:v>
                </c:pt>
                <c:pt idx="85">
                  <c:v>4874.3691326401367</c:v>
                </c:pt>
                <c:pt idx="86">
                  <c:v>4867.4198917204185</c:v>
                </c:pt>
                <c:pt idx="87">
                  <c:v>4865.0615086177622</c:v>
                </c:pt>
                <c:pt idx="88">
                  <c:v>4868.0844816518056</c:v>
                </c:pt>
                <c:pt idx="89">
                  <c:v>4877.4283969156131</c:v>
                </c:pt>
                <c:pt idx="90">
                  <c:v>4894.2170557781501</c:v>
                </c:pt>
                <c:pt idx="91">
                  <c:v>4919.8035618312006</c:v>
                </c:pt>
                <c:pt idx="92">
                  <c:v>4955.8286288079689</c:v>
                </c:pt>
                <c:pt idx="93">
                  <c:v>5004.2965345942948</c:v>
                </c:pt>
                <c:pt idx="94">
                  <c:v>5067.6747117171444</c:v>
                </c:pt>
                <c:pt idx="95">
                  <c:v>5149.0250101433649</c:v>
                </c:pt>
                <c:pt idx="96">
                  <c:v>5252.1771840054498</c:v>
                </c:pt>
                <c:pt idx="97">
                  <c:v>5381.9578435024068</c:v>
                </c:pt>
                <c:pt idx="98">
                  <c:v>5544.4899114025729</c:v>
                </c:pt>
                <c:pt idx="99">
                  <c:v>5747.5755969623287</c:v>
                </c:pt>
                <c:pt idx="100">
                  <c:v>6001.1628823408446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34-2442-ABEB-6AC5C56CB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scatterChart>
        <c:scatterStyle val="lineMarker"/>
        <c:varyColors val="0"/>
        <c:ser>
          <c:idx val="2"/>
          <c:order val="2"/>
          <c:tx>
            <c:v>Q'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'6Rmin'!$C$5:$C$7</c:f>
              <c:numCache>
                <c:formatCode>General</c:formatCode>
                <c:ptCount val="3"/>
                <c:pt idx="0">
                  <c:v>0.72</c:v>
                </c:pt>
                <c:pt idx="1">
                  <c:v>0.72</c:v>
                </c:pt>
                <c:pt idx="2">
                  <c:v>0.72</c:v>
                </c:pt>
              </c:numCache>
            </c:numRef>
          </c:xVal>
          <c:yVal>
            <c:numRef>
              <c:f>'6Rmin'!$D$5:$D$7</c:f>
              <c:numCache>
                <c:formatCode>General</c:formatCode>
                <c:ptCount val="3"/>
                <c:pt idx="0">
                  <c:v>47764.851761659113</c:v>
                </c:pt>
                <c:pt idx="1">
                  <c:v>6083.3121364062627</c:v>
                </c:pt>
                <c:pt idx="2">
                  <c:v>95176.53481124618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4-2442-ABEB-6AC5C56CB082}"/>
            </c:ext>
          </c:extLst>
        </c:ser>
        <c:ser>
          <c:idx val="3"/>
          <c:order val="3"/>
          <c:tx>
            <c:v>Operación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'6Rmin'!$C$7:$C$9</c:f>
              <c:numCache>
                <c:formatCode>General</c:formatCode>
                <c:ptCount val="3"/>
                <c:pt idx="0">
                  <c:v>0.72</c:v>
                </c:pt>
                <c:pt idx="1">
                  <c:v>0.2</c:v>
                </c:pt>
                <c:pt idx="2">
                  <c:v>0.05</c:v>
                </c:pt>
              </c:numCache>
            </c:numRef>
          </c:xVal>
          <c:yVal>
            <c:numRef>
              <c:f>'6Rmin'!$D$7:$D$9</c:f>
              <c:numCache>
                <c:formatCode>General</c:formatCode>
                <c:ptCount val="3"/>
                <c:pt idx="0">
                  <c:v>95176.53481124618</c:v>
                </c:pt>
                <c:pt idx="1">
                  <c:v>4957.7116157801365</c:v>
                </c:pt>
                <c:pt idx="2">
                  <c:v>-21066.948921373536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34-2442-ABEB-6AC5C56CB082}"/>
            </c:ext>
          </c:extLst>
        </c:ser>
        <c:ser>
          <c:idx val="4"/>
          <c:order val="4"/>
          <c:tx>
            <c:v>Q''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'6Rmin'!$C$9:$C$10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'6Rmin'!$D$9:$D$10</c:f>
              <c:numCache>
                <c:formatCode>General</c:formatCode>
                <c:ptCount val="2"/>
                <c:pt idx="0">
                  <c:v>-21066.948921373536</c:v>
                </c:pt>
                <c:pt idx="1">
                  <c:v>5149.0250101433649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34-2442-ABEB-6AC5C56CB082}"/>
            </c:ext>
          </c:extLst>
        </c:ser>
        <c:ser>
          <c:idx val="5"/>
          <c:order val="5"/>
          <c:tx>
            <c:v>Etapas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'6Rmin'!$I$3:$I$32</c:f>
              <c:numCache>
                <c:formatCode>General</c:formatCode>
                <c:ptCount val="30"/>
                <c:pt idx="0">
                  <c:v>0.72</c:v>
                </c:pt>
                <c:pt idx="1">
                  <c:v>0.44262403674099488</c:v>
                </c:pt>
                <c:pt idx="2">
                  <c:v>0.72</c:v>
                </c:pt>
                <c:pt idx="3">
                  <c:v>0.58199999999999996</c:v>
                </c:pt>
                <c:pt idx="4">
                  <c:v>0.12048542166685378</c:v>
                </c:pt>
                <c:pt idx="5">
                  <c:v>0.05</c:v>
                </c:pt>
                <c:pt idx="6">
                  <c:v>0.25700000000000001</c:v>
                </c:pt>
                <c:pt idx="7">
                  <c:v>2.4526440078036067E-2</c:v>
                </c:pt>
              </c:numCache>
            </c:numRef>
          </c:xVal>
          <c:yVal>
            <c:numRef>
              <c:f>'6Rmin'!$J$3:$J$32</c:f>
              <c:numCache>
                <c:formatCode>General</c:formatCode>
                <c:ptCount val="30"/>
                <c:pt idx="0">
                  <c:v>47764.851761659113</c:v>
                </c:pt>
                <c:pt idx="1">
                  <c:v>5650.3804457906308</c:v>
                </c:pt>
                <c:pt idx="2">
                  <c:v>95176.53481124618</c:v>
                </c:pt>
                <c:pt idx="3">
                  <c:v>50747.507385341851</c:v>
                </c:pt>
                <c:pt idx="4">
                  <c:v>4868.0844816518056</c:v>
                </c:pt>
                <c:pt idx="5">
                  <c:v>-21066.948921373536</c:v>
                </c:pt>
                <c:pt idx="6">
                  <c:v>56100</c:v>
                </c:pt>
                <c:pt idx="7">
                  <c:v>5544.4899114025729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34-2442-ABEB-6AC5C56CB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16864"/>
        <c:axId val="1996610784"/>
      </c:scatterChart>
      <c:valAx>
        <c:axId val="199711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610784"/>
        <c:crosses val="autoZero"/>
        <c:crossBetween val="midCat"/>
      </c:valAx>
      <c:valAx>
        <c:axId val="19966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1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476781748435295E-2"/>
          <c:y val="4.0933393096803501E-2"/>
          <c:w val="0.90338868699104924"/>
          <c:h val="0.90667659095528874"/>
        </c:manualLayout>
      </c:layout>
      <c:scatterChart>
        <c:scatterStyle val="smoothMarker"/>
        <c:varyColors val="0"/>
        <c:ser>
          <c:idx val="0"/>
          <c:order val="0"/>
          <c:tx>
            <c:v>Equilibrio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  <c:pt idx="100">
                  <c:v>0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0.99876634530430597</c:v>
                </c:pt>
                <c:pt idx="1">
                  <c:v>0.90686790662309213</c:v>
                </c:pt>
                <c:pt idx="2">
                  <c:v>0.85764854138793667</c:v>
                </c:pt>
                <c:pt idx="3">
                  <c:v>0.82807077414678842</c:v>
                </c:pt>
                <c:pt idx="4">
                  <c:v>0.80879595399549731</c:v>
                </c:pt>
                <c:pt idx="5">
                  <c:v>0.79546318020688822</c:v>
                </c:pt>
                <c:pt idx="6">
                  <c:v>0.78580905478897389</c:v>
                </c:pt>
                <c:pt idx="7">
                  <c:v>0.77856010766834327</c:v>
                </c:pt>
                <c:pt idx="8">
                  <c:v>0.77295315847497126</c:v>
                </c:pt>
                <c:pt idx="9">
                  <c:v>0.76850703706599377</c:v>
                </c:pt>
                <c:pt idx="10">
                  <c:v>0.76490551631512993</c:v>
                </c:pt>
                <c:pt idx="11">
                  <c:v>0.76193344343266489</c:v>
                </c:pt>
                <c:pt idx="12">
                  <c:v>0.75944007138639358</c:v>
                </c:pt>
                <c:pt idx="13">
                  <c:v>0.75731707953804872</c:v>
                </c:pt>
                <c:pt idx="14">
                  <c:v>0.75548490502108379</c:v>
                </c:pt>
                <c:pt idx="15">
                  <c:v>0.7538839676656881</c:v>
                </c:pt>
                <c:pt idx="16">
                  <c:v>0.75246887788502437</c:v>
                </c:pt>
                <c:pt idx="17">
                  <c:v>0.75120451885241901</c:v>
                </c:pt>
                <c:pt idx="18">
                  <c:v>0.75006333829328564</c:v>
                </c:pt>
                <c:pt idx="19">
                  <c:v>0.74902343972360941</c:v>
                </c:pt>
                <c:pt idx="20">
                  <c:v>0.74806721342051796</c:v>
                </c:pt>
                <c:pt idx="21">
                  <c:v>0.74718033883317991</c:v>
                </c:pt>
                <c:pt idx="22">
                  <c:v>0.74635104708599342</c:v>
                </c:pt>
                <c:pt idx="23">
                  <c:v>0.74556956849716294</c:v>
                </c:pt>
                <c:pt idx="24">
                  <c:v>0.74482771360633293</c:v>
                </c:pt>
                <c:pt idx="25">
                  <c:v>0.74411855182502584</c:v>
                </c:pt>
                <c:pt idx="26">
                  <c:v>0.74343616232472565</c:v>
                </c:pt>
                <c:pt idx="27">
                  <c:v>0.74277543897858711</c:v>
                </c:pt>
                <c:pt idx="28">
                  <c:v>0.74213193615850703</c:v>
                </c:pt>
                <c:pt idx="29">
                  <c:v>0.74150174570014538</c:v>
                </c:pt>
                <c:pt idx="30">
                  <c:v>0.74088139784684304</c:v>
                </c:pt>
                <c:pt idx="31">
                  <c:v>0.74026778078253164</c:v>
                </c:pt>
                <c:pt idx="32">
                  <c:v>0.73965807467310896</c:v>
                </c:pt>
                <c:pt idx="33">
                  <c:v>0.7390496970980347</c:v>
                </c:pt>
                <c:pt idx="34">
                  <c:v>0.73844025746752695</c:v>
                </c:pt>
                <c:pt idx="35">
                  <c:v>0.73782751855437723</c:v>
                </c:pt>
                <c:pt idx="36">
                  <c:v>0.73720936367147305</c:v>
                </c:pt>
                <c:pt idx="37">
                  <c:v>0.73658376833100236</c:v>
                </c:pt>
                <c:pt idx="38">
                  <c:v>0.73594877545392046</c:v>
                </c:pt>
                <c:pt idx="39">
                  <c:v>0.73530247337641375</c:v>
                </c:pt>
                <c:pt idx="40">
                  <c:v>0.73464297603693807</c:v>
                </c:pt>
                <c:pt idx="41">
                  <c:v>0.73396840483266901</c:v>
                </c:pt>
                <c:pt idx="42">
                  <c:v>0.73327687171482336</c:v>
                </c:pt>
                <c:pt idx="43">
                  <c:v>0.73256646315378171</c:v>
                </c:pt>
                <c:pt idx="44">
                  <c:v>0.73183522465104123</c:v>
                </c:pt>
                <c:pt idx="45">
                  <c:v>0.73108114550870051</c:v>
                </c:pt>
                <c:pt idx="46">
                  <c:v>0.73030214359061019</c:v>
                </c:pt>
                <c:pt idx="47">
                  <c:v>0.72949604982407767</c:v>
                </c:pt>
                <c:pt idx="48">
                  <c:v>0.728660592197938</c:v>
                </c:pt>
                <c:pt idx="49">
                  <c:v>0.72779337901299723</c:v>
                </c:pt>
                <c:pt idx="50">
                  <c:v>0.72689188113429726</c:v>
                </c:pt>
                <c:pt idx="51">
                  <c:v>0.72595341298160854</c:v>
                </c:pt>
                <c:pt idx="52">
                  <c:v>0.72497511197495679</c:v>
                </c:pt>
                <c:pt idx="53">
                  <c:v>0.72395391612506865</c:v>
                </c:pt>
                <c:pt idx="54">
                  <c:v>0.72288653942405534</c:v>
                </c:pt>
                <c:pt idx="55">
                  <c:v>0.72176944464809034</c:v>
                </c:pt>
                <c:pt idx="56">
                  <c:v>0.72059881313022067</c:v>
                </c:pt>
                <c:pt idx="57">
                  <c:v>0.71937051099568894</c:v>
                </c:pt>
                <c:pt idx="58">
                  <c:v>0.71808005127241659</c:v>
                </c:pt>
                <c:pt idx="59">
                  <c:v>0.71672255119226747</c:v>
                </c:pt>
                <c:pt idx="60">
                  <c:v>0.7152926838813396</c:v>
                </c:pt>
                <c:pt idx="61">
                  <c:v>0.71378462349475513</c:v>
                </c:pt>
                <c:pt idx="62">
                  <c:v>0.71219198267804673</c:v>
                </c:pt>
                <c:pt idx="63">
                  <c:v>0.71050774102565351</c:v>
                </c:pt>
                <c:pt idx="64">
                  <c:v>0.70872416294835261</c:v>
                </c:pt>
                <c:pt idx="65">
                  <c:v>0.70683270304387913</c:v>
                </c:pt>
                <c:pt idx="66">
                  <c:v>0.70482389667355738</c:v>
                </c:pt>
                <c:pt idx="67">
                  <c:v>0.70268723296339486</c:v>
                </c:pt>
                <c:pt idx="68">
                  <c:v>0.70041100684568369</c:v>
                </c:pt>
                <c:pt idx="69">
                  <c:v>0.69798214600454878</c:v>
                </c:pt>
                <c:pt idx="70">
                  <c:v>0.69538600764357394</c:v>
                </c:pt>
                <c:pt idx="71">
                  <c:v>0.69260613879989752</c:v>
                </c:pt>
                <c:pt idx="72">
                  <c:v>0.68962399241308558</c:v>
                </c:pt>
                <c:pt idx="73">
                  <c:v>0.68641858941990008</c:v>
                </c:pt>
                <c:pt idx="74">
                  <c:v>0.68296611465518919</c:v>
                </c:pt>
                <c:pt idx="75">
                  <c:v>0.67923943111488361</c:v>
                </c:pt>
                <c:pt idx="76">
                  <c:v>0.67520749293420645</c:v>
                </c:pt>
                <c:pt idx="77">
                  <c:v>0.67083463191519066</c:v>
                </c:pt>
                <c:pt idx="78">
                  <c:v>0.66607968513366111</c:v>
                </c:pt>
                <c:pt idx="79">
                  <c:v>0.66089492141044237</c:v>
                </c:pt>
                <c:pt idx="80">
                  <c:v>0.65522471131532911</c:v>
                </c:pt>
                <c:pt idx="81">
                  <c:v>0.64900386755779516</c:v>
                </c:pt>
                <c:pt idx="82">
                  <c:v>0.64215555818729542</c:v>
                </c:pt>
                <c:pt idx="83">
                  <c:v>0.63458866117688228</c:v>
                </c:pt>
                <c:pt idx="84">
                  <c:v>0.62619438155539042</c:v>
                </c:pt>
                <c:pt idx="85">
                  <c:v>0.61684188508761151</c:v>
                </c:pt>
                <c:pt idx="86">
                  <c:v>0.60637260617967281</c:v>
                </c:pt>
                <c:pt idx="87">
                  <c:v>0.59459274775647042</c:v>
                </c:pt>
                <c:pt idx="88">
                  <c:v>0.58126328477399658</c:v>
                </c:pt>
                <c:pt idx="89">
                  <c:v>0.56608647507827714</c:v>
                </c:pt>
                <c:pt idx="90">
                  <c:v>0.54868741402478205</c:v>
                </c:pt>
                <c:pt idx="91">
                  <c:v>0.52858844856891618</c:v>
                </c:pt>
                <c:pt idx="92">
                  <c:v>0.50517313586376345</c:v>
                </c:pt>
                <c:pt idx="93">
                  <c:v>0.47763462557377645</c:v>
                </c:pt>
                <c:pt idx="94">
                  <c:v>0.44490040713902285</c:v>
                </c:pt>
                <c:pt idx="95">
                  <c:v>0.4055204923425651</c:v>
                </c:pt>
                <c:pt idx="96">
                  <c:v>0.35749787547452938</c:v>
                </c:pt>
                <c:pt idx="97">
                  <c:v>0.29802596540667448</c:v>
                </c:pt>
                <c:pt idx="98">
                  <c:v>0.22307298052739008</c:v>
                </c:pt>
                <c:pt idx="99">
                  <c:v>0.12670970783048355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DC-664F-A5A0-C8FAA02086C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DDC-664F-A5A0-C8FAA0208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scatterChart>
        <c:scatterStyle val="lineMarker"/>
        <c:varyColors val="0"/>
        <c:ser>
          <c:idx val="5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'1.5Rmin'!$B$14:$B$15</c:f>
              <c:numCache>
                <c:formatCode>General</c:formatCode>
                <c:ptCount val="2"/>
                <c:pt idx="0">
                  <c:v>1.6E-2</c:v>
                </c:pt>
              </c:numCache>
            </c:numRef>
          </c:xVal>
          <c:yVal>
            <c:numRef>
              <c:f>'1.5Rmin'!$C$14:$C$15</c:f>
              <c:numCache>
                <c:formatCode>General</c:formatCode>
                <c:ptCount val="2"/>
                <c:pt idx="0">
                  <c:v>0.19500000000000001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DC-664F-A5A0-C8FAA0208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22944"/>
        <c:axId val="1948424592"/>
      </c:scatterChart>
      <c:valAx>
        <c:axId val="19484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4592"/>
        <c:crosses val="autoZero"/>
        <c:crossBetween val="midCat"/>
      </c:valAx>
      <c:valAx>
        <c:axId val="19484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2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38100</xdr:rowOff>
    </xdr:from>
    <xdr:to>
      <xdr:col>4</xdr:col>
      <xdr:colOff>50800</xdr:colOff>
      <xdr:row>22</xdr:row>
      <xdr:rowOff>127000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EE1C7307-6681-5C4A-AB24-3E99853E5ACE}"/>
            </a:ext>
          </a:extLst>
        </xdr:cNvPr>
        <xdr:cNvGrpSpPr/>
      </xdr:nvGrpSpPr>
      <xdr:grpSpPr>
        <a:xfrm>
          <a:off x="2540000" y="1519767"/>
          <a:ext cx="897467" cy="3263900"/>
          <a:chOff x="3187700" y="1168400"/>
          <a:chExt cx="914400" cy="3136900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1C3BFDE9-5409-FA89-228F-9E676239553F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E2C40EBA-71B0-54E7-04B1-6F5255A2002F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8EEF5711-23F8-9450-B70F-CB6153EB9861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15</xdr:row>
      <xdr:rowOff>6350</xdr:rowOff>
    </xdr:from>
    <xdr:to>
      <xdr:col>2</xdr:col>
      <xdr:colOff>850900</xdr:colOff>
      <xdr:row>15</xdr:row>
      <xdr:rowOff>6350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C5196BE-CFB6-4343-B3D6-166276AE86CD}"/>
            </a:ext>
          </a:extLst>
        </xdr:cNvPr>
        <xdr:cNvCxnSpPr>
          <a:endCxn id="34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</xdr:row>
      <xdr:rowOff>25400</xdr:rowOff>
    </xdr:from>
    <xdr:to>
      <xdr:col>4</xdr:col>
      <xdr:colOff>495300</xdr:colOff>
      <xdr:row>7</xdr:row>
      <xdr:rowOff>38100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D637FF5F-E4F7-244D-8A5E-504ABAA0D0A3}"/>
            </a:ext>
          </a:extLst>
        </xdr:cNvPr>
        <xdr:cNvCxnSpPr>
          <a:stCxn id="35" idx="0"/>
          <a:endCxn id="39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</xdr:row>
      <xdr:rowOff>177800</xdr:rowOff>
    </xdr:from>
    <xdr:to>
      <xdr:col>5</xdr:col>
      <xdr:colOff>584200</xdr:colOff>
      <xdr:row>7</xdr:row>
      <xdr:rowOff>76200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5836E6B7-D306-A048-A3D0-45006D93AD2A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2</xdr:row>
      <xdr:rowOff>152400</xdr:rowOff>
    </xdr:from>
    <xdr:to>
      <xdr:col>5</xdr:col>
      <xdr:colOff>635000</xdr:colOff>
      <xdr:row>7</xdr:row>
      <xdr:rowOff>76200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B8839D5-1277-6146-884C-57591AC347E4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7</xdr:row>
      <xdr:rowOff>76200</xdr:rowOff>
    </xdr:from>
    <xdr:to>
      <xdr:col>5</xdr:col>
      <xdr:colOff>127000</xdr:colOff>
      <xdr:row>9</xdr:row>
      <xdr:rowOff>88900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C3A5F0F8-456A-5E4A-873C-C77A4ADCFD87}"/>
            </a:ext>
          </a:extLst>
        </xdr:cNvPr>
        <xdr:cNvCxnSpPr>
          <a:stCxn id="39" idx="4"/>
          <a:endCxn id="35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7</xdr:row>
      <xdr:rowOff>76200</xdr:rowOff>
    </xdr:from>
    <xdr:to>
      <xdr:col>9</xdr:col>
      <xdr:colOff>12700</xdr:colOff>
      <xdr:row>9</xdr:row>
      <xdr:rowOff>88900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D84A6CF8-26F2-2844-940D-0523509118BF}"/>
            </a:ext>
          </a:extLst>
        </xdr:cNvPr>
        <xdr:cNvCxnSpPr>
          <a:stCxn id="39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22</xdr:row>
      <xdr:rowOff>127000</xdr:rowOff>
    </xdr:from>
    <xdr:to>
      <xdr:col>4</xdr:col>
      <xdr:colOff>482600</xdr:colOff>
      <xdr:row>23</xdr:row>
      <xdr:rowOff>165100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2E19A44E-54B7-E146-96F9-D46FCDFB09CD}"/>
            </a:ext>
          </a:extLst>
        </xdr:cNvPr>
        <xdr:cNvCxnSpPr>
          <a:stCxn id="36" idx="4"/>
          <a:endCxn id="44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21</xdr:row>
      <xdr:rowOff>114300</xdr:rowOff>
    </xdr:from>
    <xdr:to>
      <xdr:col>5</xdr:col>
      <xdr:colOff>571500</xdr:colOff>
      <xdr:row>26</xdr:row>
      <xdr:rowOff>12700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6B77460-8844-ED42-94D1-904F38C1ACF2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20</xdr:row>
      <xdr:rowOff>76200</xdr:rowOff>
    </xdr:from>
    <xdr:to>
      <xdr:col>5</xdr:col>
      <xdr:colOff>114300</xdr:colOff>
      <xdr:row>21</xdr:row>
      <xdr:rowOff>114300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B92489B7-AF8D-4847-B42C-901B39F18B07}"/>
            </a:ext>
          </a:extLst>
        </xdr:cNvPr>
        <xdr:cNvCxnSpPr>
          <a:stCxn id="44" idx="0"/>
          <a:endCxn id="36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20</xdr:row>
      <xdr:rowOff>76200</xdr:rowOff>
    </xdr:from>
    <xdr:to>
      <xdr:col>8</xdr:col>
      <xdr:colOff>787400</xdr:colOff>
      <xdr:row>21</xdr:row>
      <xdr:rowOff>114300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D4BE985E-30BB-5E49-9124-8F9A80F3A714}"/>
            </a:ext>
          </a:extLst>
        </xdr:cNvPr>
        <xdr:cNvCxnSpPr>
          <a:stCxn id="44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21</xdr:row>
      <xdr:rowOff>38100</xdr:rowOff>
    </xdr:from>
    <xdr:to>
      <xdr:col>5</xdr:col>
      <xdr:colOff>711200</xdr:colOff>
      <xdr:row>26</xdr:row>
      <xdr:rowOff>101600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7B4A0C5-6604-3B47-95D7-80DBA8E64B09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155511</xdr:colOff>
      <xdr:row>23</xdr:row>
      <xdr:rowOff>25918</xdr:rowOff>
    </xdr:from>
    <xdr:to>
      <xdr:col>20</xdr:col>
      <xdr:colOff>361042</xdr:colOff>
      <xdr:row>37</xdr:row>
      <xdr:rowOff>113263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9EFAD9-6A55-3FD8-2737-3995C7A2F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130888</xdr:colOff>
      <xdr:row>8</xdr:row>
      <xdr:rowOff>144624</xdr:rowOff>
    </xdr:from>
    <xdr:to>
      <xdr:col>19</xdr:col>
      <xdr:colOff>426358</xdr:colOff>
      <xdr:row>21</xdr:row>
      <xdr:rowOff>192314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412C31-9517-5FAB-8E3C-C1FE4A612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15</xdr:row>
      <xdr:rowOff>152400</xdr:rowOff>
    </xdr:from>
    <xdr:to>
      <xdr:col>11</xdr:col>
      <xdr:colOff>685800</xdr:colOff>
      <xdr:row>37</xdr:row>
      <xdr:rowOff>81902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4A5F94-E851-0749-91DD-F9D2C7478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792480</xdr:colOff>
      <xdr:row>19</xdr:row>
      <xdr:rowOff>0</xdr:rowOff>
    </xdr:from>
    <xdr:to>
      <xdr:col>11</xdr:col>
      <xdr:colOff>219658</xdr:colOff>
      <xdr:row>36</xdr:row>
      <xdr:rowOff>120183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9FC884-2BEA-0641-AC51-5DC252184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640080</xdr:colOff>
      <xdr:row>4</xdr:row>
      <xdr:rowOff>165100</xdr:rowOff>
    </xdr:from>
    <xdr:to>
      <xdr:col>11</xdr:col>
      <xdr:colOff>259080</xdr:colOff>
      <xdr:row>18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6E2594-82DD-C84D-A285-D63BDA957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6</xdr:row>
      <xdr:rowOff>50800</xdr:rowOff>
    </xdr:from>
    <xdr:to>
      <xdr:col>21</xdr:col>
      <xdr:colOff>342900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B7FCA-A75B-C440-A6D7-75C30783B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14</xdr:row>
      <xdr:rowOff>177800</xdr:rowOff>
    </xdr:from>
    <xdr:to>
      <xdr:col>7</xdr:col>
      <xdr:colOff>228600</xdr:colOff>
      <xdr:row>38</xdr:row>
      <xdr:rowOff>107302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1B402-5346-EC4F-8E47-8C3E71BF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6</xdr:row>
      <xdr:rowOff>50800</xdr:rowOff>
    </xdr:from>
    <xdr:to>
      <xdr:col>21</xdr:col>
      <xdr:colOff>342900</xdr:colOff>
      <xdr:row>35</xdr:row>
      <xdr:rowOff>88900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AC396B9B-2B51-8443-A3B3-6B2574AEE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14</xdr:row>
      <xdr:rowOff>177800</xdr:rowOff>
    </xdr:from>
    <xdr:to>
      <xdr:col>7</xdr:col>
      <xdr:colOff>228600</xdr:colOff>
      <xdr:row>38</xdr:row>
      <xdr:rowOff>107302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FD814061-C390-B644-8D30-1E72B8042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749300</xdr:colOff>
      <xdr:row>7</xdr:row>
      <xdr:rowOff>127000</xdr:rowOff>
    </xdr:from>
    <xdr:to>
      <xdr:col>21</xdr:col>
      <xdr:colOff>812800</xdr:colOff>
      <xdr:row>36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79E18A-15E1-3348-956A-238E0D2BE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14</xdr:row>
      <xdr:rowOff>177800</xdr:rowOff>
    </xdr:from>
    <xdr:to>
      <xdr:col>7</xdr:col>
      <xdr:colOff>228600</xdr:colOff>
      <xdr:row>38</xdr:row>
      <xdr:rowOff>107302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E0117B-248C-9A43-8C8F-A537955FF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660400</xdr:colOff>
      <xdr:row>6</xdr:row>
      <xdr:rowOff>25400</xdr:rowOff>
    </xdr:from>
    <xdr:to>
      <xdr:col>20</xdr:col>
      <xdr:colOff>723900</xdr:colOff>
      <xdr:row>35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D2085-EBF8-1F46-8129-B2FCB522D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14</xdr:row>
      <xdr:rowOff>177800</xdr:rowOff>
    </xdr:from>
    <xdr:to>
      <xdr:col>7</xdr:col>
      <xdr:colOff>228600</xdr:colOff>
      <xdr:row>38</xdr:row>
      <xdr:rowOff>107302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EEA6F8-961C-A94D-85C5-D1E6FEFC1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311E-927F-3944-B8E9-5804F5B4826A}">
  <sheetPr codeName="Hoja1"/>
  <dimension ref="A1:X103"/>
  <sheetViews>
    <sheetView topLeftCell="A55" zoomScale="72" zoomScaleNormal="72" workbookViewId="0">
      <selection activeCell="M45" sqref="M45"/>
    </sheetView>
  </sheetViews>
  <sheetFormatPr baseColWidth="10" defaultColWidth="11" defaultRowHeight="16" x14ac:dyDescent="0.2"/>
  <cols>
    <col min="13" max="13" width="12" bestFit="1" customWidth="1"/>
    <col min="16" max="17" width="11.5" bestFit="1" customWidth="1"/>
  </cols>
  <sheetData>
    <row r="1" spans="1:24" x14ac:dyDescent="0.2">
      <c r="A1" s="2"/>
      <c r="B1" s="2"/>
      <c r="C1" s="2"/>
      <c r="D1" s="2"/>
      <c r="E1" s="2"/>
      <c r="F1" s="2"/>
      <c r="G1" s="2"/>
      <c r="H1" s="2"/>
      <c r="I1" s="2"/>
      <c r="J1" s="14" t="s">
        <v>0</v>
      </c>
      <c r="K1" s="14"/>
    </row>
    <row r="2" spans="1:24" ht="16" customHeight="1" x14ac:dyDescent="0.2">
      <c r="A2" s="1"/>
      <c r="B2" s="2"/>
      <c r="C2" s="2"/>
      <c r="D2" s="3"/>
      <c r="E2" s="2"/>
      <c r="F2" s="2"/>
      <c r="G2" s="2"/>
      <c r="H2" s="2"/>
      <c r="I2" s="4"/>
      <c r="J2" t="s">
        <v>1</v>
      </c>
      <c r="K2" t="s">
        <v>2</v>
      </c>
      <c r="L2" t="s">
        <v>3</v>
      </c>
      <c r="M2" t="s">
        <v>4</v>
      </c>
      <c r="W2" s="14"/>
      <c r="X2" s="14"/>
    </row>
    <row r="3" spans="1:24" x14ac:dyDescent="0.2">
      <c r="A3" s="1"/>
      <c r="B3" s="2"/>
      <c r="C3" s="2"/>
      <c r="D3" s="2"/>
      <c r="E3" s="2"/>
      <c r="F3" s="2"/>
      <c r="G3" s="2"/>
      <c r="H3" s="2"/>
      <c r="I3" s="4"/>
      <c r="J3" s="11">
        <v>1</v>
      </c>
      <c r="K3">
        <v>0.99876634530430597</v>
      </c>
      <c r="L3">
        <v>6831.0580502223138</v>
      </c>
      <c r="M3">
        <v>46116.084318900321</v>
      </c>
      <c r="O3" t="s">
        <v>5</v>
      </c>
      <c r="P3">
        <f>H8</f>
        <v>0.72</v>
      </c>
      <c r="Q3">
        <f>H8</f>
        <v>0.72</v>
      </c>
      <c r="R3" s="9"/>
      <c r="S3" s="9"/>
      <c r="X3" s="9"/>
    </row>
    <row r="4" spans="1:24" x14ac:dyDescent="0.2">
      <c r="A4" s="1"/>
      <c r="B4" s="2"/>
      <c r="C4" s="2"/>
      <c r="D4" s="2"/>
      <c r="E4" s="2"/>
      <c r="F4" s="2"/>
      <c r="G4" s="2"/>
      <c r="H4" s="2"/>
      <c r="I4" s="4"/>
      <c r="J4" s="11">
        <v>0.99</v>
      </c>
      <c r="K4">
        <v>0.90686790662309213</v>
      </c>
      <c r="L4">
        <v>6365.1961189297945</v>
      </c>
      <c r="M4">
        <v>46641.394092544404</v>
      </c>
      <c r="O4" t="s">
        <v>6</v>
      </c>
      <c r="P4">
        <f>H23</f>
        <v>0.05</v>
      </c>
      <c r="Q4">
        <f>H23</f>
        <v>0.05</v>
      </c>
      <c r="S4" s="9"/>
      <c r="X4" s="9"/>
    </row>
    <row r="5" spans="1:24" x14ac:dyDescent="0.2">
      <c r="A5" s="1"/>
      <c r="B5" s="2"/>
      <c r="C5" s="2"/>
      <c r="D5" s="2"/>
      <c r="E5" s="2"/>
      <c r="F5" s="2"/>
      <c r="G5" s="2"/>
      <c r="H5" s="2"/>
      <c r="I5" s="4"/>
      <c r="J5" s="11">
        <v>0.98</v>
      </c>
      <c r="K5">
        <v>0.85764854138793667</v>
      </c>
      <c r="L5">
        <v>6133.6095866216638</v>
      </c>
      <c r="M5">
        <v>46932.938903185401</v>
      </c>
      <c r="O5" t="s">
        <v>7</v>
      </c>
      <c r="P5">
        <f>B12</f>
        <v>0.2</v>
      </c>
      <c r="Q5">
        <f>B12</f>
        <v>0.2</v>
      </c>
    </row>
    <row r="6" spans="1:24" x14ac:dyDescent="0.2">
      <c r="A6" s="1"/>
      <c r="B6" s="2"/>
      <c r="C6" s="2"/>
      <c r="D6" s="2"/>
      <c r="E6" s="2"/>
      <c r="F6" s="2"/>
      <c r="G6" s="2"/>
      <c r="H6" s="2"/>
      <c r="I6" s="4"/>
      <c r="J6" s="11">
        <v>0.97</v>
      </c>
      <c r="K6">
        <v>0.82807077414678842</v>
      </c>
      <c r="L6">
        <v>6013.7882828810161</v>
      </c>
      <c r="M6">
        <v>47114.517822577262</v>
      </c>
      <c r="R6" s="9"/>
      <c r="S6" s="9"/>
    </row>
    <row r="7" spans="1:24" x14ac:dyDescent="0.2">
      <c r="A7" s="1"/>
      <c r="B7" s="2"/>
      <c r="C7" s="2"/>
      <c r="D7" s="2"/>
      <c r="E7" s="2"/>
      <c r="F7" s="2"/>
      <c r="G7" s="2" t="s">
        <v>8</v>
      </c>
      <c r="H7" s="2"/>
      <c r="I7" s="4"/>
      <c r="J7" s="11">
        <v>0.96</v>
      </c>
      <c r="K7">
        <v>0.80879595399549731</v>
      </c>
      <c r="L7">
        <v>5952.2323948405201</v>
      </c>
      <c r="M7">
        <v>47237.218930248098</v>
      </c>
    </row>
    <row r="8" spans="1:24" x14ac:dyDescent="0.2">
      <c r="A8" s="1"/>
      <c r="B8" s="2"/>
      <c r="C8" s="2"/>
      <c r="D8" s="2"/>
      <c r="E8" s="2"/>
      <c r="F8" s="2"/>
      <c r="G8" s="2" t="s">
        <v>9</v>
      </c>
      <c r="H8" s="2">
        <v>0.72</v>
      </c>
      <c r="I8" s="4"/>
      <c r="J8" s="11">
        <v>0.95</v>
      </c>
      <c r="K8">
        <v>0.79546318020688822</v>
      </c>
      <c r="L8">
        <v>5923.0585793798673</v>
      </c>
      <c r="M8">
        <v>47325.240544343193</v>
      </c>
    </row>
    <row r="9" spans="1:24" x14ac:dyDescent="0.2">
      <c r="A9" s="1"/>
      <c r="B9" s="2"/>
      <c r="C9" s="2"/>
      <c r="D9" s="2"/>
      <c r="E9" s="2"/>
      <c r="F9" s="2"/>
      <c r="G9" s="2"/>
      <c r="H9" s="2"/>
      <c r="I9" s="4"/>
      <c r="J9" s="11">
        <v>0.94</v>
      </c>
      <c r="K9">
        <v>0.78580905478897389</v>
      </c>
      <c r="L9">
        <v>5912.669226570014</v>
      </c>
      <c r="M9">
        <v>47391.320502461371</v>
      </c>
    </row>
    <row r="10" spans="1:24" x14ac:dyDescent="0.2">
      <c r="A10" s="1"/>
      <c r="B10" s="2"/>
      <c r="C10" s="2"/>
      <c r="D10" s="2"/>
      <c r="E10" s="2"/>
      <c r="F10" s="2"/>
      <c r="G10" s="2"/>
      <c r="H10" s="2"/>
      <c r="I10" s="4"/>
      <c r="J10" s="11">
        <v>0.93</v>
      </c>
      <c r="K10">
        <v>0.77856010766834327</v>
      </c>
      <c r="L10">
        <v>5913.4426431632055</v>
      </c>
      <c r="M10">
        <v>47442.733138335519</v>
      </c>
      <c r="O10" s="14"/>
      <c r="P10" s="14"/>
      <c r="Q10" s="14"/>
    </row>
    <row r="11" spans="1:24" x14ac:dyDescent="0.2">
      <c r="A11" s="5" t="s">
        <v>10</v>
      </c>
      <c r="B11" s="2"/>
      <c r="C11" s="2" t="s">
        <v>11</v>
      </c>
      <c r="D11" s="2"/>
      <c r="E11" s="3"/>
      <c r="F11" s="2"/>
      <c r="G11" s="2"/>
      <c r="H11" s="2"/>
      <c r="I11" s="4"/>
      <c r="J11" s="11">
        <v>0.92</v>
      </c>
      <c r="K11">
        <v>0.77295315847497126</v>
      </c>
      <c r="L11">
        <v>5920.8836102234072</v>
      </c>
      <c r="M11">
        <v>47483.907576513579</v>
      </c>
      <c r="O11" s="10"/>
    </row>
    <row r="12" spans="1:24" x14ac:dyDescent="0.2">
      <c r="A12" s="5" t="s">
        <v>12</v>
      </c>
      <c r="B12" s="2">
        <v>0.2</v>
      </c>
      <c r="C12" s="2"/>
      <c r="D12" s="2"/>
      <c r="E12" s="15"/>
      <c r="F12" s="15"/>
      <c r="G12" s="15"/>
      <c r="H12" s="2"/>
      <c r="I12" s="4"/>
      <c r="J12" s="11">
        <v>0.91</v>
      </c>
      <c r="K12">
        <v>0.76850703706599377</v>
      </c>
      <c r="L12">
        <v>5932.2316885829041</v>
      </c>
      <c r="M12">
        <v>47517.683432586804</v>
      </c>
    </row>
    <row r="13" spans="1:24" x14ac:dyDescent="0.2">
      <c r="A13" s="5" t="s">
        <v>13</v>
      </c>
      <c r="B13" s="2"/>
      <c r="C13" s="2" t="s">
        <v>14</v>
      </c>
      <c r="D13" s="2"/>
      <c r="E13" s="15"/>
      <c r="F13" s="15"/>
      <c r="G13" s="15"/>
      <c r="H13" s="2"/>
      <c r="I13" s="4"/>
      <c r="J13" s="11">
        <v>0.9</v>
      </c>
      <c r="K13">
        <v>0.76490551631512993</v>
      </c>
      <c r="L13">
        <v>5945.736903305723</v>
      </c>
      <c r="M13">
        <v>47545.959907936784</v>
      </c>
    </row>
    <row r="14" spans="1:24" x14ac:dyDescent="0.2">
      <c r="A14" s="16" t="s">
        <v>15</v>
      </c>
      <c r="B14" s="15"/>
      <c r="C14" s="15"/>
      <c r="D14" s="2"/>
      <c r="E14" s="15"/>
      <c r="F14" s="15"/>
      <c r="G14" s="15"/>
      <c r="H14" s="2"/>
      <c r="I14" s="4"/>
      <c r="J14" s="11">
        <v>0.89</v>
      </c>
      <c r="K14">
        <v>0.76193344343266489</v>
      </c>
      <c r="L14">
        <v>5960.261846755272</v>
      </c>
      <c r="M14">
        <v>47570.05291696034</v>
      </c>
    </row>
    <row r="15" spans="1:24" x14ac:dyDescent="0.2">
      <c r="A15" s="1"/>
      <c r="B15" s="2"/>
      <c r="C15" s="2"/>
      <c r="D15" s="2"/>
      <c r="E15" s="15"/>
      <c r="F15" s="15"/>
      <c r="G15" s="15"/>
      <c r="H15" s="2"/>
      <c r="I15" s="4"/>
      <c r="J15" s="11">
        <v>0.88</v>
      </c>
      <c r="K15">
        <v>0.75944007138639358</v>
      </c>
      <c r="L15">
        <v>5975.0530647854275</v>
      </c>
      <c r="M15">
        <v>47590.901980288836</v>
      </c>
    </row>
    <row r="16" spans="1:24" x14ac:dyDescent="0.2">
      <c r="A16" s="1"/>
      <c r="B16" s="2"/>
      <c r="C16" s="2"/>
      <c r="D16" s="2"/>
      <c r="E16" s="2"/>
      <c r="F16" s="2"/>
      <c r="G16" s="2"/>
      <c r="H16" s="2"/>
      <c r="I16" s="4"/>
      <c r="J16" s="11">
        <v>0.87</v>
      </c>
      <c r="K16">
        <v>0.75731707953804872</v>
      </c>
      <c r="L16">
        <v>5989.6045991399624</v>
      </c>
      <c r="M16">
        <v>47609.195431583648</v>
      </c>
    </row>
    <row r="17" spans="1:13" x14ac:dyDescent="0.2">
      <c r="A17" s="1"/>
      <c r="B17" s="2"/>
      <c r="C17" s="2"/>
      <c r="D17" s="2"/>
      <c r="E17" s="2"/>
      <c r="F17" s="2"/>
      <c r="G17" s="2"/>
      <c r="H17" s="2"/>
      <c r="I17" s="4"/>
      <c r="J17" s="11">
        <v>0.86</v>
      </c>
      <c r="K17">
        <v>0.75548490502108379</v>
      </c>
      <c r="L17">
        <v>6003.5738368169159</v>
      </c>
      <c r="M17">
        <v>47625.449071631367</v>
      </c>
    </row>
    <row r="18" spans="1:13" x14ac:dyDescent="0.2">
      <c r="A18" s="1"/>
      <c r="B18" s="2"/>
      <c r="C18" s="2"/>
      <c r="D18" s="2"/>
      <c r="E18" s="2"/>
      <c r="F18" s="2"/>
      <c r="G18" s="2"/>
      <c r="H18" s="2"/>
      <c r="I18" s="4"/>
      <c r="J18" s="11">
        <v>0.85</v>
      </c>
      <c r="K18">
        <v>0.7538839676656881</v>
      </c>
      <c r="L18">
        <v>6016.7281372549241</v>
      </c>
      <c r="M18">
        <v>47640.057199012459</v>
      </c>
    </row>
    <row r="19" spans="1:13" x14ac:dyDescent="0.2">
      <c r="A19" s="1"/>
      <c r="B19" s="2"/>
      <c r="C19" s="2"/>
      <c r="D19" s="2"/>
      <c r="E19" s="2"/>
      <c r="F19" s="2"/>
      <c r="G19" s="2"/>
      <c r="H19" s="2"/>
      <c r="I19" s="4"/>
      <c r="J19" s="11">
        <v>0.84</v>
      </c>
      <c r="K19">
        <v>0.75246887788502437</v>
      </c>
      <c r="L19">
        <v>6028.9101458892765</v>
      </c>
      <c r="M19">
        <v>47653.326665022112</v>
      </c>
    </row>
    <row r="20" spans="1:13" x14ac:dyDescent="0.2">
      <c r="A20" s="1"/>
      <c r="B20" s="2"/>
      <c r="C20" s="2"/>
      <c r="D20" s="2"/>
      <c r="E20" s="2"/>
      <c r="F20" s="2"/>
      <c r="G20" s="2"/>
      <c r="H20" s="2"/>
      <c r="I20" s="4"/>
      <c r="J20" s="11">
        <v>0.83</v>
      </c>
      <c r="K20">
        <v>0.75120451885241901</v>
      </c>
      <c r="L20">
        <v>6040.0147686630607</v>
      </c>
      <c r="M20">
        <v>47665.500171268941</v>
      </c>
    </row>
    <row r="21" spans="1:13" x14ac:dyDescent="0.2">
      <c r="A21" s="1"/>
      <c r="B21" s="2"/>
      <c r="C21" s="2"/>
      <c r="D21" s="2"/>
      <c r="E21" s="2"/>
      <c r="F21" s="2"/>
      <c r="G21" s="2"/>
      <c r="H21" s="2"/>
      <c r="I21" s="4"/>
      <c r="J21" s="11">
        <v>0.82</v>
      </c>
      <c r="K21">
        <v>0.75006333829328564</v>
      </c>
      <c r="L21">
        <v>6049.9736016234838</v>
      </c>
      <c r="M21">
        <v>47676.772563438812</v>
      </c>
    </row>
    <row r="22" spans="1:13" x14ac:dyDescent="0.2">
      <c r="A22" s="1"/>
      <c r="B22" s="2"/>
      <c r="C22" s="2"/>
      <c r="D22" s="2"/>
      <c r="E22" s="2"/>
      <c r="F22" s="2"/>
      <c r="G22" s="2" t="s">
        <v>16</v>
      </c>
      <c r="H22" s="2"/>
      <c r="I22" s="4"/>
      <c r="J22" s="11">
        <v>0.81</v>
      </c>
      <c r="K22">
        <v>0.74902343972360941</v>
      </c>
      <c r="L22">
        <v>6058.7442300222529</v>
      </c>
      <c r="M22">
        <v>47687.302454031997</v>
      </c>
    </row>
    <row r="23" spans="1:13" x14ac:dyDescent="0.2">
      <c r="A23" s="1"/>
      <c r="B23" s="2"/>
      <c r="C23" s="2"/>
      <c r="D23" s="2"/>
      <c r="E23" s="2"/>
      <c r="F23" s="2"/>
      <c r="G23" s="2" t="s">
        <v>17</v>
      </c>
      <c r="H23" s="2">
        <v>0.05</v>
      </c>
      <c r="I23" s="4"/>
      <c r="J23" s="11">
        <v>0.8</v>
      </c>
      <c r="K23">
        <v>0.74806721342051796</v>
      </c>
      <c r="L23">
        <v>6066.3027693826607</v>
      </c>
      <c r="M23">
        <v>47697.22066219533</v>
      </c>
    </row>
    <row r="24" spans="1:13" x14ac:dyDescent="0.2">
      <c r="A24" s="1"/>
      <c r="B24" s="2"/>
      <c r="C24" s="2"/>
      <c r="D24" s="2"/>
      <c r="E24" s="2"/>
      <c r="F24" s="2"/>
      <c r="G24" s="2"/>
      <c r="H24" s="2"/>
      <c r="I24" s="4"/>
      <c r="J24" s="11">
        <v>0.79</v>
      </c>
      <c r="K24">
        <v>0.74718033883317991</v>
      </c>
      <c r="L24">
        <v>6072.6386021126491</v>
      </c>
      <c r="M24">
        <v>47706.636442394432</v>
      </c>
    </row>
    <row r="25" spans="1:13" x14ac:dyDescent="0.2">
      <c r="A25" s="1"/>
      <c r="B25" s="2"/>
      <c r="C25" s="2"/>
      <c r="D25" s="2"/>
      <c r="E25" s="2"/>
      <c r="F25" s="2"/>
      <c r="G25" s="2"/>
      <c r="H25" s="2"/>
      <c r="I25" s="4"/>
      <c r="J25" s="11">
        <v>0.78</v>
      </c>
      <c r="K25">
        <v>0.74635104708599342</v>
      </c>
      <c r="L25">
        <v>6077.7506239177765</v>
      </c>
      <c r="M25">
        <v>47715.642150008469</v>
      </c>
    </row>
    <row r="26" spans="1:13" x14ac:dyDescent="0.2">
      <c r="A26" s="1"/>
      <c r="B26" s="2"/>
      <c r="C26" s="2"/>
      <c r="D26" s="2"/>
      <c r="E26" s="2"/>
      <c r="F26" s="2"/>
      <c r="G26" s="2"/>
      <c r="H26" s="2"/>
      <c r="I26" s="4"/>
      <c r="J26" s="11">
        <v>0.77</v>
      </c>
      <c r="K26">
        <v>0.74556956849716294</v>
      </c>
      <c r="L26">
        <v>6081.6445428309626</v>
      </c>
      <c r="M26">
        <v>47724.316784420938</v>
      </c>
    </row>
    <row r="27" spans="1:13" x14ac:dyDescent="0.2">
      <c r="A27" s="1"/>
      <c r="B27" s="2"/>
      <c r="C27" s="2"/>
      <c r="D27" s="2"/>
      <c r="E27" s="2"/>
      <c r="F27" s="2"/>
      <c r="G27" s="2"/>
      <c r="H27" s="2"/>
      <c r="I27" s="4"/>
      <c r="J27" s="11">
        <v>0.76</v>
      </c>
      <c r="K27">
        <v>0.74482771360633293</v>
      </c>
      <c r="L27">
        <v>6084.3309212269842</v>
      </c>
      <c r="M27">
        <v>47732.72871441632</v>
      </c>
    </row>
    <row r="28" spans="1:13" x14ac:dyDescent="0.2">
      <c r="A28" s="6"/>
      <c r="B28" s="7"/>
      <c r="C28" s="7"/>
      <c r="D28" s="7"/>
      <c r="E28" s="7"/>
      <c r="F28" s="7"/>
      <c r="G28" s="7"/>
      <c r="H28" s="7"/>
      <c r="I28" s="8"/>
      <c r="J28" s="11">
        <v>0.75</v>
      </c>
      <c r="K28">
        <v>0.74411855182502584</v>
      </c>
      <c r="L28">
        <v>6085.8237482116792</v>
      </c>
      <c r="M28">
        <v>47740.93780011202</v>
      </c>
    </row>
    <row r="29" spans="1:13" x14ac:dyDescent="0.2">
      <c r="J29" s="11">
        <v>0.74</v>
      </c>
      <c r="K29">
        <v>0.74343616232472565</v>
      </c>
      <c r="L29">
        <v>6086.13939438739</v>
      </c>
      <c r="M29">
        <v>47748.997064310985</v>
      </c>
    </row>
    <row r="30" spans="1:13" x14ac:dyDescent="0.2">
      <c r="J30" s="11">
        <v>0.73</v>
      </c>
      <c r="K30">
        <v>0.74277543897858711</v>
      </c>
      <c r="L30">
        <v>6085.2958448649606</v>
      </c>
      <c r="M30">
        <v>47756.954023810664</v>
      </c>
    </row>
    <row r="31" spans="1:13" x14ac:dyDescent="0.2">
      <c r="J31" s="11">
        <v>0.72</v>
      </c>
      <c r="K31">
        <v>0.74213193615850703</v>
      </c>
      <c r="L31">
        <v>6083.3121364062627</v>
      </c>
      <c r="M31">
        <v>47764.851761659113</v>
      </c>
    </row>
    <row r="32" spans="1:13" x14ac:dyDescent="0.2">
      <c r="J32" s="11">
        <v>0.71</v>
      </c>
      <c r="K32">
        <v>0.74150174570014538</v>
      </c>
      <c r="L32">
        <v>6080.2079454565464</v>
      </c>
      <c r="M32">
        <v>47772.729800398272</v>
      </c>
    </row>
    <row r="33" spans="10:13" x14ac:dyDescent="0.2">
      <c r="J33" s="11">
        <v>0.7</v>
      </c>
      <c r="K33">
        <v>0.74088139784684304</v>
      </c>
      <c r="L33">
        <v>6076.0032884800721</v>
      </c>
      <c r="M33">
        <v>47780.624821318474</v>
      </c>
    </row>
    <row r="34" spans="10:13" x14ac:dyDescent="0.2">
      <c r="J34" s="11">
        <v>0.69</v>
      </c>
      <c r="K34">
        <v>0.74026778078253164</v>
      </c>
      <c r="L34">
        <v>6070.7183064127112</v>
      </c>
      <c r="M34">
        <v>47788.571263858605</v>
      </c>
    </row>
    <row r="35" spans="10:13" x14ac:dyDescent="0.2">
      <c r="J35" s="11">
        <v>0.68</v>
      </c>
      <c r="K35">
        <v>0.73965807467310896</v>
      </c>
      <c r="L35">
        <v>6064.3731124994492</v>
      </c>
      <c r="M35">
        <v>47796.601831308355</v>
      </c>
    </row>
    <row r="36" spans="10:13" x14ac:dyDescent="0.2">
      <c r="J36" s="11">
        <v>0.67</v>
      </c>
      <c r="K36">
        <v>0.7390496970980347</v>
      </c>
      <c r="L36">
        <v>6056.9876881755099</v>
      </c>
      <c r="M36">
        <v>47804.747923068906</v>
      </c>
    </row>
    <row r="37" spans="10:13" x14ac:dyDescent="0.2">
      <c r="J37" s="11">
        <v>0.66</v>
      </c>
      <c r="K37">
        <v>0.73844025746752695</v>
      </c>
      <c r="L37">
        <v>6048.5818155820698</v>
      </c>
      <c r="M37">
        <v>47813.040009329146</v>
      </c>
    </row>
    <row r="38" spans="10:13" x14ac:dyDescent="0.2">
      <c r="J38" s="11">
        <v>0.65</v>
      </c>
      <c r="K38">
        <v>0.73782751855437723</v>
      </c>
      <c r="L38">
        <v>6039.1750382000409</v>
      </c>
      <c r="M38">
        <v>47821.507960710536</v>
      </c>
    </row>
    <row r="39" spans="10:13" x14ac:dyDescent="0.2">
      <c r="J39" s="11">
        <v>0.64</v>
      </c>
      <c r="K39">
        <v>0.73720936367147305</v>
      </c>
      <c r="L39">
        <v>6028.7866432289566</v>
      </c>
      <c r="M39">
        <v>47830.181342936667</v>
      </c>
    </row>
    <row r="40" spans="10:13" x14ac:dyDescent="0.2">
      <c r="J40" s="11">
        <v>0.63</v>
      </c>
      <c r="K40">
        <v>0.73658376833100236</v>
      </c>
      <c r="L40">
        <v>6017.435660939369</v>
      </c>
      <c r="M40">
        <v>47839.089684690138</v>
      </c>
    </row>
    <row r="41" spans="10:13" x14ac:dyDescent="0.2">
      <c r="J41" s="11">
        <v>0.62</v>
      </c>
      <c r="K41">
        <v>0.73594877545392046</v>
      </c>
      <c r="L41">
        <v>6005.1408774329111</v>
      </c>
      <c r="M41">
        <v>47848.262725378576</v>
      </c>
    </row>
    <row r="42" spans="10:13" x14ac:dyDescent="0.2">
      <c r="J42" s="11">
        <v>0.61</v>
      </c>
      <c r="K42">
        <v>0.73530247337641375</v>
      </c>
      <c r="L42">
        <v>5991.9208581593593</v>
      </c>
      <c r="M42">
        <v>47857.730648437544</v>
      </c>
    </row>
    <row r="43" spans="10:13" x14ac:dyDescent="0.2">
      <c r="J43" s="11">
        <v>0.6</v>
      </c>
      <c r="K43">
        <v>0.73464297603693807</v>
      </c>
      <c r="L43">
        <v>5977.7939802403926</v>
      </c>
      <c r="M43">
        <v>47867.524304970946</v>
      </c>
    </row>
    <row r="44" spans="10:13" x14ac:dyDescent="0.2">
      <c r="J44" s="11">
        <v>0.59</v>
      </c>
      <c r="K44">
        <v>0.73396840483266901</v>
      </c>
      <c r="L44">
        <v>5962.7784721924972</v>
      </c>
      <c r="M44">
        <v>47877.675431911033</v>
      </c>
    </row>
    <row r="45" spans="10:13" x14ac:dyDescent="0.2">
      <c r="J45" s="11">
        <v>0.57999999999999996</v>
      </c>
      <c r="K45">
        <v>0.73327687171482336</v>
      </c>
      <c r="L45">
        <v>5946.8924600651244</v>
      </c>
      <c r="M45">
        <v>47888.216868428222</v>
      </c>
    </row>
    <row r="46" spans="10:13" x14ac:dyDescent="0.2">
      <c r="J46" s="11">
        <v>0.56999999999999995</v>
      </c>
      <c r="K46">
        <v>0.73256646315378171</v>
      </c>
      <c r="L46">
        <v>5930.1540193481333</v>
      </c>
      <c r="M46">
        <v>47899.182774004257</v>
      </c>
    </row>
    <row r="47" spans="10:13" x14ac:dyDescent="0.2">
      <c r="J47" s="11">
        <v>0.56000000000000005</v>
      </c>
      <c r="K47">
        <v>0.73183522465104123</v>
      </c>
      <c r="L47">
        <v>5912.5812322749052</v>
      </c>
      <c r="M47">
        <v>47910.608851377132</v>
      </c>
    </row>
    <row r="48" spans="10:13" x14ac:dyDescent="0.2">
      <c r="J48" s="11">
        <v>0.55000000000000004</v>
      </c>
      <c r="K48">
        <v>0.73108114550870051</v>
      </c>
      <c r="L48">
        <v>5894.1922503736878</v>
      </c>
      <c r="M48">
        <v>47922.532577457823</v>
      </c>
    </row>
    <row r="49" spans="10:13" x14ac:dyDescent="0.2">
      <c r="J49" s="11">
        <v>0.54</v>
      </c>
      <c r="K49">
        <v>0.73030214359061019</v>
      </c>
      <c r="L49">
        <v>5875.0053623116873</v>
      </c>
      <c r="M49">
        <v>47934.993445295113</v>
      </c>
    </row>
    <row r="50" spans="10:13" x14ac:dyDescent="0.2">
      <c r="J50" s="11">
        <v>0.53</v>
      </c>
      <c r="K50">
        <v>0.72949604982407767</v>
      </c>
      <c r="L50">
        <v>5855.0390672460826</v>
      </c>
      <c r="M50">
        <v>47948.033220217985</v>
      </c>
    </row>
    <row r="51" spans="10:13" x14ac:dyDescent="0.2">
      <c r="J51" s="11">
        <v>0.52</v>
      </c>
      <c r="K51">
        <v>0.728660592197938</v>
      </c>
      <c r="L51">
        <v>5834.3121540498096</v>
      </c>
      <c r="M51">
        <v>47961.696213414616</v>
      </c>
    </row>
    <row r="52" spans="10:13" x14ac:dyDescent="0.2">
      <c r="J52" s="11">
        <v>0.51</v>
      </c>
      <c r="K52">
        <v>0.72779337901299723</v>
      </c>
      <c r="L52">
        <v>5812.8437869272375</v>
      </c>
      <c r="M52">
        <v>47976.029576408073</v>
      </c>
    </row>
    <row r="53" spans="10:13" x14ac:dyDescent="0.2">
      <c r="J53" s="11">
        <v>0.5</v>
      </c>
      <c r="K53">
        <v>0.72689188113429726</v>
      </c>
      <c r="L53">
        <v>5790.6535980792769</v>
      </c>
      <c r="M53">
        <v>47991.08362016709</v>
      </c>
    </row>
    <row r="54" spans="10:13" x14ac:dyDescent="0.2">
      <c r="J54" s="11">
        <v>0.49</v>
      </c>
      <c r="K54">
        <v>0.72595341298160854</v>
      </c>
      <c r="L54">
        <v>5767.7617882255236</v>
      </c>
      <c r="M54">
        <v>48006.912162974651</v>
      </c>
    </row>
    <row r="55" spans="10:13" x14ac:dyDescent="0.2">
      <c r="J55" s="11">
        <v>0.48</v>
      </c>
      <c r="K55">
        <v>0.72497511197495679</v>
      </c>
      <c r="L55">
        <v>5744.1892359481899</v>
      </c>
      <c r="M55">
        <v>48023.572911523042</v>
      </c>
    </row>
    <row r="56" spans="10:13" x14ac:dyDescent="0.2">
      <c r="J56" s="11">
        <v>0.47</v>
      </c>
      <c r="K56">
        <v>0.72395391612506865</v>
      </c>
      <c r="L56">
        <v>5719.9576169918946</v>
      </c>
      <c r="M56">
        <v>48041.127880163571</v>
      </c>
    </row>
    <row r="57" spans="10:13" x14ac:dyDescent="0.2">
      <c r="J57" s="11">
        <v>0.46</v>
      </c>
      <c r="K57">
        <v>0.72288653942405534</v>
      </c>
      <c r="L57">
        <v>5695.0895348421927</v>
      </c>
      <c r="M57">
        <v>48059.643855240458</v>
      </c>
    </row>
    <row r="58" spans="10:13" x14ac:dyDescent="0.2">
      <c r="J58" s="11">
        <v>0.45</v>
      </c>
      <c r="K58">
        <v>0.72176944464809034</v>
      </c>
      <c r="L58">
        <v>5669.6086641173952</v>
      </c>
      <c r="M58">
        <v>48079.192908531484</v>
      </c>
    </row>
    <row r="59" spans="10:13" x14ac:dyDescent="0.2">
      <c r="J59" s="11">
        <v>0.44</v>
      </c>
      <c r="K59">
        <v>0.72059881313022067</v>
      </c>
      <c r="L59">
        <v>5643.5399085507388</v>
      </c>
      <c r="M59">
        <v>48099.852970112413</v>
      </c>
    </row>
    <row r="60" spans="10:13" x14ac:dyDescent="0.2">
      <c r="J60" s="11">
        <v>0.42999999999999899</v>
      </c>
      <c r="K60">
        <v>0.71937051099568894</v>
      </c>
      <c r="L60">
        <v>5616.9095756179431</v>
      </c>
      <c r="M60">
        <v>48121.708467455515</v>
      </c>
    </row>
    <row r="61" spans="10:13" x14ac:dyDescent="0.2">
      <c r="J61" s="11">
        <v>0.41999999999999899</v>
      </c>
      <c r="K61">
        <v>0.71808005127241659</v>
      </c>
      <c r="L61">
        <v>5589.7455701895487</v>
      </c>
      <c r="M61">
        <v>48144.851041320755</v>
      </c>
    </row>
    <row r="62" spans="10:13" x14ac:dyDescent="0.2">
      <c r="J62" s="11">
        <v>0.40999999999999898</v>
      </c>
      <c r="K62">
        <v>0.71672255119226747</v>
      </c>
      <c r="L62">
        <v>5562.077609964359</v>
      </c>
      <c r="M62">
        <v>48169.380349907966</v>
      </c>
    </row>
    <row r="63" spans="10:13" x14ac:dyDescent="0.2">
      <c r="J63" s="11">
        <v>0.39999999999999902</v>
      </c>
      <c r="K63">
        <v>0.7152926838813396</v>
      </c>
      <c r="L63">
        <v>5533.9374658846964</v>
      </c>
      <c r="M63">
        <v>48195.404974721052</v>
      </c>
    </row>
    <row r="64" spans="10:13" x14ac:dyDescent="0.2">
      <c r="J64" s="11">
        <v>0.38999999999999901</v>
      </c>
      <c r="K64">
        <v>0.71378462349475513</v>
      </c>
      <c r="L64">
        <v>5505.3592312564815</v>
      </c>
      <c r="M64">
        <v>48223.043443881026</v>
      </c>
    </row>
    <row r="65" spans="10:13" x14ac:dyDescent="0.2">
      <c r="J65" s="11">
        <v>0.37999999999999901</v>
      </c>
      <c r="K65">
        <v>0.71219198267804673</v>
      </c>
      <c r="L65">
        <v>5476.3796239169651</v>
      </c>
      <c r="M65">
        <v>48252.425391360368</v>
      </c>
    </row>
    <row r="66" spans="10:13" x14ac:dyDescent="0.2">
      <c r="J66" s="11">
        <v>0.369999999999999</v>
      </c>
      <c r="K66">
        <v>0.71050774102565351</v>
      </c>
      <c r="L66">
        <v>5447.0383265287473</v>
      </c>
      <c r="M66">
        <v>48283.692873905529</v>
      </c>
    </row>
    <row r="67" spans="10:13" x14ac:dyDescent="0.2">
      <c r="J67" s="11">
        <v>0.35999999999999899</v>
      </c>
      <c r="K67">
        <v>0.70872416294835261</v>
      </c>
      <c r="L67">
        <v>5417.3783709567797</v>
      </c>
      <c r="M67">
        <v>48317.001871389024</v>
      </c>
    </row>
    <row r="68" spans="10:13" x14ac:dyDescent="0.2">
      <c r="J68" s="11">
        <v>0.34999999999999898</v>
      </c>
      <c r="K68">
        <v>0.70683270304387913</v>
      </c>
      <c r="L68">
        <v>5387.4465737365263</v>
      </c>
      <c r="M68">
        <v>48352.52400114818</v>
      </c>
    </row>
    <row r="69" spans="10:13" x14ac:dyDescent="0.2">
      <c r="J69" s="11">
        <v>0.33999999999999903</v>
      </c>
      <c r="K69">
        <v>0.70482389667355738</v>
      </c>
      <c r="L69">
        <v>5357.2940309045089</v>
      </c>
      <c r="M69">
        <v>48390.448482723092</v>
      </c>
    </row>
    <row r="70" spans="10:13" x14ac:dyDescent="0.2">
      <c r="J70" s="11">
        <v>0.32999999999999902</v>
      </c>
      <c r="K70">
        <v>0.70268723296339486</v>
      </c>
      <c r="L70">
        <v>5326.9766819866691</v>
      </c>
      <c r="M70">
        <v>48430.984396554566</v>
      </c>
    </row>
    <row r="71" spans="10:13" x14ac:dyDescent="0.2">
      <c r="J71" s="11">
        <v>0.31999999999999901</v>
      </c>
      <c r="K71">
        <v>0.70041100684568369</v>
      </c>
      <c r="L71">
        <v>5296.5559547846015</v>
      </c>
      <c r="M71">
        <v>48474.363288966699</v>
      </c>
    </row>
    <row r="72" spans="10:13" x14ac:dyDescent="0.2">
      <c r="J72" s="11">
        <v>0.309999999999999</v>
      </c>
      <c r="K72">
        <v>0.69798214600454878</v>
      </c>
      <c r="L72">
        <v>5266.099504843005</v>
      </c>
      <c r="M72">
        <v>48520.842186550668</v>
      </c>
    </row>
    <row r="73" spans="10:13" x14ac:dyDescent="0.2">
      <c r="J73" s="11">
        <v>0.29999999999999899</v>
      </c>
      <c r="K73">
        <v>0.69538600764357394</v>
      </c>
      <c r="L73">
        <v>5235.682066218862</v>
      </c>
      <c r="M73">
        <v>48570.707096418249</v>
      </c>
    </row>
    <row r="74" spans="10:13" x14ac:dyDescent="0.2">
      <c r="J74" s="11">
        <v>0.28999999999999898</v>
      </c>
      <c r="K74">
        <v>0.69260613879989752</v>
      </c>
      <c r="L74">
        <v>5205.3864335285643</v>
      </c>
      <c r="M74">
        <v>48624.277085393529</v>
      </c>
    </row>
    <row r="75" spans="10:13" x14ac:dyDescent="0.2">
      <c r="J75" s="11">
        <v>0.27999999999999903</v>
      </c>
      <c r="K75">
        <v>0.68962399241308558</v>
      </c>
      <c r="L75">
        <v>5175.3045993804681</v>
      </c>
      <c r="M75">
        <v>48681.909051954499</v>
      </c>
    </row>
    <row r="76" spans="10:13" x14ac:dyDescent="0.2">
      <c r="J76" s="11">
        <v>0.26999999999999902</v>
      </c>
      <c r="K76">
        <v>0.68641858941990008</v>
      </c>
      <c r="L76">
        <v>5145.5390764096283</v>
      </c>
      <c r="M76">
        <v>48744.003330798732</v>
      </c>
    </row>
    <row r="77" spans="10:13" x14ac:dyDescent="0.2">
      <c r="J77" s="11">
        <v>0.25999999999999901</v>
      </c>
      <c r="K77">
        <v>0.68296611465518919</v>
      </c>
      <c r="L77">
        <v>5116.2044394811201</v>
      </c>
      <c r="M77">
        <v>48811.010302835304</v>
      </c>
    </row>
    <row r="78" spans="10:13" x14ac:dyDescent="0.2">
      <c r="J78" s="11">
        <v>0.249999999999999</v>
      </c>
      <c r="K78">
        <v>0.67923943111488361</v>
      </c>
      <c r="L78">
        <v>5087.4291315581304</v>
      </c>
      <c r="M78">
        <v>48883.438225254809</v>
      </c>
    </row>
    <row r="79" spans="10:13" x14ac:dyDescent="0.2">
      <c r="J79" s="11">
        <v>0.23999999999999899</v>
      </c>
      <c r="K79">
        <v>0.67520749293420645</v>
      </c>
      <c r="L79">
        <v>5059.3575866852507</v>
      </c>
      <c r="M79">
        <v>48961.862549848323</v>
      </c>
    </row>
    <row r="80" spans="10:13" x14ac:dyDescent="0.2">
      <c r="J80" s="11">
        <v>0.22999999999999901</v>
      </c>
      <c r="K80">
        <v>0.67083463191519066</v>
      </c>
      <c r="L80">
        <v>5032.1527361008921</v>
      </c>
      <c r="M80">
        <v>49046.937066632374</v>
      </c>
    </row>
    <row r="81" spans="10:13" x14ac:dyDescent="0.2">
      <c r="J81" s="11">
        <v>0.219999999999999</v>
      </c>
      <c r="K81">
        <v>0.66607968513366111</v>
      </c>
      <c r="L81">
        <v>5005.9989794364728</v>
      </c>
      <c r="M81">
        <v>49139.40729911079</v>
      </c>
    </row>
    <row r="82" spans="10:13" x14ac:dyDescent="0.2">
      <c r="J82" s="11">
        <v>0.20999999999999899</v>
      </c>
      <c r="K82">
        <v>0.66089492141044237</v>
      </c>
      <c r="L82">
        <v>4981.1057233129268</v>
      </c>
      <c r="M82">
        <v>49240.126694027713</v>
      </c>
    </row>
    <row r="83" spans="10:13" x14ac:dyDescent="0.2">
      <c r="J83" s="11">
        <v>0.19999999999999901</v>
      </c>
      <c r="K83">
        <v>0.65522471131532911</v>
      </c>
      <c r="L83">
        <v>4957.7116157801365</v>
      </c>
      <c r="M83">
        <v>49350.076301702473</v>
      </c>
    </row>
    <row r="84" spans="10:13" x14ac:dyDescent="0.2">
      <c r="J84" s="11">
        <v>0.189999999999999</v>
      </c>
      <c r="K84">
        <v>0.64900386755779516</v>
      </c>
      <c r="L84">
        <v>4936.0896388162337</v>
      </c>
      <c r="M84">
        <v>49470.38884614758</v>
      </c>
    </row>
    <row r="85" spans="10:13" x14ac:dyDescent="0.2">
      <c r="J85" s="11">
        <v>0.17999999999999899</v>
      </c>
      <c r="K85">
        <v>0.64215555818729542</v>
      </c>
      <c r="L85">
        <v>4916.5532650194882</v>
      </c>
      <c r="M85">
        <v>49602.378355621331</v>
      </c>
    </row>
    <row r="86" spans="10:13" x14ac:dyDescent="0.2">
      <c r="J86" s="11">
        <v>0.16999999999999901</v>
      </c>
      <c r="K86">
        <v>0.63458866117688228</v>
      </c>
      <c r="L86">
        <v>4899.4639421115326</v>
      </c>
      <c r="M86">
        <v>49747.576890209952</v>
      </c>
    </row>
    <row r="87" spans="10:13" x14ac:dyDescent="0.2">
      <c r="J87" s="11">
        <v>0.159999999999999</v>
      </c>
      <c r="K87">
        <v>0.62619438155539042</v>
      </c>
      <c r="L87">
        <v>4885.2402446235355</v>
      </c>
      <c r="M87">
        <v>49907.780400864358</v>
      </c>
    </row>
    <row r="88" spans="10:13" x14ac:dyDescent="0.2">
      <c r="J88" s="11">
        <v>0.149999999999999</v>
      </c>
      <c r="K88">
        <v>0.61684188508761151</v>
      </c>
      <c r="L88">
        <v>4874.3691326401367</v>
      </c>
      <c r="M88">
        <v>50085.106438034025</v>
      </c>
    </row>
    <row r="89" spans="10:13" x14ac:dyDescent="0.2">
      <c r="J89" s="11">
        <v>0.13999999999999899</v>
      </c>
      <c r="K89">
        <v>0.60637260617967281</v>
      </c>
      <c r="L89">
        <v>4867.4198917204185</v>
      </c>
      <c r="M89">
        <v>50282.06737640818</v>
      </c>
    </row>
    <row r="90" spans="10:13" x14ac:dyDescent="0.2">
      <c r="J90" s="11">
        <v>0.12999999999999901</v>
      </c>
      <c r="K90">
        <v>0.59459274775647042</v>
      </c>
      <c r="L90">
        <v>4865.0615086177622</v>
      </c>
      <c r="M90">
        <v>50501.664151365505</v>
      </c>
    </row>
    <row r="91" spans="10:13" x14ac:dyDescent="0.2">
      <c r="J91" s="11">
        <v>0.119999999999999</v>
      </c>
      <c r="K91">
        <v>0.58126328477399658</v>
      </c>
      <c r="L91">
        <v>4868.0844816518056</v>
      </c>
      <c r="M91">
        <v>50747.507385341851</v>
      </c>
    </row>
    <row r="92" spans="10:13" x14ac:dyDescent="0.2">
      <c r="J92" s="11">
        <v>0.109999999999999</v>
      </c>
      <c r="K92">
        <v>0.56608647507827714</v>
      </c>
      <c r="L92">
        <v>4877.4283969156131</v>
      </c>
      <c r="M92">
        <v>51023.975478265464</v>
      </c>
    </row>
    <row r="93" spans="10:13" x14ac:dyDescent="0.2">
      <c r="J93" s="11">
        <v>9.9999999999999006E-2</v>
      </c>
      <c r="K93">
        <v>0.54868741402478205</v>
      </c>
      <c r="L93">
        <v>4894.2170557781501</v>
      </c>
      <c r="M93">
        <v>51336.423139776547</v>
      </c>
    </row>
    <row r="94" spans="10:13" x14ac:dyDescent="0.2">
      <c r="J94" s="11">
        <v>8.9999999999998997E-2</v>
      </c>
      <c r="K94">
        <v>0.52858844856891618</v>
      </c>
      <c r="L94">
        <v>4919.8035618312006</v>
      </c>
      <c r="M94">
        <v>51691.459555402958</v>
      </c>
    </row>
    <row r="95" spans="10:13" x14ac:dyDescent="0.2">
      <c r="J95" s="11">
        <v>7.9999999999999002E-2</v>
      </c>
      <c r="K95">
        <v>0.50517313586376345</v>
      </c>
      <c r="L95">
        <v>4955.8286288079689</v>
      </c>
      <c r="M95">
        <v>52097.323832646754</v>
      </c>
    </row>
    <row r="96" spans="10:13" x14ac:dyDescent="0.2">
      <c r="J96" s="11">
        <v>6.9999999999998994E-2</v>
      </c>
      <c r="K96">
        <v>0.47763462557377645</v>
      </c>
      <c r="L96">
        <v>5004.2965345942948</v>
      </c>
      <c r="M96">
        <v>52564.397998010121</v>
      </c>
    </row>
    <row r="97" spans="10:13" x14ac:dyDescent="0.2">
      <c r="J97" s="11">
        <v>5.9999999999999103E-2</v>
      </c>
      <c r="K97">
        <v>0.44490040713902285</v>
      </c>
      <c r="L97">
        <v>5067.6747117171444</v>
      </c>
      <c r="M97">
        <v>53105.916810947514</v>
      </c>
    </row>
    <row r="98" spans="10:13" x14ac:dyDescent="0.2">
      <c r="J98" s="11">
        <v>4.9999999999998997E-2</v>
      </c>
      <c r="K98">
        <v>0.4055204923425651</v>
      </c>
      <c r="L98">
        <v>5149.0250101433649</v>
      </c>
      <c r="M98">
        <v>53738.962345091204</v>
      </c>
    </row>
    <row r="99" spans="10:13" x14ac:dyDescent="0.2">
      <c r="J99" s="11">
        <v>3.9999999999999002E-2</v>
      </c>
      <c r="K99">
        <v>0.35749787547452938</v>
      </c>
      <c r="L99">
        <v>5252.1771840054498</v>
      </c>
      <c r="M99">
        <v>54485.874470288465</v>
      </c>
    </row>
    <row r="100" spans="10:13" x14ac:dyDescent="0.2">
      <c r="J100" s="11">
        <v>2.9999999999999E-2</v>
      </c>
      <c r="K100">
        <v>0.29802596540667448</v>
      </c>
      <c r="L100">
        <v>5381.9578435024068</v>
      </c>
      <c r="M100">
        <v>55376.272363266966</v>
      </c>
    </row>
    <row r="101" spans="10:13" x14ac:dyDescent="0.2">
      <c r="J101" s="11">
        <v>1.9999999999999001E-2</v>
      </c>
      <c r="K101">
        <v>0.22307298052739008</v>
      </c>
      <c r="L101">
        <v>5544.4899114025729</v>
      </c>
      <c r="M101">
        <v>56449.973162368886</v>
      </c>
    </row>
    <row r="102" spans="10:13" x14ac:dyDescent="0.2">
      <c r="J102" s="11">
        <v>9.9999999999990097E-3</v>
      </c>
      <c r="K102">
        <v>0.12670970783048355</v>
      </c>
      <c r="L102">
        <v>5747.5755969623287</v>
      </c>
      <c r="M102">
        <v>57761.210675704882</v>
      </c>
    </row>
    <row r="103" spans="10:13" x14ac:dyDescent="0.2">
      <c r="J103" s="11">
        <v>0</v>
      </c>
      <c r="K103">
        <v>0</v>
      </c>
      <c r="L103">
        <v>6001.1628823408446</v>
      </c>
      <c r="M103">
        <v>59384.66695713329</v>
      </c>
    </row>
  </sheetData>
  <mergeCells count="8">
    <mergeCell ref="J1:K1"/>
    <mergeCell ref="E15:G15"/>
    <mergeCell ref="E12:G12"/>
    <mergeCell ref="A14:C14"/>
    <mergeCell ref="W2:X2"/>
    <mergeCell ref="O10:Q10"/>
    <mergeCell ref="E13:G13"/>
    <mergeCell ref="E14:G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3D1E-C23D-9949-9F59-04F08593A9AE}">
  <sheetPr codeName="Hoja2"/>
  <dimension ref="B2:K13"/>
  <sheetViews>
    <sheetView workbookViewId="0">
      <selection activeCell="F10" sqref="F10"/>
    </sheetView>
  </sheetViews>
  <sheetFormatPr baseColWidth="10" defaultColWidth="11" defaultRowHeight="16" x14ac:dyDescent="0.2"/>
  <sheetData>
    <row r="2" spans="2:11" x14ac:dyDescent="0.2">
      <c r="G2" t="s">
        <v>18</v>
      </c>
      <c r="H2" t="s">
        <v>19</v>
      </c>
      <c r="J2" t="s">
        <v>20</v>
      </c>
    </row>
    <row r="3" spans="2:11" x14ac:dyDescent="0.2">
      <c r="B3" t="s">
        <v>21</v>
      </c>
      <c r="C3">
        <f>'DATOS ELV'!K83</f>
        <v>0.65522471131532911</v>
      </c>
      <c r="D3">
        <f>'DATOS ELV'!M83</f>
        <v>49350.076301702473</v>
      </c>
      <c r="G3">
        <v>0.3</v>
      </c>
      <c r="H3">
        <v>0.72</v>
      </c>
      <c r="J3" t="s">
        <v>1</v>
      </c>
      <c r="K3" t="s">
        <v>2</v>
      </c>
    </row>
    <row r="4" spans="2:11" x14ac:dyDescent="0.2">
      <c r="B4" t="s">
        <v>22</v>
      </c>
      <c r="C4">
        <f>0.2</f>
        <v>0.2</v>
      </c>
      <c r="D4">
        <f>'DATOS ELV'!L83</f>
        <v>4957.7116157801365</v>
      </c>
      <c r="J4">
        <f>'DATOS ELV'!H8</f>
        <v>0.72</v>
      </c>
      <c r="K4">
        <f>J4</f>
        <v>0.72</v>
      </c>
    </row>
    <row r="5" spans="2:11" x14ac:dyDescent="0.2">
      <c r="B5" t="s">
        <v>23</v>
      </c>
      <c r="C5">
        <f>'DATOS ELV'!H8</f>
        <v>0.72</v>
      </c>
      <c r="D5">
        <f>$D$4 + ($D$3 - $D$4) / ($C$3 - $C$4) * (C5 - $C$4)</f>
        <v>55666.79893659029</v>
      </c>
      <c r="J5">
        <v>0.43</v>
      </c>
      <c r="K5">
        <v>0.72</v>
      </c>
    </row>
    <row r="6" spans="2:11" x14ac:dyDescent="0.2">
      <c r="B6" t="s">
        <v>24</v>
      </c>
      <c r="C6">
        <f>'DATOS ELV'!$H$23</f>
        <v>0.05</v>
      </c>
      <c r="D6">
        <f>$D$4 + ($D$3 - $D$4) / ($C$3 - $C$4) * (C6 - $C$4)</f>
        <v>-9669.909726761256</v>
      </c>
      <c r="J6">
        <v>0.43</v>
      </c>
      <c r="K6">
        <v>0.435</v>
      </c>
    </row>
    <row r="7" spans="2:11" x14ac:dyDescent="0.2">
      <c r="J7">
        <f>0.055</f>
        <v>5.5E-2</v>
      </c>
      <c r="K7">
        <f>K6</f>
        <v>0.435</v>
      </c>
    </row>
    <row r="8" spans="2:11" x14ac:dyDescent="0.2">
      <c r="J8">
        <f>J7</f>
        <v>5.5E-2</v>
      </c>
      <c r="K8">
        <v>0.05</v>
      </c>
    </row>
    <row r="9" spans="2:11" x14ac:dyDescent="0.2">
      <c r="B9" t="s">
        <v>25</v>
      </c>
      <c r="C9">
        <f>C5</f>
        <v>0.72</v>
      </c>
      <c r="D9">
        <f>'DATOS ELV'!M31</f>
        <v>47764.851761659113</v>
      </c>
      <c r="J9">
        <v>7.0000000000000001E-3</v>
      </c>
      <c r="K9">
        <f>K8</f>
        <v>0.05</v>
      </c>
    </row>
    <row r="10" spans="2:11" x14ac:dyDescent="0.2">
      <c r="B10" t="s">
        <v>26</v>
      </c>
      <c r="C10">
        <f>C5</f>
        <v>0.72</v>
      </c>
      <c r="D10">
        <f>'DATOS ELV'!L31</f>
        <v>6083.3121364062627</v>
      </c>
      <c r="J10">
        <f>J9</f>
        <v>7.0000000000000001E-3</v>
      </c>
      <c r="K10">
        <v>8.9999999999999993E-3</v>
      </c>
    </row>
    <row r="11" spans="2:11" x14ac:dyDescent="0.2">
      <c r="B11" t="s">
        <v>27</v>
      </c>
      <c r="C11">
        <f>C5</f>
        <v>0.72</v>
      </c>
      <c r="D11">
        <f>D5</f>
        <v>55666.79893659029</v>
      </c>
    </row>
    <row r="12" spans="2:11" x14ac:dyDescent="0.2">
      <c r="B12" t="s">
        <v>28</v>
      </c>
      <c r="C12">
        <f>(D11 - D9) / (D9 - D10)</f>
        <v>0.18957906176152298</v>
      </c>
    </row>
    <row r="13" spans="2:11" x14ac:dyDescent="0.2">
      <c r="B1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0E92-0A7B-D44D-B5C7-E010AC0DAD89}">
  <sheetPr codeName="Hoja3"/>
  <dimension ref="B2:H13"/>
  <sheetViews>
    <sheetView zoomScale="125" workbookViewId="0">
      <selection activeCell="B5" sqref="B5:D5"/>
    </sheetView>
  </sheetViews>
  <sheetFormatPr baseColWidth="10" defaultColWidth="11" defaultRowHeight="16" x14ac:dyDescent="0.2"/>
  <sheetData>
    <row r="2" spans="2:8" x14ac:dyDescent="0.2">
      <c r="G2" t="s">
        <v>18</v>
      </c>
      <c r="H2" t="s">
        <v>19</v>
      </c>
    </row>
    <row r="3" spans="2:8" x14ac:dyDescent="0.2">
      <c r="B3" t="s">
        <v>21</v>
      </c>
      <c r="C3">
        <f>'DATOS ELV'!K83</f>
        <v>0.65522471131532911</v>
      </c>
      <c r="D3">
        <f>'DATOS ELV'!M83</f>
        <v>49350.076301702473</v>
      </c>
      <c r="G3">
        <v>0.2</v>
      </c>
      <c r="H3">
        <v>0.65522469999999999</v>
      </c>
    </row>
    <row r="4" spans="2:8" x14ac:dyDescent="0.2">
      <c r="B4" t="s">
        <v>22</v>
      </c>
      <c r="C4">
        <f>0.2</f>
        <v>0.2</v>
      </c>
      <c r="D4">
        <f>'DATOS ELV'!L83</f>
        <v>4957.7116157801365</v>
      </c>
    </row>
    <row r="5" spans="2:8" x14ac:dyDescent="0.2">
      <c r="B5" t="s">
        <v>23</v>
      </c>
      <c r="C5">
        <f>'DATOS ELV'!H8</f>
        <v>0.72</v>
      </c>
      <c r="D5">
        <f>$D$4 + ($D$3 - $D$4) / ($C$3 - $C$4) * (C5 - $C$4)</f>
        <v>55666.79893659029</v>
      </c>
    </row>
    <row r="6" spans="2:8" x14ac:dyDescent="0.2">
      <c r="B6" t="s">
        <v>24</v>
      </c>
      <c r="C6">
        <f>'DATOS ELV'!$H$23</f>
        <v>0.05</v>
      </c>
      <c r="D6">
        <f>$D$4 + ($D$3 - $D$4) / ($C$3 - $C$4) * (C6 - $C$4)</f>
        <v>-9669.909726761256</v>
      </c>
    </row>
    <row r="9" spans="2:8" x14ac:dyDescent="0.2">
      <c r="B9" t="s">
        <v>38</v>
      </c>
      <c r="C9">
        <f>C5</f>
        <v>0.72</v>
      </c>
      <c r="D9">
        <f>'DATOS ELV'!M31</f>
        <v>47764.851761659113</v>
      </c>
    </row>
    <row r="10" spans="2:8" x14ac:dyDescent="0.2">
      <c r="B10" t="s">
        <v>39</v>
      </c>
      <c r="C10">
        <f>C5</f>
        <v>0.72</v>
      </c>
      <c r="D10">
        <f>'DATOS ELV'!L31</f>
        <v>6083.3121364062627</v>
      </c>
    </row>
    <row r="11" spans="2:8" x14ac:dyDescent="0.2">
      <c r="B11" t="s">
        <v>27</v>
      </c>
      <c r="C11">
        <f>C5</f>
        <v>0.72</v>
      </c>
      <c r="D11">
        <f>D5</f>
        <v>55666.79893659029</v>
      </c>
    </row>
    <row r="12" spans="2:8" x14ac:dyDescent="0.2">
      <c r="B12" t="s">
        <v>28</v>
      </c>
      <c r="C12">
        <f>(D11 - D9) / (D9 - D10)</f>
        <v>0.18957906176152298</v>
      </c>
    </row>
    <row r="13" spans="2:8" x14ac:dyDescent="0.2">
      <c r="B13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896D-56E5-A440-9711-4314DBFE9C11}">
  <sheetPr codeName="Hoja4"/>
  <dimension ref="B1:M40"/>
  <sheetViews>
    <sheetView workbookViewId="0">
      <selection sqref="A1:V40"/>
    </sheetView>
  </sheetViews>
  <sheetFormatPr baseColWidth="10" defaultColWidth="11" defaultRowHeight="16" x14ac:dyDescent="0.2"/>
  <sheetData>
    <row r="1" spans="2:10" x14ac:dyDescent="0.2">
      <c r="I1" t="s">
        <v>20</v>
      </c>
    </row>
    <row r="2" spans="2:10" x14ac:dyDescent="0.2">
      <c r="B2" t="s">
        <v>28</v>
      </c>
      <c r="C2">
        <f>'Etapas Minimas'!C12</f>
        <v>0.18957906176152298</v>
      </c>
      <c r="I2" t="s">
        <v>1</v>
      </c>
      <c r="J2" t="s">
        <v>29</v>
      </c>
    </row>
    <row r="3" spans="2:10" x14ac:dyDescent="0.2">
      <c r="B3" t="s">
        <v>30</v>
      </c>
      <c r="C3">
        <f xml:space="preserve"> 1.5 * C2</f>
        <v>0.28436859264228448</v>
      </c>
      <c r="I3">
        <f>C5</f>
        <v>0.72</v>
      </c>
      <c r="J3">
        <f>D5</f>
        <v>47764.851761659113</v>
      </c>
    </row>
    <row r="4" spans="2:10" x14ac:dyDescent="0.2">
      <c r="I4">
        <v>0.435</v>
      </c>
      <c r="J4">
        <f>'DATOS ELV'!$L$60 + ('DATOS ELV'!$L$59 - 'DATOS ELV'!$L$60) / ('DATOS ELV'!$J$59 - 'DATOS ELV'!$J$60) * (I4-'DATOS ELV'!$J$60)</f>
        <v>5630.2247420843423</v>
      </c>
    </row>
    <row r="5" spans="2:10" x14ac:dyDescent="0.2">
      <c r="B5" t="s">
        <v>31</v>
      </c>
      <c r="C5">
        <f>'Etapas Minimas'!C9</f>
        <v>0.72</v>
      </c>
      <c r="D5">
        <f>'Etapas Minimas'!D9</f>
        <v>47764.851761659113</v>
      </c>
      <c r="I5">
        <f>C7</f>
        <v>0.72</v>
      </c>
      <c r="J5">
        <f>D7</f>
        <v>59617.772524055879</v>
      </c>
    </row>
    <row r="6" spans="2:10" x14ac:dyDescent="0.2">
      <c r="B6" t="s">
        <v>32</v>
      </c>
      <c r="C6">
        <f>'Etapas Minimas'!C10</f>
        <v>0.72</v>
      </c>
      <c r="D6">
        <f>'Etapas Minimas'!D10</f>
        <v>6083.3121364062627</v>
      </c>
      <c r="I6">
        <f>0.664</f>
        <v>0.66400000000000003</v>
      </c>
      <c r="J6">
        <f>49200</f>
        <v>49200</v>
      </c>
    </row>
    <row r="7" spans="2:10" x14ac:dyDescent="0.2">
      <c r="B7" t="s">
        <v>33</v>
      </c>
      <c r="C7">
        <f>0.72</f>
        <v>0.72</v>
      </c>
      <c r="D7">
        <f>C3 * (D5 - D6) + D5</f>
        <v>59617.772524055879</v>
      </c>
      <c r="I7">
        <v>0.21199999999999999</v>
      </c>
      <c r="J7">
        <f>5000</f>
        <v>5000</v>
      </c>
    </row>
    <row r="8" spans="2:10" x14ac:dyDescent="0.2">
      <c r="B8" t="s">
        <v>12</v>
      </c>
      <c r="C8">
        <f>'DATOS ELV'!$B$12</f>
        <v>0.2</v>
      </c>
      <c r="D8">
        <f>'DATOS ELV'!$L$83</f>
        <v>4957.7116157801365</v>
      </c>
      <c r="I8">
        <f>I5</f>
        <v>0.72</v>
      </c>
      <c r="J8">
        <f>J5</f>
        <v>59617.772524055879</v>
      </c>
    </row>
    <row r="9" spans="2:10" x14ac:dyDescent="0.2">
      <c r="B9" t="s">
        <v>34</v>
      </c>
      <c r="C9">
        <f>'DATOS ELV'!$H$23</f>
        <v>0.05</v>
      </c>
      <c r="D9">
        <f>D8 + (D7 - D8) / (C7 - C8) * (C9 - C8)</f>
        <v>-10809.613646222486</v>
      </c>
      <c r="I9">
        <v>0.63</v>
      </c>
      <c r="J9">
        <v>49900</v>
      </c>
    </row>
    <row r="10" spans="2:10" x14ac:dyDescent="0.2">
      <c r="B10" s="12" t="s">
        <v>35</v>
      </c>
      <c r="C10">
        <f>C9</f>
        <v>0.05</v>
      </c>
      <c r="D10">
        <f>'DATOS ELV'!$L$98</f>
        <v>5149.0250101433649</v>
      </c>
      <c r="I10">
        <v>0.16500000000000001</v>
      </c>
      <c r="J10">
        <f>4800</f>
        <v>4800</v>
      </c>
    </row>
    <row r="11" spans="2:10" ht="16" customHeight="1" x14ac:dyDescent="0.2">
      <c r="F11" s="17" t="s">
        <v>36</v>
      </c>
      <c r="G11" s="17"/>
      <c r="I11">
        <f>C9</f>
        <v>0.05</v>
      </c>
      <c r="J11">
        <f>D9</f>
        <v>-10809.613646222486</v>
      </c>
    </row>
    <row r="12" spans="2:10" ht="16" customHeight="1" x14ac:dyDescent="0.2">
      <c r="F12" s="17"/>
      <c r="G12" s="17"/>
      <c r="I12">
        <v>0.51300000000000001</v>
      </c>
      <c r="J12">
        <v>52000</v>
      </c>
    </row>
    <row r="13" spans="2:10" ht="16" customHeight="1" x14ac:dyDescent="0.2">
      <c r="B13" t="s">
        <v>1</v>
      </c>
      <c r="C13" t="s">
        <v>2</v>
      </c>
      <c r="F13" s="17"/>
      <c r="G13" s="17"/>
      <c r="I13">
        <v>8.4000000000000005E-2</v>
      </c>
      <c r="J13">
        <f>4800</f>
        <v>4800</v>
      </c>
    </row>
    <row r="14" spans="2:10" ht="16" customHeight="1" x14ac:dyDescent="0.2">
      <c r="B14">
        <v>1.6E-2</v>
      </c>
      <c r="C14">
        <v>0.19500000000000001</v>
      </c>
      <c r="F14" s="17"/>
      <c r="G14" s="17"/>
      <c r="I14">
        <f>I11</f>
        <v>0.05</v>
      </c>
      <c r="J14">
        <f>J11</f>
        <v>-10809.613646222486</v>
      </c>
    </row>
    <row r="15" spans="2:10" x14ac:dyDescent="0.2">
      <c r="I15">
        <f>0.195</f>
        <v>0.19500000000000001</v>
      </c>
      <c r="J15">
        <v>57000</v>
      </c>
    </row>
    <row r="16" spans="2:10" x14ac:dyDescent="0.2">
      <c r="I16">
        <v>1.6E-2</v>
      </c>
      <c r="J16">
        <v>5700</v>
      </c>
    </row>
    <row r="35" spans="12:13" x14ac:dyDescent="0.2">
      <c r="L35" s="17" t="s">
        <v>37</v>
      </c>
      <c r="M35" s="17"/>
    </row>
    <row r="36" spans="12:13" x14ac:dyDescent="0.2">
      <c r="L36" s="17"/>
      <c r="M36" s="17"/>
    </row>
    <row r="37" spans="12:13" x14ac:dyDescent="0.2">
      <c r="L37" s="17"/>
      <c r="M37" s="17"/>
    </row>
    <row r="38" spans="12:13" x14ac:dyDescent="0.2">
      <c r="L38" s="17"/>
      <c r="M38" s="17"/>
    </row>
    <row r="39" spans="12:13" x14ac:dyDescent="0.2">
      <c r="L39" s="17"/>
      <c r="M39" s="17"/>
    </row>
    <row r="40" spans="12:13" x14ac:dyDescent="0.2">
      <c r="L40" s="17"/>
      <c r="M40" s="17"/>
    </row>
  </sheetData>
  <mergeCells count="2">
    <mergeCell ref="F11:G14"/>
    <mergeCell ref="L35:M4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4943-B4D7-4E4B-AE7B-A924E58DBD5C}">
  <sheetPr codeName="Hoja5"/>
  <dimension ref="B2:M40"/>
  <sheetViews>
    <sheetView topLeftCell="A2" workbookViewId="0">
      <selection activeCell="I4" sqref="I4"/>
    </sheetView>
  </sheetViews>
  <sheetFormatPr baseColWidth="10" defaultColWidth="11" defaultRowHeight="16" x14ac:dyDescent="0.2"/>
  <sheetData>
    <row r="2" spans="2:10" x14ac:dyDescent="0.2">
      <c r="B2" t="s">
        <v>28</v>
      </c>
      <c r="C2">
        <f>'Etapas Minimas'!C12</f>
        <v>0.18957906176152298</v>
      </c>
      <c r="I2" t="s">
        <v>1</v>
      </c>
      <c r="J2" t="s">
        <v>29</v>
      </c>
    </row>
    <row r="3" spans="2:10" x14ac:dyDescent="0.2">
      <c r="B3" t="s">
        <v>30</v>
      </c>
      <c r="C3">
        <f xml:space="preserve"> 3 * C2</f>
        <v>0.56873718528456896</v>
      </c>
      <c r="I3">
        <f>C5</f>
        <v>0.72</v>
      </c>
      <c r="J3">
        <f>D5</f>
        <v>47764.851761659113</v>
      </c>
    </row>
    <row r="4" spans="2:10" x14ac:dyDescent="0.2">
      <c r="I4">
        <v>0.435</v>
      </c>
      <c r="J4">
        <v>5630</v>
      </c>
    </row>
    <row r="5" spans="2:10" x14ac:dyDescent="0.2">
      <c r="B5" t="s">
        <v>31</v>
      </c>
      <c r="C5">
        <f>'Etapas Minimas'!C9</f>
        <v>0.72</v>
      </c>
      <c r="D5">
        <f>'Etapas Minimas'!D9</f>
        <v>47764.851761659113</v>
      </c>
      <c r="I5">
        <f>C7</f>
        <v>0.72</v>
      </c>
      <c r="J5">
        <f>D7</f>
        <v>71470.693286452646</v>
      </c>
    </row>
    <row r="6" spans="2:10" x14ac:dyDescent="0.2">
      <c r="B6" t="s">
        <v>32</v>
      </c>
      <c r="C6">
        <f>'Etapas Minimas'!C10</f>
        <v>0.72</v>
      </c>
      <c r="D6">
        <f>'Etapas Minimas'!D10</f>
        <v>6083.3121364062627</v>
      </c>
      <c r="I6">
        <f>0.626</f>
        <v>0.626</v>
      </c>
      <c r="J6">
        <v>50000</v>
      </c>
    </row>
    <row r="7" spans="2:10" x14ac:dyDescent="0.2">
      <c r="B7" t="s">
        <v>33</v>
      </c>
      <c r="C7">
        <f>0.72</f>
        <v>0.72</v>
      </c>
      <c r="D7">
        <f>C3 * (D5 - D6) + D5</f>
        <v>71470.693286452646</v>
      </c>
      <c r="I7">
        <v>0.16300000000000001</v>
      </c>
      <c r="J7">
        <f>5000</f>
        <v>5000</v>
      </c>
    </row>
    <row r="8" spans="2:10" x14ac:dyDescent="0.2">
      <c r="B8" t="s">
        <v>12</v>
      </c>
      <c r="C8">
        <f>'DATOS ELV'!$B$12</f>
        <v>0.2</v>
      </c>
      <c r="D8">
        <f>'DATOS ELV'!$L$83</f>
        <v>4957.7116157801365</v>
      </c>
      <c r="I8">
        <f>C9</f>
        <v>0.05</v>
      </c>
      <c r="J8">
        <f>D9</f>
        <v>-14228.725404606168</v>
      </c>
    </row>
    <row r="9" spans="2:10" x14ac:dyDescent="0.2">
      <c r="B9" t="s">
        <v>34</v>
      </c>
      <c r="C9">
        <f>'DATOS ELV'!$H$23</f>
        <v>0.05</v>
      </c>
      <c r="D9">
        <f>D8 + (D7 - D8) / (C7 - C8) * (C9 - C8)</f>
        <v>-14228.725404606168</v>
      </c>
      <c r="I9">
        <f>0.445</f>
        <v>0.44500000000000001</v>
      </c>
      <c r="J9">
        <v>53000</v>
      </c>
    </row>
    <row r="10" spans="2:10" x14ac:dyDescent="0.2">
      <c r="B10" s="13" t="s">
        <v>35</v>
      </c>
      <c r="C10">
        <f>C9</f>
        <v>0.05</v>
      </c>
      <c r="D10">
        <f>'DATOS ELV'!$L$98</f>
        <v>5149.0250101433649</v>
      </c>
      <c r="I10">
        <v>0.06</v>
      </c>
      <c r="J10">
        <v>5000</v>
      </c>
    </row>
    <row r="11" spans="2:10" x14ac:dyDescent="0.2">
      <c r="F11" s="9"/>
      <c r="G11" s="9"/>
      <c r="I11">
        <f>C9</f>
        <v>0.05</v>
      </c>
      <c r="J11">
        <f>D9</f>
        <v>-14228.725404606168</v>
      </c>
    </row>
    <row r="12" spans="2:10" x14ac:dyDescent="0.2">
      <c r="F12" s="9"/>
      <c r="G12" s="9"/>
      <c r="I12">
        <f>0.085</f>
        <v>8.5000000000000006E-2</v>
      </c>
      <c r="J12">
        <v>58250</v>
      </c>
    </row>
    <row r="13" spans="2:10" x14ac:dyDescent="0.2">
      <c r="B13" t="s">
        <v>1</v>
      </c>
      <c r="C13" t="s">
        <v>2</v>
      </c>
      <c r="F13" s="9"/>
      <c r="G13" s="9"/>
      <c r="I13">
        <v>5.0000000000000001E-3</v>
      </c>
      <c r="J13">
        <v>5900</v>
      </c>
    </row>
    <row r="14" spans="2:10" x14ac:dyDescent="0.2">
      <c r="B14">
        <v>5.0000000000000001E-3</v>
      </c>
      <c r="C14">
        <v>8.5000000000000006E-2</v>
      </c>
      <c r="F14" s="9"/>
      <c r="G14" s="9"/>
    </row>
    <row r="35" spans="12:13" x14ac:dyDescent="0.2">
      <c r="L35" s="9"/>
      <c r="M35" s="9"/>
    </row>
    <row r="36" spans="12:13" x14ac:dyDescent="0.2">
      <c r="L36" s="9"/>
      <c r="M36" s="9"/>
    </row>
    <row r="37" spans="12:13" x14ac:dyDescent="0.2">
      <c r="L37" s="9"/>
      <c r="M37" s="9"/>
    </row>
    <row r="38" spans="12:13" x14ac:dyDescent="0.2">
      <c r="L38" s="9"/>
      <c r="M38" s="9"/>
    </row>
    <row r="39" spans="12:13" x14ac:dyDescent="0.2">
      <c r="L39" s="9"/>
      <c r="M39" s="9"/>
    </row>
    <row r="40" spans="12:13" x14ac:dyDescent="0.2">
      <c r="L40" s="9"/>
      <c r="M40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77AE-811F-7F4B-8BDE-11A0A3A4EACA}">
  <sheetPr codeName="Hoja6"/>
  <dimension ref="B1:M40"/>
  <sheetViews>
    <sheetView workbookViewId="0">
      <selection activeCell="I29" sqref="I29"/>
    </sheetView>
  </sheetViews>
  <sheetFormatPr baseColWidth="10" defaultColWidth="11" defaultRowHeight="16" x14ac:dyDescent="0.2"/>
  <sheetData>
    <row r="1" spans="2:10" x14ac:dyDescent="0.2">
      <c r="I1" t="s">
        <v>20</v>
      </c>
    </row>
    <row r="2" spans="2:10" x14ac:dyDescent="0.2">
      <c r="B2" t="s">
        <v>28</v>
      </c>
      <c r="C2">
        <f>'Etapas Minimas'!C12</f>
        <v>0.18957906176152298</v>
      </c>
      <c r="I2" t="s">
        <v>1</v>
      </c>
      <c r="J2" t="s">
        <v>29</v>
      </c>
    </row>
    <row r="3" spans="2:10" x14ac:dyDescent="0.2">
      <c r="B3" t="s">
        <v>30</v>
      </c>
      <c r="C3">
        <f xml:space="preserve"> 4.5 * C2</f>
        <v>0.85310577792685338</v>
      </c>
      <c r="I3">
        <f>C5</f>
        <v>0.72</v>
      </c>
      <c r="J3">
        <f>D5</f>
        <v>47764.851761659113</v>
      </c>
    </row>
    <row r="4" spans="2:10" x14ac:dyDescent="0.2">
      <c r="I4">
        <v>0.435</v>
      </c>
      <c r="J4">
        <v>5630</v>
      </c>
    </row>
    <row r="5" spans="2:10" x14ac:dyDescent="0.2">
      <c r="B5" t="s">
        <v>31</v>
      </c>
      <c r="C5">
        <f>'Etapas Minimas'!C9</f>
        <v>0.72</v>
      </c>
      <c r="D5">
        <f>'Etapas Minimas'!D9</f>
        <v>47764.851761659113</v>
      </c>
      <c r="I5">
        <f>C7</f>
        <v>0.72</v>
      </c>
      <c r="J5">
        <f>D7</f>
        <v>83323.614048849413</v>
      </c>
    </row>
    <row r="6" spans="2:10" x14ac:dyDescent="0.2">
      <c r="B6" t="s">
        <v>32</v>
      </c>
      <c r="C6">
        <f>'Etapas Minimas'!C10</f>
        <v>0.72</v>
      </c>
      <c r="D6">
        <f>'Etapas Minimas'!D10</f>
        <v>6083.3121364062627</v>
      </c>
      <c r="I6">
        <f>0.599</f>
        <v>0.59899999999999998</v>
      </c>
      <c r="J6">
        <f>50500</f>
        <v>50500</v>
      </c>
    </row>
    <row r="7" spans="2:10" x14ac:dyDescent="0.2">
      <c r="B7" t="s">
        <v>33</v>
      </c>
      <c r="C7">
        <f>0.72</f>
        <v>0.72</v>
      </c>
      <c r="D7">
        <f>C3 * (D5 - D6) + D5</f>
        <v>83323.614048849413</v>
      </c>
      <c r="I7">
        <v>0.13400000000000001</v>
      </c>
      <c r="J7">
        <v>4900</v>
      </c>
    </row>
    <row r="8" spans="2:10" x14ac:dyDescent="0.2">
      <c r="B8" t="s">
        <v>12</v>
      </c>
      <c r="C8">
        <f>'DATOS ELV'!$B$12</f>
        <v>0.2</v>
      </c>
      <c r="D8">
        <f>'DATOS ELV'!$L$83</f>
        <v>4957.7116157801365</v>
      </c>
      <c r="I8">
        <f>C9</f>
        <v>0.05</v>
      </c>
      <c r="J8">
        <f>D9</f>
        <v>-17647.83716298985</v>
      </c>
    </row>
    <row r="9" spans="2:10" x14ac:dyDescent="0.2">
      <c r="B9" t="s">
        <v>34</v>
      </c>
      <c r="C9">
        <f>'DATOS ELV'!$H$23</f>
        <v>0.05</v>
      </c>
      <c r="D9">
        <f>D8 + (D7 - D8) / (C7 - C8) * (C9 - C8)</f>
        <v>-17647.83716298985</v>
      </c>
      <c r="I9">
        <f>0.323</f>
        <v>0.32300000000000001</v>
      </c>
      <c r="J9">
        <v>55000</v>
      </c>
    </row>
    <row r="10" spans="2:10" x14ac:dyDescent="0.2">
      <c r="B10" s="12" t="s">
        <v>35</v>
      </c>
      <c r="C10">
        <f>C9</f>
        <v>0.05</v>
      </c>
      <c r="D10">
        <f>'DATOS ELV'!$L$98</f>
        <v>5149.0250101433649</v>
      </c>
      <c r="I10">
        <v>3.5000000000000003E-2</v>
      </c>
      <c r="J10">
        <f>5150</f>
        <v>5150</v>
      </c>
    </row>
    <row r="11" spans="2:10" x14ac:dyDescent="0.2">
      <c r="F11" s="9"/>
      <c r="G11" s="9"/>
    </row>
    <row r="12" spans="2:10" x14ac:dyDescent="0.2">
      <c r="F12" s="9"/>
      <c r="G12" s="9"/>
    </row>
    <row r="13" spans="2:10" x14ac:dyDescent="0.2">
      <c r="B13" t="s">
        <v>1</v>
      </c>
      <c r="C13" t="s">
        <v>2</v>
      </c>
      <c r="F13" s="9"/>
      <c r="G13" s="9"/>
    </row>
    <row r="14" spans="2:10" x14ac:dyDescent="0.2">
      <c r="B14">
        <v>3.5000000000000003E-2</v>
      </c>
      <c r="C14">
        <v>0.32300000000000001</v>
      </c>
      <c r="F14" s="9"/>
      <c r="G14" s="9"/>
    </row>
    <row r="35" spans="12:13" ht="16" customHeight="1" x14ac:dyDescent="0.2">
      <c r="L35" s="9" t="s">
        <v>37</v>
      </c>
      <c r="M35" s="9"/>
    </row>
    <row r="36" spans="12:13" x14ac:dyDescent="0.2">
      <c r="L36" s="9"/>
      <c r="M36" s="9"/>
    </row>
    <row r="37" spans="12:13" x14ac:dyDescent="0.2">
      <c r="L37" s="9"/>
      <c r="M37" s="9"/>
    </row>
    <row r="38" spans="12:13" x14ac:dyDescent="0.2">
      <c r="L38" s="9"/>
      <c r="M38" s="9"/>
    </row>
    <row r="39" spans="12:13" x14ac:dyDescent="0.2">
      <c r="L39" s="9"/>
      <c r="M39" s="9"/>
    </row>
    <row r="40" spans="12:13" x14ac:dyDescent="0.2">
      <c r="L40" s="9"/>
      <c r="M40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4B80-5B16-2946-8BA9-ECD5B2C08914}">
  <sheetPr codeName="Sheet1"/>
  <dimension ref="B1:M40"/>
  <sheetViews>
    <sheetView tabSelected="1" workbookViewId="0">
      <selection activeCell="I3" sqref="I3:J10"/>
    </sheetView>
  </sheetViews>
  <sheetFormatPr baseColWidth="10" defaultRowHeight="16" x14ac:dyDescent="0.2"/>
  <sheetData>
    <row r="1" spans="2:10" x14ac:dyDescent="0.2">
      <c r="I1" t="s">
        <v>20</v>
      </c>
    </row>
    <row r="2" spans="2:10" x14ac:dyDescent="0.2">
      <c r="B2" t="s">
        <v>28</v>
      </c>
      <c r="C2">
        <f>'Etapas Minimas'!C12</f>
        <v>0.18957906176152298</v>
      </c>
      <c r="I2" t="s">
        <v>1</v>
      </c>
      <c r="J2" t="s">
        <v>29</v>
      </c>
    </row>
    <row r="3" spans="2:10" x14ac:dyDescent="0.2">
      <c r="B3" t="s">
        <v>30</v>
      </c>
      <c r="C3">
        <f xml:space="preserve"> 6 * C2</f>
        <v>1.1374743705691379</v>
      </c>
      <c r="I3">
        <f>C5</f>
        <v>0.72</v>
      </c>
      <c r="J3">
        <f>D5</f>
        <v>47764.851761659113</v>
      </c>
    </row>
    <row r="4" spans="2:10" x14ac:dyDescent="0.2">
      <c r="I4" cm="1">
        <f t="array" ref="I4">Lerp('DATOS ELV'!K60, 'DATOS ELV'!K58, 'DATOS ELV'!J59, 'DATOS ELV'!J58, '6Rmin'!I3)</f>
        <v>0.44262403674099488</v>
      </c>
      <c r="J4" cm="1">
        <f t="array" ref="J4">Lerp('DATOS ELV'!J59, 'DATOS ELV'!J58, 'DATOS ELV'!L59, 'DATOS ELV'!L58, '6Rmin'!I4)</f>
        <v>5650.3804457906308</v>
      </c>
    </row>
    <row r="5" spans="2:10" x14ac:dyDescent="0.2">
      <c r="B5" t="s">
        <v>31</v>
      </c>
      <c r="C5">
        <f>'Etapas Minimas'!C9</f>
        <v>0.72</v>
      </c>
      <c r="D5">
        <f>'Etapas Minimas'!D9</f>
        <v>47764.851761659113</v>
      </c>
      <c r="I5">
        <f>C7</f>
        <v>0.72</v>
      </c>
      <c r="J5">
        <f>D7</f>
        <v>95176.53481124618</v>
      </c>
    </row>
    <row r="6" spans="2:10" x14ac:dyDescent="0.2">
      <c r="B6" t="s">
        <v>32</v>
      </c>
      <c r="C6">
        <f>'Etapas Minimas'!C10</f>
        <v>0.72</v>
      </c>
      <c r="D6">
        <f>'Etapas Minimas'!D10</f>
        <v>6083.3121364062627</v>
      </c>
      <c r="I6">
        <v>0.58199999999999996</v>
      </c>
      <c r="J6">
        <f>'DATOS ELV'!M91</f>
        <v>50747.507385341851</v>
      </c>
    </row>
    <row r="7" spans="2:10" x14ac:dyDescent="0.2">
      <c r="B7" t="s">
        <v>33</v>
      </c>
      <c r="C7">
        <f>0.72</f>
        <v>0.72</v>
      </c>
      <c r="D7">
        <f>C3 * (D5 - D6) + D5</f>
        <v>95176.53481124618</v>
      </c>
      <c r="I7" cm="1">
        <f t="array" ref="I7">Lerp('DATOS ELV'!K92,'DATOS ELV'!K91,'DATOS ELV'!J92, 'DATOS ELV'!J91, '6Rmin'!I6)</f>
        <v>0.12048542166685378</v>
      </c>
      <c r="J7">
        <f>'DATOS ELV'!L91</f>
        <v>4868.0844816518056</v>
      </c>
    </row>
    <row r="8" spans="2:10" x14ac:dyDescent="0.2">
      <c r="B8" t="s">
        <v>12</v>
      </c>
      <c r="C8">
        <f>'DATOS ELV'!$B$12</f>
        <v>0.2</v>
      </c>
      <c r="D8">
        <f>'DATOS ELV'!$L$83</f>
        <v>4957.7116157801365</v>
      </c>
      <c r="I8">
        <f>C9</f>
        <v>0.05</v>
      </c>
      <c r="J8">
        <f>D9</f>
        <v>-21066.948921373536</v>
      </c>
    </row>
    <row r="9" spans="2:10" x14ac:dyDescent="0.2">
      <c r="B9" t="s">
        <v>34</v>
      </c>
      <c r="C9">
        <f>'DATOS ELV'!$H$23</f>
        <v>0.05</v>
      </c>
      <c r="D9">
        <f>D8 + (D7 - D8) / (C7 - C8) * (C9 - C8)</f>
        <v>-21066.948921373536</v>
      </c>
      <c r="I9">
        <v>0.25700000000000001</v>
      </c>
      <c r="J9">
        <v>56100</v>
      </c>
    </row>
    <row r="10" spans="2:10" x14ac:dyDescent="0.2">
      <c r="B10" s="12" t="s">
        <v>35</v>
      </c>
      <c r="C10">
        <f>C9</f>
        <v>0.05</v>
      </c>
      <c r="D10">
        <f>'DATOS ELV'!$L$98</f>
        <v>5149.0250101433649</v>
      </c>
      <c r="I10" cm="1">
        <f t="array" ref="I10">Lerp('DATOS ELV'!K101, 'DATOS ELV'!K100, 'DATOS ELV'!J101, 'DATOS ELV'!J100, '6Rmin'!I9)</f>
        <v>2.4526440078036067E-2</v>
      </c>
      <c r="J10">
        <f>'DATOS ELV'!L101</f>
        <v>5544.4899114025729</v>
      </c>
    </row>
    <row r="11" spans="2:10" x14ac:dyDescent="0.2">
      <c r="F11" s="9"/>
      <c r="G11" s="9"/>
    </row>
    <row r="12" spans="2:10" x14ac:dyDescent="0.2">
      <c r="F12" s="9"/>
      <c r="G12" s="9"/>
    </row>
    <row r="13" spans="2:10" x14ac:dyDescent="0.2">
      <c r="B13" t="s">
        <v>1</v>
      </c>
      <c r="C13" t="s">
        <v>2</v>
      </c>
      <c r="F13" s="9"/>
      <c r="G13" s="9"/>
    </row>
    <row r="14" spans="2:10" x14ac:dyDescent="0.2">
      <c r="B14">
        <v>1.6E-2</v>
      </c>
      <c r="C14">
        <v>0.19500000000000001</v>
      </c>
      <c r="F14" s="9"/>
      <c r="G14" s="9"/>
    </row>
    <row r="35" spans="12:13" ht="16" customHeight="1" x14ac:dyDescent="0.2">
      <c r="L35" s="9" t="s">
        <v>37</v>
      </c>
      <c r="M35" s="9"/>
    </row>
    <row r="36" spans="12:13" x14ac:dyDescent="0.2">
      <c r="L36" s="9"/>
      <c r="M36" s="9"/>
    </row>
    <row r="37" spans="12:13" x14ac:dyDescent="0.2">
      <c r="L37" s="9"/>
      <c r="M37" s="9"/>
    </row>
    <row r="38" spans="12:13" x14ac:dyDescent="0.2">
      <c r="L38" s="9"/>
      <c r="M38" s="9"/>
    </row>
    <row r="39" spans="12:13" x14ac:dyDescent="0.2">
      <c r="L39" s="9"/>
      <c r="M39" s="9"/>
    </row>
    <row r="40" spans="12:13" x14ac:dyDescent="0.2">
      <c r="L40" s="9"/>
      <c r="M4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ELV</vt:lpstr>
      <vt:lpstr>Etapas Minimas</vt:lpstr>
      <vt:lpstr>Rmin</vt:lpstr>
      <vt:lpstr>1.5Rmin</vt:lpstr>
      <vt:lpstr>3Rmin</vt:lpstr>
      <vt:lpstr>4.5Rmin</vt:lpstr>
      <vt:lpstr>6Rmin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SAMUEL SALDAÑA FLORES</dc:creator>
  <cp:keywords/>
  <dc:description/>
  <cp:lastModifiedBy>SERGIO SAMUEL SALDAÑA FLORES</cp:lastModifiedBy>
  <cp:revision/>
  <dcterms:created xsi:type="dcterms:W3CDTF">2022-05-12T01:32:50Z</dcterms:created>
  <dcterms:modified xsi:type="dcterms:W3CDTF">2022-05-25T02:22:06Z</dcterms:modified>
  <cp:category/>
  <cp:contentStatus/>
</cp:coreProperties>
</file>