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al/Code/sci7/pslab/"/>
    </mc:Choice>
  </mc:AlternateContent>
  <xr:revisionPtr revIDLastSave="0" documentId="13_ncr:1_{7CD52B85-3271-094F-9C35-D3E9725F5AFC}" xr6:coauthVersionLast="47" xr6:coauthVersionMax="47" xr10:uidLastSave="{00000000-0000-0000-0000-000000000000}"/>
  <bookViews>
    <workbookView xWindow="6520" yWindow="2420" windowWidth="23720" windowHeight="16940" xr2:uid="{34A22DFF-15A8-8344-8266-E0C90C917A11}"/>
  </bookViews>
  <sheets>
    <sheet name="1" sheetId="1" r:id="rId1"/>
    <sheet name="integracion_numeric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H11" i="1"/>
  <c r="G37" i="1"/>
  <c r="E35" i="1"/>
  <c r="E36" i="1"/>
  <c r="F36" i="1" s="1"/>
  <c r="G36" i="1" s="1"/>
  <c r="E37" i="1"/>
  <c r="E30" i="1"/>
  <c r="E29" i="1"/>
  <c r="F29" i="1" s="1"/>
  <c r="G29" i="1" s="1"/>
  <c r="E28" i="1"/>
  <c r="F28" i="1" s="1"/>
  <c r="G28" i="1" s="1"/>
  <c r="I28" i="1"/>
  <c r="H28" i="1"/>
  <c r="G31" i="1"/>
  <c r="G32" i="1"/>
  <c r="G33" i="1"/>
  <c r="G34" i="1"/>
  <c r="I29" i="1"/>
  <c r="I30" i="1"/>
  <c r="I31" i="1"/>
  <c r="I32" i="1"/>
  <c r="I33" i="1"/>
  <c r="I34" i="1"/>
  <c r="I35" i="1"/>
  <c r="I36" i="1"/>
  <c r="I37" i="1"/>
  <c r="H29" i="1"/>
  <c r="H30" i="1"/>
  <c r="H31" i="1"/>
  <c r="H32" i="1"/>
  <c r="H33" i="1"/>
  <c r="H34" i="1"/>
  <c r="H35" i="1"/>
  <c r="H36" i="1"/>
  <c r="H37" i="1"/>
  <c r="F30" i="1"/>
  <c r="G30" i="1" s="1"/>
  <c r="F31" i="1"/>
  <c r="F32" i="1"/>
  <c r="F33" i="1"/>
  <c r="F34" i="1"/>
  <c r="F35" i="1"/>
  <c r="G35" i="1" s="1"/>
  <c r="F37" i="1"/>
  <c r="F27" i="1"/>
  <c r="E31" i="1"/>
  <c r="E32" i="1"/>
  <c r="E33" i="1"/>
  <c r="E34" i="1"/>
  <c r="D4" i="2"/>
  <c r="D5" i="2"/>
  <c r="D6" i="2"/>
  <c r="D28" i="1"/>
  <c r="C2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G11" i="1"/>
  <c r="H12" i="1"/>
  <c r="H10" i="1"/>
  <c r="H9" i="1"/>
  <c r="H13" i="1"/>
  <c r="H14" i="1"/>
  <c r="H15" i="1"/>
  <c r="H16" i="1"/>
  <c r="H17" i="1"/>
  <c r="H18" i="1"/>
  <c r="G10" i="1"/>
  <c r="G12" i="1"/>
  <c r="G13" i="1"/>
  <c r="G14" i="1"/>
  <c r="G15" i="1"/>
  <c r="G16" i="1"/>
  <c r="G17" i="1"/>
  <c r="G18" i="1"/>
  <c r="G9" i="1"/>
  <c r="E10" i="1"/>
  <c r="E11" i="1"/>
  <c r="E12" i="1"/>
  <c r="E13" i="1"/>
  <c r="E14" i="1"/>
  <c r="E15" i="1"/>
  <c r="E16" i="1"/>
  <c r="E17" i="1"/>
  <c r="E18" i="1"/>
  <c r="E9" i="1"/>
  <c r="F10" i="1"/>
  <c r="F11" i="1"/>
  <c r="F12" i="1"/>
  <c r="F13" i="1"/>
  <c r="F14" i="1"/>
  <c r="F15" i="1"/>
  <c r="F16" i="1"/>
  <c r="F17" i="1"/>
  <c r="F18" i="1"/>
  <c r="F9" i="1"/>
  <c r="D11" i="1"/>
  <c r="D12" i="1"/>
  <c r="D13" i="1"/>
  <c r="D14" i="1"/>
  <c r="D15" i="1"/>
  <c r="D16" i="1"/>
  <c r="D17" i="1"/>
  <c r="D18" i="1"/>
  <c r="D10" i="1"/>
  <c r="C11" i="1"/>
  <c r="C12" i="1"/>
  <c r="C13" i="1"/>
  <c r="C14" i="1"/>
  <c r="C15" i="1"/>
  <c r="C16" i="1"/>
  <c r="C17" i="1"/>
  <c r="C18" i="1"/>
  <c r="C10" i="1"/>
  <c r="D9" i="1"/>
  <c r="C9" i="1"/>
</calcChain>
</file>

<file path=xl/sharedStrings.xml><?xml version="1.0" encoding="utf-8"?>
<sst xmlns="http://schemas.openxmlformats.org/spreadsheetml/2006/main" count="35" uniqueCount="26">
  <si>
    <t>t</t>
  </si>
  <si>
    <t>conversión (%)</t>
  </si>
  <si>
    <t>T</t>
  </si>
  <si>
    <t>˚K</t>
  </si>
  <si>
    <t>CA0</t>
  </si>
  <si>
    <t>CB0</t>
  </si>
  <si>
    <t>CA</t>
  </si>
  <si>
    <t>CB</t>
  </si>
  <si>
    <t>R</t>
  </si>
  <si>
    <t>M</t>
  </si>
  <si>
    <t>J / (mol ˚K)</t>
  </si>
  <si>
    <t>EA</t>
  </si>
  <si>
    <t>J</t>
  </si>
  <si>
    <t>k</t>
  </si>
  <si>
    <t>X</t>
  </si>
  <si>
    <t>Y</t>
  </si>
  <si>
    <t>CA_mod</t>
  </si>
  <si>
    <t>ARE</t>
  </si>
  <si>
    <t>SUM ARE</t>
  </si>
  <si>
    <t>dY / dX</t>
  </si>
  <si>
    <t>inicial</t>
  </si>
  <si>
    <t>central</t>
  </si>
  <si>
    <t>final</t>
  </si>
  <si>
    <t>dCA / dt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</si>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</sst>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'1'!$E$9:$E$18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25</c:v>
                </c:pt>
                <c:pt idx="4">
                  <c:v>34</c:v>
                </c:pt>
                <c:pt idx="5">
                  <c:v>45</c:v>
                </c:pt>
                <c:pt idx="6">
                  <c:v>59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'1'!$F$9:$F$18</c:f>
              <c:numCache>
                <c:formatCode>General</c:formatCode>
                <c:ptCount val="10"/>
                <c:pt idx="0">
                  <c:v>0</c:v>
                </c:pt>
                <c:pt idx="1">
                  <c:v>0.25762355415352278</c:v>
                </c:pt>
                <c:pt idx="2">
                  <c:v>0.63063063063063041</c:v>
                </c:pt>
                <c:pt idx="3">
                  <c:v>1.2814070351758788</c:v>
                </c:pt>
                <c:pt idx="4">
                  <c:v>1.7204301075268811</c:v>
                </c:pt>
                <c:pt idx="5">
                  <c:v>2.3099415204678362</c:v>
                </c:pt>
                <c:pt idx="6">
                  <c:v>2.8988941548183247</c:v>
                </c:pt>
                <c:pt idx="7">
                  <c:v>4.1407678244972566</c:v>
                </c:pt>
                <c:pt idx="8">
                  <c:v>5.1419878296146031</c:v>
                </c:pt>
                <c:pt idx="9">
                  <c:v>6.1607142857142865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A943-903B-F59FF001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968975"/>
        <c:axId val="1924233743"/>
      </c:scatterChart>
      <c:valAx>
        <c:axId val="192996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233743"/>
        <c:crosses val="autoZero"/>
        <c:crossBetween val="midCat"/>
      </c:valAx>
      <c:valAx>
        <c:axId val="19242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6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6</xdr:row>
      <xdr:rowOff>177800</xdr:rowOff>
    </xdr:from>
    <xdr:to>
      <xdr:col>14</xdr:col>
      <xdr:colOff>234950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F36CC-91A1-0C4E-BF04-6720B403B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9F3E-9F06-4A49-8B0D-D06202859FFD}">
  <dimension ref="A2:J37"/>
  <sheetViews>
    <sheetView tabSelected="1" topLeftCell="A4" workbookViewId="0">
      <selection activeCell="H20" sqref="H20"/>
    </sheetView>
  </sheetViews>
  <sheetFormatPr baseColWidth="10" defaultRowHeight="16" x14ac:dyDescent="0.2"/>
  <cols>
    <col min="2" max="2" width="13.1640625" bestFit="1" customWidth="1"/>
  </cols>
  <sheetData>
    <row r="2" spans="1:8" x14ac:dyDescent="0.2">
      <c r="A2" t="s">
        <v>2</v>
      </c>
      <c r="B2">
        <v>400</v>
      </c>
      <c r="C2" t="s">
        <v>3</v>
      </c>
      <c r="D2" t="s">
        <v>8</v>
      </c>
      <c r="E2">
        <v>8.3140000000000001</v>
      </c>
      <c r="F2" t="s">
        <v>10</v>
      </c>
    </row>
    <row r="3" spans="1:8" x14ac:dyDescent="0.2">
      <c r="A3" t="s">
        <v>4</v>
      </c>
      <c r="B3">
        <v>0.2</v>
      </c>
      <c r="C3" t="s">
        <v>9</v>
      </c>
      <c r="D3" t="s">
        <v>11</v>
      </c>
      <c r="E3">
        <v>75000</v>
      </c>
      <c r="F3" t="s">
        <v>12</v>
      </c>
    </row>
    <row r="4" spans="1:8" x14ac:dyDescent="0.2">
      <c r="A4" t="s">
        <v>5</v>
      </c>
      <c r="B4">
        <v>0.2</v>
      </c>
      <c r="C4" t="s">
        <v>9</v>
      </c>
    </row>
    <row r="8" spans="1:8" x14ac:dyDescent="0.2">
      <c r="A8" t="s">
        <v>0</v>
      </c>
      <c r="B8" t="s">
        <v>1</v>
      </c>
      <c r="C8" t="s">
        <v>6</v>
      </c>
      <c r="D8" t="s">
        <v>7</v>
      </c>
      <c r="E8" t="s">
        <v>14</v>
      </c>
      <c r="F8" t="s">
        <v>15</v>
      </c>
      <c r="G8" t="s">
        <v>16</v>
      </c>
      <c r="H8" t="s">
        <v>17</v>
      </c>
    </row>
    <row r="9" spans="1:8" x14ac:dyDescent="0.2">
      <c r="A9">
        <v>0</v>
      </c>
      <c r="B9">
        <v>0</v>
      </c>
      <c r="C9">
        <f>B3</f>
        <v>0.2</v>
      </c>
      <c r="D9">
        <f>B4</f>
        <v>0.2</v>
      </c>
      <c r="E9">
        <f>A9</f>
        <v>0</v>
      </c>
      <c r="F9">
        <f>1/C9 - 1/$C$9</f>
        <v>0</v>
      </c>
      <c r="G9">
        <f>1/($F$20 * A9 + 1/ $C$9)</f>
        <v>0.2</v>
      </c>
      <c r="H9">
        <f>ABS((C9 - G9) / C9) * 100</f>
        <v>0</v>
      </c>
    </row>
    <row r="10" spans="1:8" x14ac:dyDescent="0.2">
      <c r="A10">
        <v>5</v>
      </c>
      <c r="B10">
        <v>4.9000000000000004</v>
      </c>
      <c r="C10">
        <f>(1 - B10 / 100) * $C$9</f>
        <v>0.19020000000000001</v>
      </c>
      <c r="D10">
        <f>(1 - B10 / 100) * $D$9</f>
        <v>0.19020000000000001</v>
      </c>
      <c r="E10">
        <f t="shared" ref="E10:E18" si="0">A10</f>
        <v>5</v>
      </c>
      <c r="F10">
        <f t="shared" ref="F10:F18" si="1">1/C10 - 1/$C$9</f>
        <v>0.25762355415352278</v>
      </c>
      <c r="G10">
        <f t="shared" ref="G10:G18" si="2">1/($F$20 * A10 + 1/ $C$9)</f>
        <v>0.19025875190258751</v>
      </c>
      <c r="H10">
        <f>ABS((C10 - G10) / C10) * 100</f>
        <v>3.0889538689537598E-2</v>
      </c>
    </row>
    <row r="11" spans="1:8" x14ac:dyDescent="0.2">
      <c r="A11">
        <v>13</v>
      </c>
      <c r="B11">
        <v>11.2</v>
      </c>
      <c r="C11">
        <f t="shared" ref="C11:C18" si="3">(1 - B11 / 100) * $C$9</f>
        <v>0.17760000000000001</v>
      </c>
      <c r="D11">
        <f t="shared" ref="D11:D18" si="4">(1 - B11 / 100) * $D$9</f>
        <v>0.17760000000000001</v>
      </c>
      <c r="E11">
        <f t="shared" si="0"/>
        <v>13</v>
      </c>
      <c r="F11">
        <f t="shared" si="1"/>
        <v>0.63063063063063041</v>
      </c>
      <c r="G11">
        <f>1/($F$20 * A11 + 1/ $C$9)</f>
        <v>0.17650381248234961</v>
      </c>
      <c r="H11">
        <f>ABS((C11 - G11) / C11) * 100</f>
        <v>0.6172227013797259</v>
      </c>
    </row>
    <row r="12" spans="1:8" x14ac:dyDescent="0.2">
      <c r="A12">
        <v>25</v>
      </c>
      <c r="B12">
        <v>20.399999999999999</v>
      </c>
      <c r="C12">
        <f t="shared" si="3"/>
        <v>0.15920000000000001</v>
      </c>
      <c r="D12">
        <f t="shared" si="4"/>
        <v>0.15920000000000001</v>
      </c>
      <c r="E12">
        <f t="shared" si="0"/>
        <v>25</v>
      </c>
      <c r="F12">
        <f t="shared" si="1"/>
        <v>1.2814070351758788</v>
      </c>
      <c r="G12">
        <f t="shared" si="2"/>
        <v>0.15923566878980891</v>
      </c>
      <c r="H12">
        <f>ABS((C12 - G12) / C12) * 100</f>
        <v>2.2405018724184309E-2</v>
      </c>
    </row>
    <row r="13" spans="1:8" x14ac:dyDescent="0.2">
      <c r="A13">
        <v>34</v>
      </c>
      <c r="B13">
        <v>25.6</v>
      </c>
      <c r="C13">
        <f t="shared" si="3"/>
        <v>0.14880000000000002</v>
      </c>
      <c r="D13">
        <f t="shared" si="4"/>
        <v>0.14880000000000002</v>
      </c>
      <c r="E13">
        <f t="shared" si="0"/>
        <v>34</v>
      </c>
      <c r="F13">
        <f t="shared" si="1"/>
        <v>1.7204301075268811</v>
      </c>
      <c r="G13">
        <f t="shared" si="2"/>
        <v>0.14835034417279847</v>
      </c>
      <c r="H13">
        <f t="shared" ref="H10:H18" si="5">ABS((C13 - G13) / C13) * 100</f>
        <v>0.30218805591502046</v>
      </c>
    </row>
    <row r="14" spans="1:8" x14ac:dyDescent="0.2">
      <c r="A14">
        <v>45</v>
      </c>
      <c r="B14">
        <v>31.6</v>
      </c>
      <c r="C14">
        <f t="shared" si="3"/>
        <v>0.1368</v>
      </c>
      <c r="D14">
        <f t="shared" si="4"/>
        <v>0.1368</v>
      </c>
      <c r="E14">
        <f t="shared" si="0"/>
        <v>45</v>
      </c>
      <c r="F14">
        <f t="shared" si="1"/>
        <v>2.3099415204678362</v>
      </c>
      <c r="G14">
        <f t="shared" si="2"/>
        <v>0.13691128148959475</v>
      </c>
      <c r="H14">
        <f t="shared" si="5"/>
        <v>8.1346118124813224E-2</v>
      </c>
    </row>
    <row r="15" spans="1:8" x14ac:dyDescent="0.2">
      <c r="A15">
        <v>59</v>
      </c>
      <c r="B15">
        <v>36.700000000000003</v>
      </c>
      <c r="C15">
        <f t="shared" si="3"/>
        <v>0.12660000000000002</v>
      </c>
      <c r="D15">
        <f t="shared" si="4"/>
        <v>0.12660000000000002</v>
      </c>
      <c r="E15">
        <f t="shared" si="0"/>
        <v>59</v>
      </c>
      <c r="F15">
        <f t="shared" si="1"/>
        <v>2.8988941548183247</v>
      </c>
      <c r="G15">
        <f t="shared" si="2"/>
        <v>0.1246758428086974</v>
      </c>
      <c r="H15">
        <f t="shared" si="5"/>
        <v>1.5198713991331927</v>
      </c>
    </row>
    <row r="16" spans="1:8" x14ac:dyDescent="0.2">
      <c r="A16">
        <v>80</v>
      </c>
      <c r="B16">
        <v>45.3</v>
      </c>
      <c r="C16">
        <f t="shared" si="3"/>
        <v>0.10940000000000001</v>
      </c>
      <c r="D16">
        <f t="shared" si="4"/>
        <v>0.10940000000000001</v>
      </c>
      <c r="E16">
        <f t="shared" si="0"/>
        <v>80</v>
      </c>
      <c r="F16">
        <f t="shared" si="1"/>
        <v>4.1407678244972566</v>
      </c>
      <c r="G16">
        <f t="shared" si="2"/>
        <v>0.10993843447669305</v>
      </c>
      <c r="H16">
        <f t="shared" si="5"/>
        <v>0.49217045401557263</v>
      </c>
    </row>
    <row r="17" spans="1:10" x14ac:dyDescent="0.2">
      <c r="A17">
        <v>100</v>
      </c>
      <c r="B17">
        <v>50.7</v>
      </c>
      <c r="C17">
        <f t="shared" si="3"/>
        <v>9.8600000000000007E-2</v>
      </c>
      <c r="D17">
        <f t="shared" si="4"/>
        <v>9.8600000000000007E-2</v>
      </c>
      <c r="E17">
        <f t="shared" si="0"/>
        <v>100</v>
      </c>
      <c r="F17">
        <f t="shared" si="1"/>
        <v>5.1419878296146031</v>
      </c>
      <c r="G17">
        <f t="shared" si="2"/>
        <v>9.8814229249011842E-2</v>
      </c>
      <c r="H17">
        <f t="shared" si="5"/>
        <v>0.21727104362255098</v>
      </c>
    </row>
    <row r="18" spans="1:10" x14ac:dyDescent="0.2">
      <c r="A18">
        <v>120</v>
      </c>
      <c r="B18">
        <v>55.2</v>
      </c>
      <c r="C18">
        <f t="shared" si="3"/>
        <v>8.9599999999999999E-2</v>
      </c>
      <c r="D18">
        <f t="shared" si="4"/>
        <v>8.9599999999999999E-2</v>
      </c>
      <c r="E18">
        <f t="shared" si="0"/>
        <v>120</v>
      </c>
      <c r="F18">
        <f t="shared" si="1"/>
        <v>6.1607142857142865</v>
      </c>
      <c r="G18">
        <f t="shared" si="2"/>
        <v>8.9734386216798273E-2</v>
      </c>
      <c r="H18">
        <f t="shared" si="5"/>
        <v>0.14998461696235937</v>
      </c>
    </row>
    <row r="19" spans="1:10" x14ac:dyDescent="0.2">
      <c r="G19" t="s">
        <v>18</v>
      </c>
      <c r="H19">
        <f>SUM(H9:H18) / 10</f>
        <v>0.3433348946566957</v>
      </c>
    </row>
    <row r="20" spans="1:10" x14ac:dyDescent="0.2">
      <c r="E20" t="s">
        <v>13</v>
      </c>
      <c r="F20">
        <v>5.1200000000000002E-2</v>
      </c>
    </row>
    <row r="27" spans="1:10" x14ac:dyDescent="0.2">
      <c r="A27" t="s">
        <v>0</v>
      </c>
      <c r="B27" t="s">
        <v>1</v>
      </c>
      <c r="C27" t="s">
        <v>6</v>
      </c>
      <c r="D27" t="s">
        <v>7</v>
      </c>
      <c r="E27" t="s">
        <v>23</v>
      </c>
      <c r="F27" t="str">
        <f>"-dCA / dt"</f>
        <v>-dCA / dt</v>
      </c>
      <c r="G27" t="s">
        <v>15</v>
      </c>
      <c r="H27" t="s">
        <v>24</v>
      </c>
      <c r="I27" t="s">
        <v>25</v>
      </c>
      <c r="J27" t="s">
        <v>16</v>
      </c>
    </row>
    <row r="28" spans="1:10" x14ac:dyDescent="0.2">
      <c r="A28">
        <v>0</v>
      </c>
      <c r="B28">
        <v>0</v>
      </c>
      <c r="C28">
        <f>B3</f>
        <v>0.2</v>
      </c>
      <c r="D28">
        <f>B4</f>
        <v>0.2</v>
      </c>
      <c r="E28">
        <f>(C29 - C28) / (A29 - A28)</f>
        <v>-1.9600000000000008E-3</v>
      </c>
      <c r="F28">
        <f>-E28</f>
        <v>1.9600000000000008E-3</v>
      </c>
      <c r="G28">
        <f>LN(F28)</f>
        <v>-6.2348108057397109</v>
      </c>
      <c r="H28">
        <f>LN(C28)</f>
        <v>-1.6094379124341003</v>
      </c>
      <c r="I28">
        <f>LN(D28)</f>
        <v>-1.6094379124341003</v>
      </c>
    </row>
    <row r="29" spans="1:10" x14ac:dyDescent="0.2">
      <c r="A29">
        <v>5</v>
      </c>
      <c r="B29">
        <v>4.9000000000000004</v>
      </c>
      <c r="C29">
        <f>(1 - B29 / 100) * $C$9</f>
        <v>0.19020000000000001</v>
      </c>
      <c r="D29">
        <f>(1 - B29 / 100) * $D$9</f>
        <v>0.19020000000000001</v>
      </c>
      <c r="E29">
        <f>(C30 - C29) / (A30 - A29)</f>
        <v>-1.575E-3</v>
      </c>
      <c r="F29">
        <f t="shared" ref="F29:F37" si="6">-E29</f>
        <v>1.575E-3</v>
      </c>
      <c r="G29">
        <f t="shared" ref="G29:G37" si="7">LN(F29)</f>
        <v>-6.4535000067045409</v>
      </c>
      <c r="H29">
        <f t="shared" ref="H29:H37" si="8">LN(C29)</f>
        <v>-1.659679128870847</v>
      </c>
      <c r="I29">
        <f t="shared" ref="I29:I37" si="9">LN(D29)</f>
        <v>-1.659679128870847</v>
      </c>
    </row>
    <row r="30" spans="1:10" x14ac:dyDescent="0.2">
      <c r="A30">
        <v>13</v>
      </c>
      <c r="B30">
        <v>11.2</v>
      </c>
      <c r="C30">
        <f t="shared" ref="C30:C37" si="10">(1 - B30 / 100) * $C$9</f>
        <v>0.17760000000000001</v>
      </c>
      <c r="D30">
        <f t="shared" ref="D30:D37" si="11">(1 - B30 / 100) * $D$9</f>
        <v>0.17760000000000001</v>
      </c>
      <c r="E30">
        <f>(C31 - C30) / (A31 - A30)</f>
        <v>-1.5333333333333334E-3</v>
      </c>
      <c r="F30">
        <f t="shared" si="6"/>
        <v>1.5333333333333334E-3</v>
      </c>
      <c r="G30">
        <f t="shared" si="7"/>
        <v>-6.4803112641551976</v>
      </c>
      <c r="H30">
        <f t="shared" si="8"/>
        <v>-1.7282214484240672</v>
      </c>
      <c r="I30">
        <f t="shared" si="9"/>
        <v>-1.7282214484240672</v>
      </c>
    </row>
    <row r="31" spans="1:10" x14ac:dyDescent="0.2">
      <c r="A31">
        <v>25</v>
      </c>
      <c r="B31">
        <v>20.399999999999999</v>
      </c>
      <c r="C31">
        <f t="shared" si="10"/>
        <v>0.15920000000000001</v>
      </c>
      <c r="D31">
        <f t="shared" si="11"/>
        <v>0.15920000000000001</v>
      </c>
      <c r="E31">
        <f t="shared" ref="E29:E36" si="12">(C32 - C31) / (A32 - A31)</f>
        <v>-1.1555555555555546E-3</v>
      </c>
      <c r="F31">
        <f t="shared" si="6"/>
        <v>1.1555555555555546E-3</v>
      </c>
      <c r="G31">
        <f t="shared" si="7"/>
        <v>-6.7631740501710302</v>
      </c>
      <c r="H31">
        <f t="shared" si="8"/>
        <v>-1.8375940055718543</v>
      </c>
      <c r="I31">
        <f t="shared" si="9"/>
        <v>-1.8375940055718543</v>
      </c>
    </row>
    <row r="32" spans="1:10" x14ac:dyDescent="0.2">
      <c r="A32">
        <v>34</v>
      </c>
      <c r="B32">
        <v>25.6</v>
      </c>
      <c r="C32">
        <f t="shared" si="10"/>
        <v>0.14880000000000002</v>
      </c>
      <c r="D32">
        <f t="shared" si="11"/>
        <v>0.14880000000000002</v>
      </c>
      <c r="E32">
        <f t="shared" si="12"/>
        <v>-1.0909090909090918E-3</v>
      </c>
      <c r="F32">
        <f t="shared" si="6"/>
        <v>1.0909090909090918E-3</v>
      </c>
      <c r="G32">
        <f t="shared" si="7"/>
        <v>-6.8207439019925067</v>
      </c>
      <c r="H32">
        <f t="shared" si="8"/>
        <v>-1.9051521565831455</v>
      </c>
      <c r="I32">
        <f t="shared" si="9"/>
        <v>-1.9051521565831455</v>
      </c>
    </row>
    <row r="33" spans="1:9" x14ac:dyDescent="0.2">
      <c r="A33">
        <v>45</v>
      </c>
      <c r="B33">
        <v>31.6</v>
      </c>
      <c r="C33">
        <f t="shared" si="10"/>
        <v>0.1368</v>
      </c>
      <c r="D33">
        <f t="shared" si="11"/>
        <v>0.1368</v>
      </c>
      <c r="E33">
        <f t="shared" si="12"/>
        <v>-7.285714285714276E-4</v>
      </c>
      <c r="F33">
        <f t="shared" si="6"/>
        <v>7.285714285714276E-4</v>
      </c>
      <c r="G33">
        <f t="shared" si="7"/>
        <v>-7.2244248883071718</v>
      </c>
      <c r="H33">
        <f t="shared" si="8"/>
        <v>-1.9892352737936869</v>
      </c>
      <c r="I33">
        <f t="shared" si="9"/>
        <v>-1.9892352737936869</v>
      </c>
    </row>
    <row r="34" spans="1:9" x14ac:dyDescent="0.2">
      <c r="A34">
        <v>59</v>
      </c>
      <c r="B34">
        <v>36.700000000000003</v>
      </c>
      <c r="C34">
        <f t="shared" si="10"/>
        <v>0.12660000000000002</v>
      </c>
      <c r="D34">
        <f t="shared" si="11"/>
        <v>0.12660000000000002</v>
      </c>
      <c r="E34">
        <f t="shared" si="12"/>
        <v>-8.1904761904761942E-4</v>
      </c>
      <c r="F34">
        <f t="shared" si="6"/>
        <v>8.1904761904761942E-4</v>
      </c>
      <c r="G34">
        <f t="shared" si="7"/>
        <v>-7.1073683328861526</v>
      </c>
      <c r="H34">
        <f t="shared" si="8"/>
        <v>-2.0667227692720611</v>
      </c>
      <c r="I34">
        <f t="shared" si="9"/>
        <v>-2.0667227692720611</v>
      </c>
    </row>
    <row r="35" spans="1:9" x14ac:dyDescent="0.2">
      <c r="A35">
        <v>80</v>
      </c>
      <c r="B35">
        <v>45.3</v>
      </c>
      <c r="C35">
        <f t="shared" si="10"/>
        <v>0.10940000000000001</v>
      </c>
      <c r="D35">
        <f t="shared" si="11"/>
        <v>0.10940000000000001</v>
      </c>
      <c r="E35">
        <f>(-3 * C35 + 4 * C36 - C37) / (2 * (A36 - A35))</f>
        <v>-5.8500000000000045E-4</v>
      </c>
      <c r="F35">
        <f t="shared" si="6"/>
        <v>5.8500000000000045E-4</v>
      </c>
      <c r="G35">
        <f t="shared" si="7"/>
        <v>-7.4438987107324168</v>
      </c>
      <c r="H35">
        <f t="shared" si="8"/>
        <v>-2.2127443889942562</v>
      </c>
      <c r="I35">
        <f t="shared" si="9"/>
        <v>-2.2127443889942562</v>
      </c>
    </row>
    <row r="36" spans="1:9" x14ac:dyDescent="0.2">
      <c r="A36">
        <v>100</v>
      </c>
      <c r="B36">
        <v>50.7</v>
      </c>
      <c r="C36">
        <f t="shared" si="10"/>
        <v>9.8600000000000007E-2</v>
      </c>
      <c r="D36">
        <f t="shared" si="11"/>
        <v>9.8600000000000007E-2</v>
      </c>
      <c r="E36">
        <f>(C37 - C35) /( 2 * (A36 - A35))</f>
        <v>-4.9500000000000032E-4</v>
      </c>
      <c r="F36">
        <f t="shared" si="6"/>
        <v>4.9500000000000032E-4</v>
      </c>
      <c r="G36">
        <f t="shared" si="7"/>
        <v>-7.6109527953955833</v>
      </c>
      <c r="H36">
        <f t="shared" si="8"/>
        <v>-2.3166840173735475</v>
      </c>
      <c r="I36">
        <f t="shared" si="9"/>
        <v>-2.3166840173735475</v>
      </c>
    </row>
    <row r="37" spans="1:9" x14ac:dyDescent="0.2">
      <c r="A37">
        <v>120</v>
      </c>
      <c r="B37">
        <v>55.2</v>
      </c>
      <c r="C37">
        <f t="shared" si="10"/>
        <v>8.9599999999999999E-2</v>
      </c>
      <c r="D37">
        <f t="shared" si="11"/>
        <v>8.9599999999999999E-2</v>
      </c>
      <c r="E37">
        <f>(C35 - 4 * C36 + 3 * C37) / (2 * (A37 - A36))</f>
        <v>-4.0500000000000117E-4</v>
      </c>
      <c r="F37">
        <f t="shared" si="6"/>
        <v>4.0500000000000117E-4</v>
      </c>
      <c r="G37">
        <f>LN(F37)</f>
        <v>-7.8116234908577322</v>
      </c>
      <c r="H37">
        <f t="shared" si="8"/>
        <v>-2.4123999590012524</v>
      </c>
      <c r="I37">
        <f t="shared" si="9"/>
        <v>-2.4123999590012524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A794-19AE-CA4D-957E-F19583084F28}">
  <dimension ref="A2:E8"/>
  <sheetViews>
    <sheetView workbookViewId="0">
      <selection activeCell="D4" sqref="D4:D6"/>
    </sheetView>
  </sheetViews>
  <sheetFormatPr baseColWidth="10" defaultRowHeight="16" x14ac:dyDescent="0.2"/>
  <sheetData>
    <row r="2" spans="1:5" x14ac:dyDescent="0.2">
      <c r="A2" s="1"/>
      <c r="B2" s="1"/>
      <c r="C2" s="1"/>
      <c r="D2" s="1"/>
    </row>
    <row r="3" spans="1:5" x14ac:dyDescent="0.2">
      <c r="B3" t="s">
        <v>14</v>
      </c>
      <c r="C3" t="s">
        <v>15</v>
      </c>
      <c r="D3" t="s">
        <v>19</v>
      </c>
    </row>
    <row r="4" spans="1:5" x14ac:dyDescent="0.2">
      <c r="A4">
        <v>0</v>
      </c>
      <c r="B4">
        <v>1</v>
      </c>
      <c r="C4">
        <v>1</v>
      </c>
      <c r="D4">
        <f>(-3 * C4 + 4 * C5 - C6) / (2 * (B5 - B4))</f>
        <v>1</v>
      </c>
      <c r="E4" t="s">
        <v>20</v>
      </c>
    </row>
    <row r="5" spans="1:5" x14ac:dyDescent="0.2">
      <c r="A5">
        <v>1</v>
      </c>
      <c r="B5">
        <v>2</v>
      </c>
      <c r="C5">
        <v>2</v>
      </c>
      <c r="D5">
        <f>(C6 - C4) /( 2 * (B5 - B4))</f>
        <v>1</v>
      </c>
      <c r="E5" t="s">
        <v>21</v>
      </c>
    </row>
    <row r="6" spans="1:5" x14ac:dyDescent="0.2">
      <c r="A6">
        <v>2</v>
      </c>
      <c r="B6">
        <v>3</v>
      </c>
      <c r="C6">
        <v>3</v>
      </c>
      <c r="D6">
        <f>(C4 - 4 * C5 + 3 * C6) / (2 * (B6 - B5))</f>
        <v>1</v>
      </c>
      <c r="E6" t="s">
        <v>22</v>
      </c>
    </row>
    <row r="8" spans="1:5" x14ac:dyDescent="0.2">
      <c r="A8" s="1"/>
      <c r="B8" s="1"/>
      <c r="C8" s="1"/>
      <c r="D8" s="1"/>
    </row>
  </sheetData>
  <mergeCells count="2">
    <mergeCell ref="A2:D2"/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integracion_numerica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SAMUEL SALDAÑA FLORES</dc:creator>
  <cp:lastModifiedBy>SERGIO SAMUEL SALDAÑA FLORES</cp:lastModifiedBy>
  <dcterms:created xsi:type="dcterms:W3CDTF">2022-03-22T23:42:36Z</dcterms:created>
  <dcterms:modified xsi:type="dcterms:W3CDTF">2022-03-23T06:25:42Z</dcterms:modified>
</cp:coreProperties>
</file>